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tabRatio="800" activeTab="3"/>
  </bookViews>
  <sheets>
    <sheet name="項目別" sheetId="1" r:id="rId1"/>
    <sheet name="年度別" sheetId="2" r:id="rId2"/>
    <sheet name="【集団回収量除く】市町村別" sheetId="3" r:id="rId3"/>
    <sheet name="【集団回収量含む】市町村別" sheetId="4" r:id="rId4"/>
  </sheets>
  <definedNames>
    <definedName name="_xlnm.Print_Area" localSheetId="3">'【集団回収量含む】市町村別'!$A$1:$DH$36</definedName>
    <definedName name="_xlnm.Print_Area" localSheetId="2">'【集団回収量除く】市町村別'!$A$1:$CW$36</definedName>
    <definedName name="_xlnm.Print_Area" localSheetId="0">'項目別'!$A$1:$P$111</definedName>
    <definedName name="_xlnm.Print_Area" localSheetId="1">'年度別'!$A$1:$Q$56</definedName>
    <definedName name="_xlnm.Print_Titles" localSheetId="3">'【集団回収量含む】市町村別'!$A:$B</definedName>
    <definedName name="_xlnm.Print_Titles" localSheetId="2">'【集団回収量除く】市町村別'!$A:$B</definedName>
  </definedNames>
  <calcPr fullCalcOnLoad="1"/>
</workbook>
</file>

<file path=xl/sharedStrings.xml><?xml version="1.0" encoding="utf-8"?>
<sst xmlns="http://schemas.openxmlformats.org/spreadsheetml/2006/main" count="856" uniqueCount="116">
  <si>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</si>
  <si>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</si>
  <si>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</si>
  <si>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</si>
  <si>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</si>
  <si>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</si>
  <si>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</si>
  <si>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</si>
  <si>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</si>
  <si>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</si>
  <si>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</si>
  <si>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</si>
  <si>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</si>
  <si>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</si>
  <si>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</si>
  <si>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</si>
  <si>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</si>
  <si>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</si>
  <si>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</si>
  <si>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</si>
  <si>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</si>
  <si>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</si>
  <si>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</si>
  <si>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</si>
  <si>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九戸村</t>
  </si>
  <si>
    <t>洋野町</t>
  </si>
  <si>
    <t>一戸町</t>
  </si>
  <si>
    <t>5月</t>
  </si>
  <si>
    <t>6月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</si>
  <si>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</si>
  <si>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</si>
  <si>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</si>
  <si>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</si>
  <si>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</si>
  <si>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</si>
  <si>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</si>
  <si>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</si>
  <si>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合計</t>
  </si>
  <si>
    <t>総人口（人）</t>
  </si>
  <si>
    <t>県計･県平均</t>
  </si>
  <si>
    <t>盛岡市</t>
  </si>
  <si>
    <t>金ケ崎町</t>
  </si>
  <si>
    <t>対前年度比</t>
  </si>
  <si>
    <t>-</t>
  </si>
  <si>
    <t>久慈市</t>
  </si>
  <si>
    <t>普代村</t>
  </si>
  <si>
    <t>野田村</t>
  </si>
  <si>
    <t>※集団回収量は除いています。</t>
  </si>
  <si>
    <t>※一人1日当たりごみ排出量の算出には、9月の総人口を使用しています。これは、環境省が毎年度実施している「一般廃棄物処理事業実態調査」において、各年の10月1日の住民基本台帳人口を使用しており、市町村ごみ排出量（速報値）月例報告の際の9月の総人口がこれに相当することによります。</t>
  </si>
  <si>
    <t>【留意事項】</t>
  </si>
  <si>
    <t>7月</t>
  </si>
  <si>
    <t>8月</t>
  </si>
  <si>
    <t>滝沢市</t>
  </si>
  <si>
    <t>一人1日当たりごみ総排出量（g）</t>
  </si>
  <si>
    <t>一人1日当たり生活系ごみ排出量（g）</t>
  </si>
  <si>
    <t>一人1日当たり事業系ごみ排出量（g）</t>
  </si>
  <si>
    <t>一人1日当たりごみ総排出量（g）</t>
  </si>
  <si>
    <t>一人1日当たり生活系ごみ排出量（g）</t>
  </si>
  <si>
    <t>一人1日当たり事業系ごみ排出量（g）</t>
  </si>
  <si>
    <t>総人口</t>
  </si>
  <si>
    <t>平均</t>
  </si>
  <si>
    <t>基準（9月）</t>
  </si>
  <si>
    <t>Ｈ29</t>
  </si>
  <si>
    <t>一人1日当たり事業系ごみ排出量（ｇ）</t>
  </si>
  <si>
    <t>一人1日当たり家庭系ごみ排出量（g）</t>
  </si>
  <si>
    <t>一人1日当たり家庭ごみ排出量（g）</t>
  </si>
  <si>
    <t>H30</t>
  </si>
  <si>
    <t>Ｈ30</t>
  </si>
  <si>
    <t>ごみ総排出量（ｔ）</t>
  </si>
  <si>
    <t>生活系ごみ排出量（ｔ）</t>
  </si>
  <si>
    <t>家庭系ごみ排出量（ｔ）</t>
  </si>
  <si>
    <t>事業系ごみ排出量（ｔ）</t>
  </si>
  <si>
    <t>県計・平均</t>
  </si>
  <si>
    <t>Ｒ1</t>
  </si>
  <si>
    <r>
      <t>　ごみ排出量（速報値）月例報告集計結果　《項目別一覧》</t>
    </r>
    <r>
      <rPr>
        <b/>
        <sz val="10"/>
        <rFont val="ＭＳ Ｐゴシック"/>
        <family val="3"/>
      </rPr>
      <t>　</t>
    </r>
    <r>
      <rPr>
        <b/>
        <u val="single"/>
        <sz val="10"/>
        <color indexed="10"/>
        <rFont val="ＭＳ Ｐゴシック"/>
        <family val="3"/>
      </rPr>
      <t>※集団回収量除く</t>
    </r>
  </si>
  <si>
    <t>令和元年度</t>
  </si>
  <si>
    <t>平成30年度</t>
  </si>
  <si>
    <t>平成29年度</t>
  </si>
  <si>
    <t>平成29年度</t>
  </si>
  <si>
    <t>平成28年度</t>
  </si>
  <si>
    <t>平成27年度</t>
  </si>
  <si>
    <t>平成26年度</t>
  </si>
  <si>
    <t>平成25年度</t>
  </si>
  <si>
    <t>令和２年度</t>
  </si>
  <si>
    <r>
      <t>ごみ排出量（速報値）月例報告集計結果　《年度別一覧》</t>
    </r>
    <r>
      <rPr>
        <b/>
        <sz val="10"/>
        <rFont val="ＭＳ Ｐゴシック"/>
        <family val="3"/>
      </rPr>
      <t>　</t>
    </r>
    <r>
      <rPr>
        <b/>
        <u val="single"/>
        <sz val="11"/>
        <color indexed="10"/>
        <rFont val="ＭＳ Ｐゴシック"/>
        <family val="3"/>
      </rPr>
      <t>※集団回収量除く</t>
    </r>
  </si>
  <si>
    <t>Ｒ２年度</t>
  </si>
  <si>
    <t>Ｒ１年度</t>
  </si>
  <si>
    <t>H30年度</t>
  </si>
  <si>
    <t>H29年度</t>
  </si>
  <si>
    <t>H28年度</t>
  </si>
  <si>
    <t>H27年度</t>
  </si>
  <si>
    <t>H26年度</t>
  </si>
  <si>
    <t>H25年度</t>
  </si>
  <si>
    <t>Ｒ2</t>
  </si>
  <si>
    <t>一人1日当たり家庭系ごみ排出量（ｇ）</t>
  </si>
  <si>
    <t>総人口（人）　※基準月（９月）の総人口</t>
  </si>
  <si>
    <t>家庭系ごみ排出量（t）</t>
  </si>
  <si>
    <t>事業系ごみ排出量（t）</t>
  </si>
  <si>
    <t>ごみ総排出量（t）</t>
  </si>
  <si>
    <t>令和３年度</t>
  </si>
  <si>
    <t>Ｒ３年度</t>
  </si>
  <si>
    <t>Ｒ3</t>
  </si>
  <si>
    <t>集団回収量（t）</t>
  </si>
  <si>
    <r>
      <t>【集団回収量</t>
    </r>
    <r>
      <rPr>
        <b/>
        <sz val="12"/>
        <color indexed="10"/>
        <rFont val="ＭＳ Ｐゴシック"/>
        <family val="3"/>
      </rPr>
      <t>除く</t>
    </r>
    <r>
      <rPr>
        <b/>
        <sz val="12"/>
        <rFont val="ＭＳ Ｐゴシック"/>
        <family val="3"/>
      </rPr>
      <t>】　ごみ総排出量（t）</t>
    </r>
  </si>
  <si>
    <r>
      <t>【集団回収量</t>
    </r>
    <r>
      <rPr>
        <b/>
        <sz val="12"/>
        <color indexed="10"/>
        <rFont val="ＭＳ Ｐゴシック"/>
        <family val="3"/>
      </rPr>
      <t>除く</t>
    </r>
    <r>
      <rPr>
        <b/>
        <sz val="12"/>
        <rFont val="ＭＳ Ｐゴシック"/>
        <family val="3"/>
      </rPr>
      <t>】　生活系ごみ排出量（t）</t>
    </r>
  </si>
  <si>
    <r>
      <t>【集団回収量</t>
    </r>
    <r>
      <rPr>
        <b/>
        <sz val="12"/>
        <color indexed="10"/>
        <rFont val="ＭＳ Ｐゴシック"/>
        <family val="3"/>
      </rPr>
      <t>除く</t>
    </r>
    <r>
      <rPr>
        <b/>
        <sz val="12"/>
        <rFont val="ＭＳ Ｐゴシック"/>
        <family val="3"/>
      </rPr>
      <t>】　一人1日当たりごみ総排出量（ｇ）</t>
    </r>
  </si>
  <si>
    <r>
      <t>【集団回収量</t>
    </r>
    <r>
      <rPr>
        <b/>
        <sz val="12"/>
        <color indexed="10"/>
        <rFont val="ＭＳ Ｐゴシック"/>
        <family val="3"/>
      </rPr>
      <t>除く</t>
    </r>
    <r>
      <rPr>
        <b/>
        <sz val="12"/>
        <rFont val="ＭＳ Ｐゴシック"/>
        <family val="3"/>
      </rPr>
      <t>】　一人1日当たり生活系ごみ排出量（ｇ）</t>
    </r>
  </si>
  <si>
    <r>
      <t>【集団回収量</t>
    </r>
    <r>
      <rPr>
        <b/>
        <sz val="12"/>
        <color indexed="10"/>
        <rFont val="ＭＳ Ｐゴシック"/>
        <family val="3"/>
      </rPr>
      <t>含む</t>
    </r>
    <r>
      <rPr>
        <b/>
        <sz val="12"/>
        <rFont val="ＭＳ Ｐゴシック"/>
        <family val="3"/>
      </rPr>
      <t>】　ごみ総排出量（t）</t>
    </r>
  </si>
  <si>
    <r>
      <t>【集団回収量</t>
    </r>
    <r>
      <rPr>
        <b/>
        <sz val="12"/>
        <color indexed="10"/>
        <rFont val="ＭＳ Ｐゴシック"/>
        <family val="3"/>
      </rPr>
      <t>含む</t>
    </r>
    <r>
      <rPr>
        <b/>
        <sz val="12"/>
        <rFont val="ＭＳ Ｐゴシック"/>
        <family val="3"/>
      </rPr>
      <t>】　生活系ごみ排出量（t）</t>
    </r>
  </si>
  <si>
    <r>
      <t>【集団回収量</t>
    </r>
    <r>
      <rPr>
        <b/>
        <sz val="12"/>
        <color indexed="10"/>
        <rFont val="ＭＳ Ｐゴシック"/>
        <family val="3"/>
      </rPr>
      <t>含む</t>
    </r>
    <r>
      <rPr>
        <b/>
        <sz val="12"/>
        <rFont val="ＭＳ Ｐゴシック"/>
        <family val="3"/>
      </rPr>
      <t>】　一人1日当たりごみ総排出量（ｇ）</t>
    </r>
  </si>
  <si>
    <r>
      <t>【集団回収量</t>
    </r>
    <r>
      <rPr>
        <b/>
        <sz val="12"/>
        <color indexed="10"/>
        <rFont val="ＭＳ Ｐゴシック"/>
        <family val="3"/>
      </rPr>
      <t>含む</t>
    </r>
    <r>
      <rPr>
        <b/>
        <sz val="12"/>
        <rFont val="ＭＳ Ｐゴシック"/>
        <family val="3"/>
      </rPr>
      <t>】　一人1日当たり生活系ごみ排出量（ｇ）</t>
    </r>
  </si>
  <si>
    <t>令和４年度</t>
  </si>
  <si>
    <t>Ｒ４年度</t>
  </si>
  <si>
    <t>Ｒ4</t>
  </si>
  <si>
    <t>R4ごみ排出量
（速報値）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</si>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</sst>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0.0_ "/>
    <numFmt numFmtId="182" formatCode="0_ 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;&quot;▲ &quot;0.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CF29E"/>
        <bgColor indexed="64"/>
      </patternFill>
    </fill>
    <fill>
      <patternFill patternType="solid">
        <fgColor rgb="FFAFFFD7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99FFCC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vertical="center"/>
    </xf>
    <xf numFmtId="177" fontId="3" fillId="33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 shrinkToFit="1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77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81" fontId="7" fillId="33" borderId="14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177" fontId="3" fillId="33" borderId="19" xfId="0" applyNumberFormat="1" applyFont="1" applyFill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6" fontId="3" fillId="33" borderId="20" xfId="0" applyNumberFormat="1" applyFont="1" applyFill="1" applyBorder="1" applyAlignment="1">
      <alignment horizontal="center" vertical="center" shrinkToFit="1"/>
    </xf>
    <xf numFmtId="177" fontId="3" fillId="0" borderId="21" xfId="0" applyNumberFormat="1" applyFont="1" applyFill="1" applyBorder="1" applyAlignment="1">
      <alignment horizontal="center" vertical="center" shrinkToFit="1"/>
    </xf>
    <xf numFmtId="177" fontId="3" fillId="34" borderId="11" xfId="0" applyNumberFormat="1" applyFont="1" applyFill="1" applyBorder="1" applyAlignment="1">
      <alignment horizontal="center" vertical="center" shrinkToFit="1"/>
    </xf>
    <xf numFmtId="176" fontId="3" fillId="34" borderId="18" xfId="0" applyNumberFormat="1" applyFont="1" applyFill="1" applyBorder="1" applyAlignment="1">
      <alignment horizontal="left" vertical="center" shrinkToFit="1"/>
    </xf>
    <xf numFmtId="177" fontId="3" fillId="34" borderId="10" xfId="0" applyNumberFormat="1" applyFont="1" applyFill="1" applyBorder="1" applyAlignment="1">
      <alignment horizontal="right" vertical="center"/>
    </xf>
    <xf numFmtId="176" fontId="7" fillId="34" borderId="10" xfId="0" applyNumberFormat="1" applyFont="1" applyFill="1" applyBorder="1" applyAlignment="1">
      <alignment vertical="center"/>
    </xf>
    <xf numFmtId="177" fontId="3" fillId="34" borderId="16" xfId="0" applyNumberFormat="1" applyFont="1" applyFill="1" applyBorder="1" applyAlignment="1">
      <alignment horizontal="right" vertical="center"/>
    </xf>
    <xf numFmtId="177" fontId="3" fillId="34" borderId="11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177" fontId="3" fillId="34" borderId="21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right" vertical="center"/>
    </xf>
    <xf numFmtId="177" fontId="3" fillId="35" borderId="11" xfId="0" applyNumberFormat="1" applyFont="1" applyFill="1" applyBorder="1" applyAlignment="1">
      <alignment horizontal="right" vertical="center"/>
    </xf>
    <xf numFmtId="177" fontId="3" fillId="33" borderId="22" xfId="0" applyNumberFormat="1" applyFont="1" applyFill="1" applyBorder="1" applyAlignment="1">
      <alignment horizontal="right" vertical="center"/>
    </xf>
    <xf numFmtId="177" fontId="3" fillId="35" borderId="16" xfId="0" applyNumberFormat="1" applyFont="1" applyFill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77" fontId="3" fillId="0" borderId="0" xfId="0" applyNumberFormat="1" applyFont="1" applyFill="1" applyAlignment="1">
      <alignment horizontal="left" vertical="top"/>
    </xf>
    <xf numFmtId="176" fontId="3" fillId="33" borderId="27" xfId="0" applyNumberFormat="1" applyFont="1" applyFill="1" applyBorder="1" applyAlignment="1">
      <alignment horizontal="center" vertical="center" shrinkToFit="1"/>
    </xf>
    <xf numFmtId="176" fontId="3" fillId="0" borderId="28" xfId="0" applyNumberFormat="1" applyFont="1" applyFill="1" applyBorder="1" applyAlignment="1">
      <alignment vertical="center" shrinkToFit="1"/>
    </xf>
    <xf numFmtId="176" fontId="3" fillId="34" borderId="29" xfId="0" applyNumberFormat="1" applyFont="1" applyFill="1" applyBorder="1" applyAlignment="1">
      <alignment horizontal="left" vertical="center" shrinkToFit="1"/>
    </xf>
    <xf numFmtId="176" fontId="3" fillId="0" borderId="29" xfId="0" applyNumberFormat="1" applyFont="1" applyFill="1" applyBorder="1" applyAlignment="1">
      <alignment vertical="center" shrinkToFit="1"/>
    </xf>
    <xf numFmtId="176" fontId="7" fillId="0" borderId="24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horizontal="center" vertical="center" shrinkToFit="1"/>
    </xf>
    <xf numFmtId="177" fontId="3" fillId="0" borderId="23" xfId="0" applyNumberFormat="1" applyFont="1" applyFill="1" applyBorder="1" applyAlignment="1">
      <alignment horizontal="center" vertical="center" shrinkToFit="1"/>
    </xf>
    <xf numFmtId="176" fontId="3" fillId="0" borderId="31" xfId="0" applyNumberFormat="1" applyFont="1" applyFill="1" applyBorder="1" applyAlignment="1">
      <alignment vertical="center" shrinkToFit="1"/>
    </xf>
    <xf numFmtId="176" fontId="3" fillId="0" borderId="32" xfId="0" applyNumberFormat="1" applyFont="1" applyFill="1" applyBorder="1" applyAlignment="1">
      <alignment vertical="center" shrinkToFit="1"/>
    </xf>
    <xf numFmtId="177" fontId="3" fillId="0" borderId="33" xfId="0" applyNumberFormat="1" applyFont="1" applyFill="1" applyBorder="1" applyAlignment="1">
      <alignment horizontal="center" vertical="center" shrinkToFit="1"/>
    </xf>
    <xf numFmtId="177" fontId="3" fillId="35" borderId="10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177" fontId="0" fillId="35" borderId="1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177" fontId="0" fillId="35" borderId="35" xfId="0" applyNumberFormat="1" applyFont="1" applyFill="1" applyBorder="1" applyAlignment="1">
      <alignment vertical="center"/>
    </xf>
    <xf numFmtId="177" fontId="5" fillId="35" borderId="36" xfId="0" applyNumberFormat="1" applyFont="1" applyFill="1" applyBorder="1" applyAlignment="1">
      <alignment horizontal="right" vertical="center"/>
    </xf>
    <xf numFmtId="177" fontId="0" fillId="35" borderId="16" xfId="0" applyNumberFormat="1" applyFont="1" applyFill="1" applyBorder="1" applyAlignment="1">
      <alignment horizontal="right" vertical="center"/>
    </xf>
    <xf numFmtId="177" fontId="0" fillId="35" borderId="10" xfId="0" applyNumberFormat="1" applyFont="1" applyFill="1" applyBorder="1" applyAlignment="1">
      <alignment horizontal="right" vertical="center"/>
    </xf>
    <xf numFmtId="177" fontId="0" fillId="35" borderId="37" xfId="0" applyNumberFormat="1" applyFont="1" applyFill="1" applyBorder="1" applyAlignment="1">
      <alignment horizontal="right" vertical="center"/>
    </xf>
    <xf numFmtId="177" fontId="5" fillId="35" borderId="29" xfId="0" applyNumberFormat="1" applyFont="1" applyFill="1" applyBorder="1" applyAlignment="1">
      <alignment vertical="center"/>
    </xf>
    <xf numFmtId="177" fontId="0" fillId="35" borderId="38" xfId="0" applyNumberFormat="1" applyFont="1" applyFill="1" applyBorder="1" applyAlignment="1">
      <alignment horizontal="right" vertical="center"/>
    </xf>
    <xf numFmtId="177" fontId="0" fillId="35" borderId="39" xfId="0" applyNumberFormat="1" applyFont="1" applyFill="1" applyBorder="1" applyAlignment="1">
      <alignment horizontal="right" vertical="center"/>
    </xf>
    <xf numFmtId="177" fontId="0" fillId="35" borderId="40" xfId="0" applyNumberFormat="1" applyFont="1" applyFill="1" applyBorder="1" applyAlignment="1">
      <alignment horizontal="right" vertical="center"/>
    </xf>
    <xf numFmtId="177" fontId="5" fillId="35" borderId="41" xfId="0" applyNumberFormat="1" applyFont="1" applyFill="1" applyBorder="1" applyAlignment="1">
      <alignment vertical="center"/>
    </xf>
    <xf numFmtId="177" fontId="0" fillId="35" borderId="38" xfId="0" applyNumberFormat="1" applyFont="1" applyFill="1" applyBorder="1" applyAlignment="1">
      <alignment vertical="center"/>
    </xf>
    <xf numFmtId="177" fontId="0" fillId="35" borderId="39" xfId="0" applyNumberFormat="1" applyFont="1" applyFill="1" applyBorder="1" applyAlignment="1">
      <alignment vertical="center"/>
    </xf>
    <xf numFmtId="177" fontId="0" fillId="35" borderId="40" xfId="0" applyNumberFormat="1" applyFont="1" applyFill="1" applyBorder="1" applyAlignment="1">
      <alignment vertical="center"/>
    </xf>
    <xf numFmtId="177" fontId="0" fillId="35" borderId="42" xfId="0" applyNumberFormat="1" applyFont="1" applyFill="1" applyBorder="1" applyAlignment="1">
      <alignment vertical="center"/>
    </xf>
    <xf numFmtId="177" fontId="0" fillId="35" borderId="43" xfId="0" applyNumberFormat="1" applyFont="1" applyFill="1" applyBorder="1" applyAlignment="1">
      <alignment vertical="center"/>
    </xf>
    <xf numFmtId="177" fontId="0" fillId="35" borderId="44" xfId="0" applyNumberFormat="1" applyFont="1" applyFill="1" applyBorder="1" applyAlignment="1">
      <alignment vertical="center"/>
    </xf>
    <xf numFmtId="177" fontId="5" fillId="35" borderId="36" xfId="0" applyNumberFormat="1" applyFont="1" applyFill="1" applyBorder="1" applyAlignment="1">
      <alignment vertical="center"/>
    </xf>
    <xf numFmtId="177" fontId="0" fillId="35" borderId="16" xfId="0" applyNumberFormat="1" applyFont="1" applyFill="1" applyBorder="1" applyAlignment="1">
      <alignment vertical="center"/>
    </xf>
    <xf numFmtId="177" fontId="0" fillId="35" borderId="10" xfId="0" applyNumberFormat="1" applyFont="1" applyFill="1" applyBorder="1" applyAlignment="1">
      <alignment vertical="center"/>
    </xf>
    <xf numFmtId="177" fontId="0" fillId="35" borderId="37" xfId="0" applyNumberFormat="1" applyFont="1" applyFill="1" applyBorder="1" applyAlignment="1">
      <alignment vertical="center"/>
    </xf>
    <xf numFmtId="177" fontId="0" fillId="35" borderId="25" xfId="0" applyNumberFormat="1" applyFont="1" applyFill="1" applyBorder="1" applyAlignment="1">
      <alignment vertical="center"/>
    </xf>
    <xf numFmtId="177" fontId="0" fillId="35" borderId="24" xfId="0" applyNumberFormat="1" applyFont="1" applyFill="1" applyBorder="1" applyAlignment="1">
      <alignment vertical="center"/>
    </xf>
    <xf numFmtId="177" fontId="0" fillId="35" borderId="45" xfId="0" applyNumberFormat="1" applyFont="1" applyFill="1" applyBorder="1" applyAlignment="1">
      <alignment vertical="center"/>
    </xf>
    <xf numFmtId="177" fontId="5" fillId="35" borderId="32" xfId="0" applyNumberFormat="1" applyFont="1" applyFill="1" applyBorder="1" applyAlignment="1">
      <alignment vertical="center"/>
    </xf>
    <xf numFmtId="0" fontId="0" fillId="35" borderId="46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 shrinkToFit="1"/>
    </xf>
    <xf numFmtId="0" fontId="0" fillId="35" borderId="47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0" fillId="36" borderId="22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7" fontId="5" fillId="0" borderId="36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horizontal="right" vertical="center"/>
    </xf>
    <xf numFmtId="177" fontId="0" fillId="0" borderId="39" xfId="0" applyNumberFormat="1" applyFont="1" applyFill="1" applyBorder="1" applyAlignment="1">
      <alignment horizontal="right" vertical="center"/>
    </xf>
    <xf numFmtId="177" fontId="0" fillId="0" borderId="40" xfId="0" applyNumberFormat="1" applyFont="1" applyFill="1" applyBorder="1" applyAlignment="1">
      <alignment horizontal="right" vertical="center"/>
    </xf>
    <xf numFmtId="177" fontId="5" fillId="0" borderId="41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5" fillId="0" borderId="32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5" fillId="0" borderId="36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177" fontId="0" fillId="0" borderId="38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0" fillId="38" borderId="22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38" borderId="34" xfId="0" applyFont="1" applyFill="1" applyBorder="1" applyAlignment="1">
      <alignment horizontal="center" vertical="center"/>
    </xf>
    <xf numFmtId="0" fontId="5" fillId="38" borderId="27" xfId="0" applyFont="1" applyFill="1" applyBorder="1" applyAlignment="1">
      <alignment horizontal="center" vertical="center"/>
    </xf>
    <xf numFmtId="177" fontId="5" fillId="0" borderId="28" xfId="0" applyNumberFormat="1" applyFont="1" applyFill="1" applyBorder="1" applyAlignment="1">
      <alignment horizontal="right" vertical="center"/>
    </xf>
    <xf numFmtId="0" fontId="0" fillId="39" borderId="22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/>
    </xf>
    <xf numFmtId="0" fontId="0" fillId="39" borderId="34" xfId="0" applyFont="1" applyFill="1" applyBorder="1" applyAlignment="1">
      <alignment horizontal="center" vertical="center"/>
    </xf>
    <xf numFmtId="0" fontId="5" fillId="39" borderId="48" xfId="0" applyFont="1" applyFill="1" applyBorder="1" applyAlignment="1">
      <alignment horizontal="center" vertical="center"/>
    </xf>
    <xf numFmtId="177" fontId="5" fillId="0" borderId="49" xfId="0" applyNumberFormat="1" applyFont="1" applyFill="1" applyBorder="1" applyAlignment="1">
      <alignment vertical="center"/>
    </xf>
    <xf numFmtId="177" fontId="5" fillId="0" borderId="50" xfId="0" applyNumberFormat="1" applyFont="1" applyFill="1" applyBorder="1" applyAlignment="1">
      <alignment vertical="center"/>
    </xf>
    <xf numFmtId="177" fontId="5" fillId="0" borderId="51" xfId="0" applyNumberFormat="1" applyFont="1" applyFill="1" applyBorder="1" applyAlignment="1">
      <alignment vertical="center"/>
    </xf>
    <xf numFmtId="177" fontId="5" fillId="0" borderId="52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13" borderId="22" xfId="0" applyFont="1" applyFill="1" applyBorder="1" applyAlignment="1">
      <alignment horizontal="center" vertical="center"/>
    </xf>
    <xf numFmtId="0" fontId="0" fillId="13" borderId="14" xfId="0" applyFont="1" applyFill="1" applyBorder="1" applyAlignment="1">
      <alignment horizontal="center" vertical="center"/>
    </xf>
    <xf numFmtId="0" fontId="0" fillId="13" borderId="53" xfId="0" applyFont="1" applyFill="1" applyBorder="1" applyAlignment="1">
      <alignment horizontal="center" vertical="center"/>
    </xf>
    <xf numFmtId="0" fontId="5" fillId="13" borderId="48" xfId="0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vertical="center"/>
    </xf>
    <xf numFmtId="177" fontId="5" fillId="0" borderId="49" xfId="0" applyNumberFormat="1" applyFont="1" applyFill="1" applyBorder="1" applyAlignment="1">
      <alignment horizontal="right" vertical="center"/>
    </xf>
    <xf numFmtId="177" fontId="0" fillId="0" borderId="55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55" xfId="0" applyNumberFormat="1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9" borderId="34" xfId="0" applyFont="1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176" fontId="7" fillId="35" borderId="10" xfId="0" applyNumberFormat="1" applyFont="1" applyFill="1" applyBorder="1" applyAlignment="1">
      <alignment vertical="center"/>
    </xf>
    <xf numFmtId="0" fontId="7" fillId="0" borderId="39" xfId="0" applyFont="1" applyBorder="1" applyAlignment="1">
      <alignment vertical="center" shrinkToFit="1"/>
    </xf>
    <xf numFmtId="0" fontId="3" fillId="0" borderId="56" xfId="0" applyFont="1" applyBorder="1" applyAlignment="1">
      <alignment horizontal="center" vertical="center"/>
    </xf>
    <xf numFmtId="181" fontId="7" fillId="33" borderId="14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34" borderId="10" xfId="0" applyNumberFormat="1" applyFont="1" applyFill="1" applyBorder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28" borderId="10" xfId="0" applyFont="1" applyFill="1" applyBorder="1" applyAlignment="1">
      <alignment horizontal="center" vertical="center"/>
    </xf>
    <xf numFmtId="0" fontId="10" fillId="28" borderId="10" xfId="0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vertical="center"/>
    </xf>
    <xf numFmtId="0" fontId="3" fillId="40" borderId="10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177" fontId="10" fillId="35" borderId="10" xfId="0" applyNumberFormat="1" applyFont="1" applyFill="1" applyBorder="1" applyAlignment="1">
      <alignment vertical="center"/>
    </xf>
    <xf numFmtId="0" fontId="3" fillId="41" borderId="10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/>
    </xf>
    <xf numFmtId="0" fontId="0" fillId="43" borderId="22" xfId="0" applyFont="1" applyFill="1" applyBorder="1" applyAlignment="1">
      <alignment horizontal="center" vertical="center"/>
    </xf>
    <xf numFmtId="0" fontId="0" fillId="43" borderId="14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43" borderId="53" xfId="0" applyFont="1" applyFill="1" applyBorder="1" applyAlignment="1">
      <alignment horizontal="center" vertical="center"/>
    </xf>
    <xf numFmtId="177" fontId="0" fillId="35" borderId="54" xfId="0" applyNumberFormat="1" applyFont="1" applyFill="1" applyBorder="1" applyAlignment="1">
      <alignment vertical="center"/>
    </xf>
    <xf numFmtId="177" fontId="0" fillId="35" borderId="55" xfId="0" applyNumberFormat="1" applyFont="1" applyFill="1" applyBorder="1" applyAlignment="1">
      <alignment horizontal="right" vertical="center"/>
    </xf>
    <xf numFmtId="177" fontId="0" fillId="35" borderId="57" xfId="0" applyNumberFormat="1" applyFont="1" applyFill="1" applyBorder="1" applyAlignment="1">
      <alignment horizontal="right" vertical="center"/>
    </xf>
    <xf numFmtId="177" fontId="0" fillId="35" borderId="57" xfId="0" applyNumberFormat="1" applyFont="1" applyFill="1" applyBorder="1" applyAlignment="1">
      <alignment vertical="center"/>
    </xf>
    <xf numFmtId="177" fontId="0" fillId="35" borderId="58" xfId="0" applyNumberFormat="1" applyFont="1" applyFill="1" applyBorder="1" applyAlignment="1">
      <alignment vertical="center"/>
    </xf>
    <xf numFmtId="177" fontId="0" fillId="35" borderId="55" xfId="0" applyNumberFormat="1" applyFont="1" applyFill="1" applyBorder="1" applyAlignment="1">
      <alignment vertical="center"/>
    </xf>
    <xf numFmtId="177" fontId="0" fillId="35" borderId="26" xfId="0" applyNumberFormat="1" applyFont="1" applyFill="1" applyBorder="1" applyAlignment="1">
      <alignment vertical="center"/>
    </xf>
    <xf numFmtId="0" fontId="5" fillId="43" borderId="48" xfId="0" applyFont="1" applyFill="1" applyBorder="1" applyAlignment="1">
      <alignment horizontal="center" vertical="center"/>
    </xf>
    <xf numFmtId="177" fontId="5" fillId="35" borderId="52" xfId="0" applyNumberFormat="1" applyFont="1" applyFill="1" applyBorder="1" applyAlignment="1">
      <alignment horizontal="right" vertical="center"/>
    </xf>
    <xf numFmtId="177" fontId="5" fillId="35" borderId="50" xfId="0" applyNumberFormat="1" applyFont="1" applyFill="1" applyBorder="1" applyAlignment="1">
      <alignment vertical="center"/>
    </xf>
    <xf numFmtId="177" fontId="5" fillId="35" borderId="59" xfId="0" applyNumberFormat="1" applyFont="1" applyFill="1" applyBorder="1" applyAlignment="1">
      <alignment vertical="center"/>
    </xf>
    <xf numFmtId="177" fontId="5" fillId="35" borderId="52" xfId="0" applyNumberFormat="1" applyFont="1" applyFill="1" applyBorder="1" applyAlignment="1">
      <alignment vertical="center"/>
    </xf>
    <xf numFmtId="177" fontId="5" fillId="35" borderId="51" xfId="0" applyNumberFormat="1" applyFont="1" applyFill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vertical="center" shrinkToFit="1"/>
    </xf>
    <xf numFmtId="177" fontId="3" fillId="0" borderId="0" xfId="0" applyNumberFormat="1" applyFont="1" applyFill="1" applyAlignment="1">
      <alignment vertical="center"/>
    </xf>
    <xf numFmtId="0" fontId="0" fillId="38" borderId="53" xfId="0" applyFont="1" applyFill="1" applyBorder="1" applyAlignment="1">
      <alignment horizontal="center" vertical="center"/>
    </xf>
    <xf numFmtId="0" fontId="5" fillId="38" borderId="48" xfId="0" applyFont="1" applyFill="1" applyBorder="1" applyAlignment="1">
      <alignment horizontal="center" vertical="center"/>
    </xf>
    <xf numFmtId="177" fontId="3" fillId="33" borderId="62" xfId="0" applyNumberFormat="1" applyFont="1" applyFill="1" applyBorder="1" applyAlignment="1">
      <alignment horizontal="right" vertical="center"/>
    </xf>
    <xf numFmtId="177" fontId="3" fillId="0" borderId="63" xfId="0" applyNumberFormat="1" applyFont="1" applyBorder="1" applyAlignment="1">
      <alignment horizontal="right" vertical="center"/>
    </xf>
    <xf numFmtId="177" fontId="3" fillId="34" borderId="64" xfId="0" applyNumberFormat="1" applyFont="1" applyFill="1" applyBorder="1" applyAlignment="1">
      <alignment horizontal="right" vertical="center"/>
    </xf>
    <xf numFmtId="177" fontId="3" fillId="0" borderId="64" xfId="0" applyNumberFormat="1" applyFont="1" applyBorder="1" applyAlignment="1">
      <alignment horizontal="right" vertical="center"/>
    </xf>
    <xf numFmtId="177" fontId="3" fillId="0" borderId="60" xfId="0" applyNumberFormat="1" applyFont="1" applyBorder="1" applyAlignment="1">
      <alignment horizontal="right" vertical="center"/>
    </xf>
    <xf numFmtId="177" fontId="3" fillId="33" borderId="27" xfId="0" applyNumberFormat="1" applyFont="1" applyFill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7" fontId="3" fillId="34" borderId="29" xfId="0" applyNumberFormat="1" applyFont="1" applyFill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177" fontId="3" fillId="35" borderId="29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9" fillId="13" borderId="10" xfId="0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9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top" wrapText="1"/>
    </xf>
    <xf numFmtId="0" fontId="9" fillId="42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9" fillId="28" borderId="10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 shrinkToFit="1"/>
    </xf>
    <xf numFmtId="0" fontId="9" fillId="28" borderId="10" xfId="0" applyFont="1" applyFill="1" applyBorder="1" applyAlignment="1">
      <alignment horizontal="center" vertical="center" shrinkToFit="1"/>
    </xf>
    <xf numFmtId="0" fontId="0" fillId="35" borderId="57" xfId="0" applyFont="1" applyFill="1" applyBorder="1" applyAlignment="1">
      <alignment horizontal="left" vertical="center" shrinkToFit="1"/>
    </xf>
    <xf numFmtId="0" fontId="0" fillId="35" borderId="41" xfId="0" applyFont="1" applyFill="1" applyBorder="1" applyAlignment="1">
      <alignment horizontal="left" vertical="center" shrinkToFit="1"/>
    </xf>
    <xf numFmtId="0" fontId="0" fillId="35" borderId="66" xfId="0" applyFont="1" applyFill="1" applyBorder="1" applyAlignment="1">
      <alignment horizontal="left" vertical="center" shrinkToFit="1"/>
    </xf>
    <xf numFmtId="0" fontId="0" fillId="35" borderId="65" xfId="0" applyFont="1" applyFill="1" applyBorder="1" applyAlignment="1">
      <alignment horizontal="left" vertical="center" shrinkToFit="1"/>
    </xf>
    <xf numFmtId="0" fontId="5" fillId="38" borderId="67" xfId="0" applyFont="1" applyFill="1" applyBorder="1" applyAlignment="1">
      <alignment horizontal="center" vertical="center"/>
    </xf>
    <xf numFmtId="0" fontId="5" fillId="38" borderId="62" xfId="0" applyFont="1" applyFill="1" applyBorder="1" applyAlignment="1">
      <alignment horizontal="center" vertical="center"/>
    </xf>
    <xf numFmtId="0" fontId="5" fillId="38" borderId="27" xfId="0" applyFont="1" applyFill="1" applyBorder="1" applyAlignment="1">
      <alignment horizontal="center" vertical="center"/>
    </xf>
    <xf numFmtId="0" fontId="0" fillId="35" borderId="68" xfId="0" applyFont="1" applyFill="1" applyBorder="1" applyAlignment="1">
      <alignment horizontal="left" vertical="center"/>
    </xf>
    <xf numFmtId="0" fontId="0" fillId="35" borderId="63" xfId="0" applyFont="1" applyFill="1" applyBorder="1" applyAlignment="1">
      <alignment horizontal="left" vertical="center"/>
    </xf>
    <xf numFmtId="0" fontId="0" fillId="35" borderId="28" xfId="0" applyFont="1" applyFill="1" applyBorder="1" applyAlignment="1">
      <alignment horizontal="left" vertical="center"/>
    </xf>
    <xf numFmtId="0" fontId="0" fillId="35" borderId="69" xfId="0" applyFont="1" applyFill="1" applyBorder="1" applyAlignment="1">
      <alignment horizontal="left" vertical="center"/>
    </xf>
    <xf numFmtId="0" fontId="0" fillId="35" borderId="70" xfId="0" applyFont="1" applyFill="1" applyBorder="1" applyAlignment="1">
      <alignment horizontal="left" vertical="center"/>
    </xf>
    <xf numFmtId="0" fontId="0" fillId="35" borderId="41" xfId="0" applyFont="1" applyFill="1" applyBorder="1" applyAlignment="1">
      <alignment horizontal="left" vertical="center"/>
    </xf>
    <xf numFmtId="0" fontId="0" fillId="35" borderId="39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left" vertical="center"/>
    </xf>
    <xf numFmtId="0" fontId="0" fillId="35" borderId="71" xfId="0" applyFont="1" applyFill="1" applyBorder="1" applyAlignment="1">
      <alignment horizontal="left" vertical="center"/>
    </xf>
    <xf numFmtId="0" fontId="0" fillId="35" borderId="72" xfId="0" applyFont="1" applyFill="1" applyBorder="1" applyAlignment="1">
      <alignment horizontal="left" vertical="center" shrinkToFit="1"/>
    </xf>
    <xf numFmtId="0" fontId="0" fillId="35" borderId="73" xfId="0" applyFont="1" applyFill="1" applyBorder="1" applyAlignment="1">
      <alignment horizontal="left" vertical="center" shrinkToFit="1"/>
    </xf>
    <xf numFmtId="0" fontId="0" fillId="35" borderId="74" xfId="0" applyFont="1" applyFill="1" applyBorder="1" applyAlignment="1">
      <alignment horizontal="left" vertical="center" shrinkToFit="1"/>
    </xf>
    <xf numFmtId="0" fontId="0" fillId="0" borderId="57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0" fillId="0" borderId="66" xfId="0" applyFont="1" applyFill="1" applyBorder="1" applyAlignment="1">
      <alignment horizontal="left" vertical="center" shrinkToFit="1"/>
    </xf>
    <xf numFmtId="0" fontId="0" fillId="0" borderId="65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left" vertical="center"/>
    </xf>
    <xf numFmtId="0" fontId="5" fillId="13" borderId="67" xfId="0" applyFont="1" applyFill="1" applyBorder="1" applyAlignment="1">
      <alignment horizontal="center" vertical="center"/>
    </xf>
    <xf numFmtId="0" fontId="5" fillId="13" borderId="62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left" vertical="center"/>
    </xf>
    <xf numFmtId="0" fontId="0" fillId="0" borderId="7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5" fillId="36" borderId="67" xfId="0" applyFont="1" applyFill="1" applyBorder="1" applyAlignment="1">
      <alignment horizontal="center" vertical="center"/>
    </xf>
    <xf numFmtId="0" fontId="5" fillId="36" borderId="62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left" vertical="center" shrinkToFit="1"/>
    </xf>
    <xf numFmtId="0" fontId="0" fillId="0" borderId="73" xfId="0" applyFont="1" applyFill="1" applyBorder="1" applyAlignment="1">
      <alignment horizontal="left" vertical="center" shrinkToFit="1"/>
    </xf>
    <xf numFmtId="0" fontId="0" fillId="0" borderId="74" xfId="0" applyFont="1" applyFill="1" applyBorder="1" applyAlignment="1">
      <alignment horizontal="left" vertical="center" shrinkToFit="1"/>
    </xf>
    <xf numFmtId="0" fontId="5" fillId="39" borderId="67" xfId="0" applyFont="1" applyFill="1" applyBorder="1" applyAlignment="1">
      <alignment horizontal="center" vertical="center"/>
    </xf>
    <xf numFmtId="0" fontId="5" fillId="39" borderId="62" xfId="0" applyFont="1" applyFill="1" applyBorder="1" applyAlignment="1">
      <alignment horizontal="center" vertical="center"/>
    </xf>
    <xf numFmtId="0" fontId="5" fillId="39" borderId="27" xfId="0" applyFont="1" applyFill="1" applyBorder="1" applyAlignment="1">
      <alignment horizontal="center" vertical="center"/>
    </xf>
    <xf numFmtId="0" fontId="5" fillId="37" borderId="67" xfId="0" applyFont="1" applyFill="1" applyBorder="1" applyAlignment="1">
      <alignment horizontal="center" vertical="center"/>
    </xf>
    <xf numFmtId="0" fontId="5" fillId="37" borderId="62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5" fillId="43" borderId="67" xfId="0" applyFont="1" applyFill="1" applyBorder="1" applyAlignment="1">
      <alignment horizontal="center" vertical="center"/>
    </xf>
    <xf numFmtId="0" fontId="5" fillId="43" borderId="62" xfId="0" applyFont="1" applyFill="1" applyBorder="1" applyAlignment="1">
      <alignment horizontal="center" vertical="center"/>
    </xf>
    <xf numFmtId="0" fontId="5" fillId="43" borderId="27" xfId="0" applyFont="1" applyFill="1" applyBorder="1" applyAlignment="1">
      <alignment horizontal="center" vertical="center"/>
    </xf>
    <xf numFmtId="0" fontId="9" fillId="13" borderId="75" xfId="0" applyFont="1" applyFill="1" applyBorder="1" applyAlignment="1">
      <alignment horizontal="center" vertical="center" wrapText="1"/>
    </xf>
    <xf numFmtId="0" fontId="9" fillId="13" borderId="76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9" fillId="44" borderId="75" xfId="0" applyFont="1" applyFill="1" applyBorder="1" applyAlignment="1">
      <alignment horizontal="center" vertical="center"/>
    </xf>
    <xf numFmtId="0" fontId="9" fillId="44" borderId="76" xfId="0" applyFont="1" applyFill="1" applyBorder="1" applyAlignment="1">
      <alignment horizontal="center" vertical="center"/>
    </xf>
    <xf numFmtId="0" fontId="9" fillId="44" borderId="36" xfId="0" applyFont="1" applyFill="1" applyBorder="1" applyAlignment="1">
      <alignment horizontal="center" vertical="center"/>
    </xf>
    <xf numFmtId="0" fontId="9" fillId="36" borderId="75" xfId="0" applyFont="1" applyFill="1" applyBorder="1" applyAlignment="1">
      <alignment horizontal="center" vertical="center" wrapText="1"/>
    </xf>
    <xf numFmtId="0" fontId="9" fillId="36" borderId="76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center" vertical="center" wrapText="1"/>
    </xf>
    <xf numFmtId="176" fontId="5" fillId="0" borderId="74" xfId="0" applyNumberFormat="1" applyFont="1" applyBorder="1" applyAlignment="1">
      <alignment horizontal="center" vertical="center" shrinkToFit="1"/>
    </xf>
    <xf numFmtId="176" fontId="5" fillId="0" borderId="77" xfId="0" applyNumberFormat="1" applyFont="1" applyBorder="1" applyAlignment="1">
      <alignment horizontal="center" vertical="center" shrinkToFit="1"/>
    </xf>
    <xf numFmtId="176" fontId="3" fillId="33" borderId="19" xfId="0" applyNumberFormat="1" applyFont="1" applyFill="1" applyBorder="1" applyAlignment="1">
      <alignment horizontal="center" vertical="center" shrinkToFit="1"/>
    </xf>
    <xf numFmtId="176" fontId="3" fillId="33" borderId="20" xfId="0" applyNumberFormat="1" applyFont="1" applyFill="1" applyBorder="1" applyAlignment="1">
      <alignment horizontal="center" vertical="center" shrinkToFit="1"/>
    </xf>
    <xf numFmtId="176" fontId="9" fillId="0" borderId="72" xfId="0" applyNumberFormat="1" applyFont="1" applyBorder="1" applyAlignment="1">
      <alignment horizontal="center" vertical="center" wrapText="1" shrinkToFit="1"/>
    </xf>
    <xf numFmtId="176" fontId="9" fillId="0" borderId="74" xfId="0" applyNumberFormat="1" applyFont="1" applyBorder="1" applyAlignment="1">
      <alignment horizontal="center" vertical="center" shrinkToFit="1"/>
    </xf>
    <xf numFmtId="176" fontId="9" fillId="0" borderId="78" xfId="0" applyNumberFormat="1" applyFont="1" applyBorder="1" applyAlignment="1">
      <alignment horizontal="center" vertical="center" shrinkToFit="1"/>
    </xf>
    <xf numFmtId="176" fontId="9" fillId="0" borderId="77" xfId="0" applyNumberFormat="1" applyFont="1" applyBorder="1" applyAlignment="1">
      <alignment horizontal="center" vertical="center" shrinkToFit="1"/>
    </xf>
    <xf numFmtId="0" fontId="9" fillId="37" borderId="75" xfId="0" applyFont="1" applyFill="1" applyBorder="1" applyAlignment="1">
      <alignment horizontal="center" vertical="center" wrapText="1"/>
    </xf>
    <xf numFmtId="0" fontId="9" fillId="37" borderId="76" xfId="0" applyFont="1" applyFill="1" applyBorder="1" applyAlignment="1">
      <alignment horizontal="center" vertical="center" wrapText="1"/>
    </xf>
    <xf numFmtId="0" fontId="9" fillId="37" borderId="36" xfId="0" applyFont="1" applyFill="1" applyBorder="1" applyAlignment="1">
      <alignment horizontal="center" vertical="center" wrapText="1"/>
    </xf>
    <xf numFmtId="0" fontId="9" fillId="44" borderId="75" xfId="0" applyFont="1" applyFill="1" applyBorder="1" applyAlignment="1">
      <alignment horizontal="center" vertical="center" wrapText="1"/>
    </xf>
    <xf numFmtId="0" fontId="9" fillId="44" borderId="76" xfId="0" applyFont="1" applyFill="1" applyBorder="1" applyAlignment="1">
      <alignment horizontal="center" vertical="center" wrapText="1"/>
    </xf>
    <xf numFmtId="0" fontId="9" fillId="38" borderId="75" xfId="0" applyFont="1" applyFill="1" applyBorder="1" applyAlignment="1">
      <alignment horizontal="center" vertical="center" wrapText="1"/>
    </xf>
    <xf numFmtId="0" fontId="9" fillId="38" borderId="76" xfId="0" applyFont="1" applyFill="1" applyBorder="1" applyAlignment="1">
      <alignment horizontal="center" vertical="center" wrapText="1"/>
    </xf>
    <xf numFmtId="0" fontId="9" fillId="45" borderId="75" xfId="0" applyFont="1" applyFill="1" applyBorder="1" applyAlignment="1">
      <alignment horizontal="center" vertical="center" wrapText="1"/>
    </xf>
    <xf numFmtId="0" fontId="9" fillId="45" borderId="76" xfId="0" applyFont="1" applyFill="1" applyBorder="1" applyAlignment="1">
      <alignment horizontal="center" vertical="center" wrapText="1"/>
    </xf>
    <xf numFmtId="0" fontId="9" fillId="45" borderId="36" xfId="0" applyFont="1" applyFill="1" applyBorder="1" applyAlignment="1">
      <alignment horizontal="center" vertical="center" wrapText="1"/>
    </xf>
    <xf numFmtId="0" fontId="9" fillId="46" borderId="75" xfId="0" applyFont="1" applyFill="1" applyBorder="1" applyAlignment="1">
      <alignment horizontal="center" vertical="center" wrapText="1"/>
    </xf>
    <xf numFmtId="0" fontId="9" fillId="46" borderId="76" xfId="0" applyFont="1" applyFill="1" applyBorder="1" applyAlignment="1">
      <alignment horizontal="center" vertical="center" wrapText="1"/>
    </xf>
    <xf numFmtId="0" fontId="9" fillId="46" borderId="36" xfId="0" applyFont="1" applyFill="1" applyBorder="1" applyAlignment="1">
      <alignment horizontal="center" vertical="center" wrapText="1"/>
    </xf>
    <xf numFmtId="0" fontId="9" fillId="44" borderId="36" xfId="0" applyFont="1" applyFill="1" applyBorder="1" applyAlignment="1">
      <alignment horizontal="center" vertical="center" wrapText="1"/>
    </xf>
    <xf numFmtId="179" fontId="3" fillId="33" borderId="19" xfId="0" applyNumberFormat="1" applyFont="1" applyFill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34" borderId="11" xfId="0" applyNumberFormat="1" applyFont="1" applyFill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1"/>
  <sheetViews>
    <sheetView view="pageBreakPreview" zoomScaleSheetLayoutView="100" zoomScalePageLayoutView="0" workbookViewId="0" topLeftCell="A1">
      <selection activeCell="T18" sqref="T18"/>
    </sheetView>
  </sheetViews>
  <sheetFormatPr defaultColWidth="9.00390625" defaultRowHeight="13.5"/>
  <cols>
    <col min="1" max="1" width="0.74609375" style="2" customWidth="1"/>
    <col min="2" max="2" width="4.25390625" style="2" customWidth="1"/>
    <col min="3" max="3" width="25.125" style="2" customWidth="1"/>
    <col min="4" max="15" width="8.625" style="2" customWidth="1"/>
    <col min="16" max="16" width="10.125" style="2" customWidth="1"/>
    <col min="17" max="16384" width="9.00390625" style="2" customWidth="1"/>
  </cols>
  <sheetData>
    <row r="1" spans="2:16" ht="26.25" customHeight="1">
      <c r="B1" s="245" t="s">
        <v>74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2:16" s="3" customFormat="1" ht="19.5" customHeight="1">
      <c r="B2" s="246" t="s">
        <v>98</v>
      </c>
      <c r="C2" s="246"/>
      <c r="D2" s="188" t="s">
        <v>36</v>
      </c>
      <c r="E2" s="188" t="s">
        <v>27</v>
      </c>
      <c r="F2" s="188" t="s">
        <v>28</v>
      </c>
      <c r="G2" s="188" t="s">
        <v>50</v>
      </c>
      <c r="H2" s="188" t="s">
        <v>51</v>
      </c>
      <c r="I2" s="188" t="s">
        <v>29</v>
      </c>
      <c r="J2" s="188" t="s">
        <v>30</v>
      </c>
      <c r="K2" s="188" t="s">
        <v>31</v>
      </c>
      <c r="L2" s="188" t="s">
        <v>32</v>
      </c>
      <c r="M2" s="188" t="s">
        <v>33</v>
      </c>
      <c r="N2" s="188" t="s">
        <v>34</v>
      </c>
      <c r="O2" s="188" t="s">
        <v>35</v>
      </c>
      <c r="P2" s="189" t="s">
        <v>37</v>
      </c>
    </row>
    <row r="3" spans="2:16" s="3" customFormat="1" ht="19.5" customHeight="1">
      <c r="B3" s="236" t="s">
        <v>111</v>
      </c>
      <c r="C3" s="236"/>
      <c r="D3" s="220">
        <v>32275.9</v>
      </c>
      <c r="E3" s="20">
        <v>34498.6</v>
      </c>
      <c r="F3" s="20">
        <v>32223.5</v>
      </c>
      <c r="G3" s="20">
        <v>32392.2</v>
      </c>
      <c r="H3" s="20">
        <v>37213.1</v>
      </c>
      <c r="I3" s="20">
        <v>33897.7</v>
      </c>
      <c r="J3" s="20">
        <v>32369.1</v>
      </c>
      <c r="K3" s="20">
        <v>31151.300000000003</v>
      </c>
      <c r="L3" s="20">
        <v>30049.9</v>
      </c>
      <c r="M3" s="20">
        <v>27755.7</v>
      </c>
      <c r="N3" s="20">
        <v>23456.8</v>
      </c>
      <c r="O3" s="20">
        <v>31142.199999999997</v>
      </c>
      <c r="P3" s="190">
        <f>SUM(D3:O3)</f>
        <v>378426.00000000006</v>
      </c>
    </row>
    <row r="4" spans="2:16" s="3" customFormat="1" ht="19.5" customHeight="1">
      <c r="B4" s="236" t="s">
        <v>99</v>
      </c>
      <c r="C4" s="236"/>
      <c r="D4" s="4">
        <v>33762.2</v>
      </c>
      <c r="E4" s="20">
        <v>33691.8</v>
      </c>
      <c r="F4" s="20">
        <v>33853.6</v>
      </c>
      <c r="G4" s="20">
        <v>33634.8</v>
      </c>
      <c r="H4" s="20">
        <v>37163.8</v>
      </c>
      <c r="I4" s="20">
        <v>34209.8</v>
      </c>
      <c r="J4" s="20">
        <v>32314.6</v>
      </c>
      <c r="K4" s="20">
        <v>33169.8</v>
      </c>
      <c r="L4" s="20">
        <v>31199.4</v>
      </c>
      <c r="M4" s="20">
        <v>28050.9</v>
      </c>
      <c r="N4" s="20">
        <v>24099.9</v>
      </c>
      <c r="O4" s="20">
        <v>31315.2</v>
      </c>
      <c r="P4" s="190">
        <f>SUM(D4:O4)</f>
        <v>386465.8000000001</v>
      </c>
    </row>
    <row r="5" spans="2:16" s="3" customFormat="1" ht="19.5" customHeight="1">
      <c r="B5" s="236" t="s">
        <v>83</v>
      </c>
      <c r="C5" s="236"/>
      <c r="D5" s="20">
        <v>32272.1</v>
      </c>
      <c r="E5" s="20">
        <v>34940.49999999999</v>
      </c>
      <c r="F5" s="20">
        <v>36164.69999999999</v>
      </c>
      <c r="G5" s="20">
        <v>34853.9</v>
      </c>
      <c r="H5" s="20">
        <v>35578.1</v>
      </c>
      <c r="I5" s="20">
        <v>33309.700000000004</v>
      </c>
      <c r="J5" s="20">
        <v>34247.59999999999</v>
      </c>
      <c r="K5" s="20">
        <v>32215.300000000007</v>
      </c>
      <c r="L5" s="20">
        <v>31049.099999999995</v>
      </c>
      <c r="M5" s="20">
        <v>27127.699999999997</v>
      </c>
      <c r="N5" s="20">
        <v>24893.7</v>
      </c>
      <c r="O5" s="20">
        <v>34275.299999999996</v>
      </c>
      <c r="P5" s="190">
        <v>390927.70000000007</v>
      </c>
    </row>
    <row r="6" spans="2:16" s="3" customFormat="1" ht="19.5" customHeight="1">
      <c r="B6" s="236" t="s">
        <v>75</v>
      </c>
      <c r="C6" s="236"/>
      <c r="D6" s="20">
        <v>33990.9</v>
      </c>
      <c r="E6" s="20">
        <v>37195.50000000001</v>
      </c>
      <c r="F6" s="20">
        <v>32674.90000000001</v>
      </c>
      <c r="G6" s="20">
        <v>36557.399999999994</v>
      </c>
      <c r="H6" s="20">
        <v>37823.5</v>
      </c>
      <c r="I6" s="20">
        <v>34492.61</v>
      </c>
      <c r="J6" s="20">
        <v>35039.8</v>
      </c>
      <c r="K6" s="20">
        <v>32101.399999999994</v>
      </c>
      <c r="L6" s="20">
        <v>32146.1</v>
      </c>
      <c r="M6" s="20">
        <v>30330.699999999997</v>
      </c>
      <c r="N6" s="20">
        <v>26149.89999999999</v>
      </c>
      <c r="O6" s="20">
        <v>33319.4</v>
      </c>
      <c r="P6" s="191">
        <v>401822.11</v>
      </c>
    </row>
    <row r="7" spans="2:16" s="3" customFormat="1" ht="19.5" customHeight="1">
      <c r="B7" s="236" t="s">
        <v>76</v>
      </c>
      <c r="C7" s="236"/>
      <c r="D7" s="20">
        <v>34266.600000000006</v>
      </c>
      <c r="E7" s="20">
        <v>37330.19999999999</v>
      </c>
      <c r="F7" s="20">
        <v>34611.8</v>
      </c>
      <c r="G7" s="20">
        <v>36422.70000000001</v>
      </c>
      <c r="H7" s="20">
        <v>38531.19999999999</v>
      </c>
      <c r="I7" s="20">
        <v>33597.700000000004</v>
      </c>
      <c r="J7" s="20">
        <v>36448.02</v>
      </c>
      <c r="K7" s="20">
        <v>34117.1</v>
      </c>
      <c r="L7" s="20">
        <v>31407.500000000004</v>
      </c>
      <c r="M7" s="20">
        <v>30685.00000000001</v>
      </c>
      <c r="N7" s="20">
        <v>26076</v>
      </c>
      <c r="O7" s="20">
        <v>31913.2</v>
      </c>
      <c r="P7" s="191">
        <v>405407.01999999996</v>
      </c>
    </row>
    <row r="8" spans="2:16" s="3" customFormat="1" ht="19.5" customHeight="1" hidden="1">
      <c r="B8" s="236" t="s">
        <v>78</v>
      </c>
      <c r="C8" s="236"/>
      <c r="D8" s="20">
        <v>32885.200000000004</v>
      </c>
      <c r="E8" s="20">
        <v>37406.7</v>
      </c>
      <c r="F8" s="20">
        <v>35856</v>
      </c>
      <c r="G8" s="20">
        <v>35706.1</v>
      </c>
      <c r="H8" s="20">
        <v>40133.00000000001</v>
      </c>
      <c r="I8" s="20">
        <v>35310.499999999985</v>
      </c>
      <c r="J8" s="20">
        <v>35536.2</v>
      </c>
      <c r="K8" s="20">
        <v>33170.19999999999</v>
      </c>
      <c r="L8" s="20">
        <v>31668.200000000004</v>
      </c>
      <c r="M8" s="20">
        <v>30337</v>
      </c>
      <c r="N8" s="20">
        <v>25267.800000000003</v>
      </c>
      <c r="O8" s="20">
        <v>33014.799999999996</v>
      </c>
      <c r="P8" s="191">
        <v>406291.7</v>
      </c>
    </row>
    <row r="9" spans="2:16" s="3" customFormat="1" ht="19.5" customHeight="1" hidden="1">
      <c r="B9" s="239" t="s">
        <v>79</v>
      </c>
      <c r="C9" s="240"/>
      <c r="D9" s="20">
        <v>34197.100000000006</v>
      </c>
      <c r="E9" s="20">
        <v>37009.299999999996</v>
      </c>
      <c r="F9" s="20">
        <v>35149.5</v>
      </c>
      <c r="G9" s="20">
        <v>35175.92</v>
      </c>
      <c r="H9" s="20">
        <v>40317.5</v>
      </c>
      <c r="I9" s="20">
        <v>36793</v>
      </c>
      <c r="J9" s="20">
        <v>34906.3</v>
      </c>
      <c r="K9" s="20">
        <v>32573.299999999996</v>
      </c>
      <c r="L9" s="20">
        <v>33412.7</v>
      </c>
      <c r="M9" s="20">
        <v>30520.899999999994</v>
      </c>
      <c r="N9" s="20">
        <v>26268.800000000003</v>
      </c>
      <c r="O9" s="20">
        <v>33001.90000000001</v>
      </c>
      <c r="P9" s="191">
        <v>409326.22000000003</v>
      </c>
    </row>
    <row r="10" spans="2:16" s="3" customFormat="1" ht="19.5" customHeight="1" hidden="1">
      <c r="B10" s="236" t="s">
        <v>80</v>
      </c>
      <c r="C10" s="236"/>
      <c r="D10" s="20">
        <v>36167.80000000002</v>
      </c>
      <c r="E10" s="20">
        <v>35808.299999999996</v>
      </c>
      <c r="F10" s="20">
        <v>36754</v>
      </c>
      <c r="G10" s="20">
        <v>36934.6</v>
      </c>
      <c r="H10" s="20">
        <v>39279.1</v>
      </c>
      <c r="I10" s="20">
        <v>36391.5</v>
      </c>
      <c r="J10" s="20">
        <v>35742.89999999999</v>
      </c>
      <c r="K10" s="20">
        <v>33373.900000000016</v>
      </c>
      <c r="L10" s="20">
        <v>34606.4</v>
      </c>
      <c r="M10" s="20">
        <v>30332.9</v>
      </c>
      <c r="N10" s="20">
        <v>28497.2</v>
      </c>
      <c r="O10" s="20">
        <v>34403.50000000001</v>
      </c>
      <c r="P10" s="191">
        <v>418292.1000000001</v>
      </c>
    </row>
    <row r="11" spans="2:16" s="3" customFormat="1" ht="19.5" customHeight="1" hidden="1">
      <c r="B11" s="236" t="s">
        <v>81</v>
      </c>
      <c r="C11" s="236"/>
      <c r="D11" s="20">
        <v>37080.1</v>
      </c>
      <c r="E11" s="20">
        <v>37327.200000000004</v>
      </c>
      <c r="F11" s="20">
        <v>35976.90000000001</v>
      </c>
      <c r="G11" s="20">
        <v>38136.100000000006</v>
      </c>
      <c r="H11" s="20">
        <v>39792.900000000016</v>
      </c>
      <c r="I11" s="20">
        <v>37703.29999999999</v>
      </c>
      <c r="J11" s="20">
        <v>36629.59999999999</v>
      </c>
      <c r="K11" s="20">
        <v>32617.100000000002</v>
      </c>
      <c r="L11" s="20">
        <v>34400.4</v>
      </c>
      <c r="M11" s="20">
        <v>31457.8</v>
      </c>
      <c r="N11" s="20">
        <v>27166.899999999998</v>
      </c>
      <c r="O11" s="20">
        <v>34947.399999999994</v>
      </c>
      <c r="P11" s="191">
        <v>423235.70000000007</v>
      </c>
    </row>
    <row r="12" spans="2:16" s="3" customFormat="1" ht="19.5" customHeight="1" hidden="1">
      <c r="B12" s="236" t="s">
        <v>82</v>
      </c>
      <c r="C12" s="236"/>
      <c r="D12" s="20">
        <v>37792.299999999996</v>
      </c>
      <c r="E12" s="20">
        <v>37994.90000000001</v>
      </c>
      <c r="F12" s="20">
        <v>35135.399999999994</v>
      </c>
      <c r="G12" s="20">
        <v>38623.299999999996</v>
      </c>
      <c r="H12" s="20">
        <v>41937</v>
      </c>
      <c r="I12" s="20">
        <v>36960.29999999998</v>
      </c>
      <c r="J12" s="20">
        <v>36870.7</v>
      </c>
      <c r="K12" s="20">
        <v>34168.80000000001</v>
      </c>
      <c r="L12" s="20">
        <v>35054.899999999994</v>
      </c>
      <c r="M12" s="20">
        <v>31824.400000000005</v>
      </c>
      <c r="N12" s="20">
        <v>26797.599999999995</v>
      </c>
      <c r="O12" s="20">
        <v>33253.100000000006</v>
      </c>
      <c r="P12" s="191">
        <v>426412.69999999995</v>
      </c>
    </row>
    <row r="13" spans="2:16" ht="5.2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2:16" s="3" customFormat="1" ht="19.5" customHeight="1">
      <c r="B14" s="247" t="s">
        <v>69</v>
      </c>
      <c r="C14" s="247"/>
      <c r="D14" s="192" t="s">
        <v>36</v>
      </c>
      <c r="E14" s="192" t="s">
        <v>27</v>
      </c>
      <c r="F14" s="192" t="s">
        <v>28</v>
      </c>
      <c r="G14" s="192" t="s">
        <v>50</v>
      </c>
      <c r="H14" s="192" t="s">
        <v>51</v>
      </c>
      <c r="I14" s="192" t="s">
        <v>29</v>
      </c>
      <c r="J14" s="192" t="s">
        <v>30</v>
      </c>
      <c r="K14" s="192" t="s">
        <v>31</v>
      </c>
      <c r="L14" s="192" t="s">
        <v>32</v>
      </c>
      <c r="M14" s="192" t="s">
        <v>33</v>
      </c>
      <c r="N14" s="192" t="s">
        <v>34</v>
      </c>
      <c r="O14" s="192" t="s">
        <v>35</v>
      </c>
      <c r="P14" s="193" t="s">
        <v>37</v>
      </c>
    </row>
    <row r="15" spans="2:16" s="3" customFormat="1" ht="19.5" customHeight="1">
      <c r="B15" s="236" t="s">
        <v>111</v>
      </c>
      <c r="C15" s="236"/>
      <c r="D15" s="220">
        <v>22510.8</v>
      </c>
      <c r="E15" s="20">
        <v>24441.5</v>
      </c>
      <c r="F15" s="20">
        <v>21667.3</v>
      </c>
      <c r="G15" s="20">
        <v>22005.4</v>
      </c>
      <c r="H15" s="20">
        <v>26253.8</v>
      </c>
      <c r="I15" s="20">
        <v>23482.9</v>
      </c>
      <c r="J15" s="20">
        <v>22171.7</v>
      </c>
      <c r="K15" s="20">
        <v>21495.2</v>
      </c>
      <c r="L15" s="20">
        <v>20535.7</v>
      </c>
      <c r="M15" s="20">
        <v>19246.5</v>
      </c>
      <c r="N15" s="20">
        <v>15786.5</v>
      </c>
      <c r="O15" s="20">
        <v>21158.6</v>
      </c>
      <c r="P15" s="190">
        <f>SUM(D15:O15)</f>
        <v>260755.90000000005</v>
      </c>
    </row>
    <row r="16" spans="2:16" s="3" customFormat="1" ht="19.5" customHeight="1">
      <c r="B16" s="236" t="s">
        <v>99</v>
      </c>
      <c r="C16" s="236"/>
      <c r="D16" s="20">
        <v>23458</v>
      </c>
      <c r="E16" s="20">
        <v>23750.2</v>
      </c>
      <c r="F16" s="20">
        <v>23146.1</v>
      </c>
      <c r="G16" s="20">
        <v>22840.1</v>
      </c>
      <c r="H16" s="20">
        <v>26517.6</v>
      </c>
      <c r="I16" s="20">
        <v>23913.8</v>
      </c>
      <c r="J16" s="20">
        <v>22001.5</v>
      </c>
      <c r="K16" s="20">
        <v>22855.6</v>
      </c>
      <c r="L16" s="20">
        <v>21057.7</v>
      </c>
      <c r="M16" s="20">
        <v>19456.1</v>
      </c>
      <c r="N16" s="20">
        <v>16481.5</v>
      </c>
      <c r="O16" s="20">
        <v>21375.7</v>
      </c>
      <c r="P16" s="190">
        <f>SUM(D16:O16)</f>
        <v>266853.9</v>
      </c>
    </row>
    <row r="17" spans="2:16" s="3" customFormat="1" ht="19.5" customHeight="1">
      <c r="B17" s="236" t="s">
        <v>83</v>
      </c>
      <c r="C17" s="236"/>
      <c r="D17" s="20">
        <v>22310.299999999996</v>
      </c>
      <c r="E17" s="20">
        <v>25438.799999999996</v>
      </c>
      <c r="F17" s="20">
        <v>25323.600000000002</v>
      </c>
      <c r="G17" s="20">
        <v>23776.8</v>
      </c>
      <c r="H17" s="20">
        <v>25253.7</v>
      </c>
      <c r="I17" s="20">
        <v>23020.500000000004</v>
      </c>
      <c r="J17" s="20">
        <v>23325.600000000006</v>
      </c>
      <c r="K17" s="20">
        <v>22190.8</v>
      </c>
      <c r="L17" s="20">
        <v>21166.899999999998</v>
      </c>
      <c r="M17" s="20">
        <v>18960.799999999996</v>
      </c>
      <c r="N17" s="20">
        <v>17072.800000000003</v>
      </c>
      <c r="O17" s="20">
        <v>23378.400000000005</v>
      </c>
      <c r="P17" s="190">
        <v>271219</v>
      </c>
    </row>
    <row r="18" spans="2:16" s="3" customFormat="1" ht="19.5" customHeight="1">
      <c r="B18" s="236" t="s">
        <v>75</v>
      </c>
      <c r="C18" s="236"/>
      <c r="D18" s="20">
        <v>22750.600000000006</v>
      </c>
      <c r="E18" s="20">
        <v>25676.90000000001</v>
      </c>
      <c r="F18" s="20">
        <v>21713.099999999988</v>
      </c>
      <c r="G18" s="20">
        <v>24180.699999999997</v>
      </c>
      <c r="H18" s="20">
        <v>26153.999999999993</v>
      </c>
      <c r="I18" s="20">
        <v>23277.010000000006</v>
      </c>
      <c r="J18" s="20">
        <v>23552.799999999992</v>
      </c>
      <c r="K18" s="20">
        <v>21476.6</v>
      </c>
      <c r="L18" s="20">
        <v>21472.699999999993</v>
      </c>
      <c r="M18" s="20">
        <v>20596.09999999999</v>
      </c>
      <c r="N18" s="20">
        <v>17400.1</v>
      </c>
      <c r="O18" s="20">
        <v>22464.5</v>
      </c>
      <c r="P18" s="191">
        <v>270715.11</v>
      </c>
    </row>
    <row r="19" spans="2:16" s="3" customFormat="1" ht="19.5" customHeight="1">
      <c r="B19" s="236" t="s">
        <v>76</v>
      </c>
      <c r="C19" s="236"/>
      <c r="D19" s="20">
        <v>23014.700000000004</v>
      </c>
      <c r="E19" s="20">
        <v>25350.800000000003</v>
      </c>
      <c r="F19" s="20">
        <v>22960.1</v>
      </c>
      <c r="G19" s="20">
        <v>24280.299999999996</v>
      </c>
      <c r="H19" s="20">
        <v>26408.8</v>
      </c>
      <c r="I19" s="20">
        <v>22692.200000000008</v>
      </c>
      <c r="J19" s="20">
        <v>24157.4</v>
      </c>
      <c r="K19" s="20">
        <v>22872.900000000012</v>
      </c>
      <c r="L19" s="20">
        <v>20712.199999999993</v>
      </c>
      <c r="M19" s="20">
        <v>20757.4</v>
      </c>
      <c r="N19" s="20">
        <v>17174.3</v>
      </c>
      <c r="O19" s="20">
        <v>20770.69999999999</v>
      </c>
      <c r="P19" s="191">
        <v>271151.8</v>
      </c>
    </row>
    <row r="20" spans="2:16" s="3" customFormat="1" ht="19.5" customHeight="1" hidden="1">
      <c r="B20" s="236" t="s">
        <v>78</v>
      </c>
      <c r="C20" s="236"/>
      <c r="D20" s="20">
        <v>22080.299999999996</v>
      </c>
      <c r="E20" s="20">
        <v>25418.8</v>
      </c>
      <c r="F20" s="20">
        <v>23841.800000000003</v>
      </c>
      <c r="G20" s="20">
        <v>23760.4</v>
      </c>
      <c r="H20" s="20">
        <v>27805.699999999997</v>
      </c>
      <c r="I20" s="20">
        <v>23766.299999999992</v>
      </c>
      <c r="J20" s="20">
        <v>23523.7</v>
      </c>
      <c r="K20" s="20">
        <v>21772.299999999996</v>
      </c>
      <c r="L20" s="20">
        <v>20900.799999999996</v>
      </c>
      <c r="M20" s="20">
        <v>20412.5</v>
      </c>
      <c r="N20" s="20">
        <v>16535.000000000004</v>
      </c>
      <c r="O20" s="20">
        <v>21760.899999999998</v>
      </c>
      <c r="P20" s="191">
        <v>271578.5</v>
      </c>
    </row>
    <row r="21" spans="2:16" s="3" customFormat="1" ht="19.5" customHeight="1" hidden="1">
      <c r="B21" s="236" t="s">
        <v>79</v>
      </c>
      <c r="C21" s="236"/>
      <c r="D21" s="20">
        <v>23028.200000000008</v>
      </c>
      <c r="E21" s="20">
        <v>25368.300000000003</v>
      </c>
      <c r="F21" s="20">
        <v>23193.999999999993</v>
      </c>
      <c r="G21" s="20">
        <v>23387.620000000006</v>
      </c>
      <c r="H21" s="20">
        <v>27700.600000000002</v>
      </c>
      <c r="I21" s="20">
        <v>24927.399999999998</v>
      </c>
      <c r="J21" s="20">
        <v>23240.200000000004</v>
      </c>
      <c r="K21" s="20">
        <v>21611</v>
      </c>
      <c r="L21" s="20">
        <v>22214.300000000003</v>
      </c>
      <c r="M21" s="20">
        <v>20631.6</v>
      </c>
      <c r="N21" s="20">
        <v>17271.7</v>
      </c>
      <c r="O21" s="20">
        <v>21429.599999999995</v>
      </c>
      <c r="P21" s="191">
        <v>274004.5200000001</v>
      </c>
    </row>
    <row r="22" spans="2:16" s="3" customFormat="1" ht="19.5" customHeight="1" hidden="1">
      <c r="B22" s="236" t="s">
        <v>80</v>
      </c>
      <c r="C22" s="236"/>
      <c r="D22" s="20">
        <v>24356.200000000004</v>
      </c>
      <c r="E22" s="20">
        <v>24452.799999999996</v>
      </c>
      <c r="F22" s="20">
        <v>24291.900000000005</v>
      </c>
      <c r="G22" s="20">
        <v>24319.100000000002</v>
      </c>
      <c r="H22" s="20">
        <v>27023.600000000002</v>
      </c>
      <c r="I22" s="20">
        <v>24637.1</v>
      </c>
      <c r="J22" s="20">
        <v>23977.3</v>
      </c>
      <c r="K22" s="20">
        <v>22234.600000000017</v>
      </c>
      <c r="L22" s="20">
        <v>23141.800000000003</v>
      </c>
      <c r="M22" s="20">
        <v>20494.099999999995</v>
      </c>
      <c r="N22" s="20">
        <v>18748.599999999995</v>
      </c>
      <c r="O22" s="20">
        <v>22895.6</v>
      </c>
      <c r="P22" s="191">
        <v>280572.7</v>
      </c>
    </row>
    <row r="23" spans="2:16" s="3" customFormat="1" ht="19.5" customHeight="1" hidden="1">
      <c r="B23" s="236" t="s">
        <v>81</v>
      </c>
      <c r="C23" s="236"/>
      <c r="D23" s="20">
        <v>24919.999999999996</v>
      </c>
      <c r="E23" s="20">
        <v>25409.5</v>
      </c>
      <c r="F23" s="20">
        <v>24045.799999999996</v>
      </c>
      <c r="G23" s="20">
        <v>25600.7</v>
      </c>
      <c r="H23" s="20">
        <v>27461.4</v>
      </c>
      <c r="I23" s="20">
        <v>25740.000000000004</v>
      </c>
      <c r="J23" s="20">
        <v>24319.999999999996</v>
      </c>
      <c r="K23" s="20">
        <v>21805.499999999993</v>
      </c>
      <c r="L23" s="20">
        <v>22727.600000000002</v>
      </c>
      <c r="M23" s="20">
        <v>21313.5</v>
      </c>
      <c r="N23" s="20">
        <v>18023.199999999993</v>
      </c>
      <c r="O23" s="20">
        <v>23196.59999999999</v>
      </c>
      <c r="P23" s="191">
        <v>284563.8</v>
      </c>
    </row>
    <row r="24" spans="2:16" s="3" customFormat="1" ht="19.5" customHeight="1" hidden="1">
      <c r="B24" s="236" t="s">
        <v>82</v>
      </c>
      <c r="C24" s="236"/>
      <c r="D24" s="20">
        <v>25586.300000000003</v>
      </c>
      <c r="E24" s="20">
        <v>25719.799999999996</v>
      </c>
      <c r="F24" s="20">
        <v>23756.399999999998</v>
      </c>
      <c r="G24" s="20">
        <v>25746.499999999996</v>
      </c>
      <c r="H24" s="20">
        <v>29294.500000000004</v>
      </c>
      <c r="I24" s="20">
        <v>25090.999999999996</v>
      </c>
      <c r="J24" s="20">
        <v>24564.699999999997</v>
      </c>
      <c r="K24" s="20">
        <v>22957.100000000002</v>
      </c>
      <c r="L24" s="20">
        <v>23118.000000000007</v>
      </c>
      <c r="M24" s="20">
        <v>21507.500000000004</v>
      </c>
      <c r="N24" s="20">
        <v>17442.799999999996</v>
      </c>
      <c r="O24" s="20">
        <v>21791.199999999997</v>
      </c>
      <c r="P24" s="191">
        <v>286575.80000000005</v>
      </c>
    </row>
    <row r="25" spans="2:16" ht="6" customHeight="1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2:16" s="3" customFormat="1" ht="19.5" customHeight="1">
      <c r="B26" s="248" t="s">
        <v>70</v>
      </c>
      <c r="C26" s="248"/>
      <c r="D26" s="194" t="s">
        <v>36</v>
      </c>
      <c r="E26" s="194" t="s">
        <v>27</v>
      </c>
      <c r="F26" s="194" t="s">
        <v>28</v>
      </c>
      <c r="G26" s="194" t="s">
        <v>50</v>
      </c>
      <c r="H26" s="194" t="s">
        <v>51</v>
      </c>
      <c r="I26" s="194" t="s">
        <v>29</v>
      </c>
      <c r="J26" s="194" t="s">
        <v>30</v>
      </c>
      <c r="K26" s="194" t="s">
        <v>31</v>
      </c>
      <c r="L26" s="194" t="s">
        <v>32</v>
      </c>
      <c r="M26" s="194" t="s">
        <v>33</v>
      </c>
      <c r="N26" s="194" t="s">
        <v>34</v>
      </c>
      <c r="O26" s="194" t="s">
        <v>35</v>
      </c>
      <c r="P26" s="195" t="s">
        <v>37</v>
      </c>
    </row>
    <row r="27" spans="2:16" s="3" customFormat="1" ht="19.5" customHeight="1">
      <c r="B27" s="236" t="s">
        <v>111</v>
      </c>
      <c r="C27" s="236"/>
      <c r="D27" s="220">
        <v>19027.9</v>
      </c>
      <c r="E27" s="20">
        <v>21201.6</v>
      </c>
      <c r="F27" s="20">
        <v>18632.2</v>
      </c>
      <c r="G27" s="20">
        <v>18891.7</v>
      </c>
      <c r="H27" s="20">
        <v>22874.9</v>
      </c>
      <c r="I27" s="20">
        <v>20253.8</v>
      </c>
      <c r="J27" s="20">
        <v>19175.5</v>
      </c>
      <c r="K27" s="20">
        <v>18667.5</v>
      </c>
      <c r="L27" s="20">
        <v>17400.5</v>
      </c>
      <c r="M27" s="20">
        <v>16358.6</v>
      </c>
      <c r="N27" s="20">
        <v>13293.7</v>
      </c>
      <c r="O27" s="20">
        <v>18091.7</v>
      </c>
      <c r="P27" s="190">
        <f>SUM(D27:O27)</f>
        <v>223869.6</v>
      </c>
    </row>
    <row r="28" spans="2:16" s="3" customFormat="1" ht="19.5" customHeight="1">
      <c r="B28" s="236" t="s">
        <v>99</v>
      </c>
      <c r="C28" s="236"/>
      <c r="D28" s="20">
        <v>19919.6</v>
      </c>
      <c r="E28" s="20">
        <v>20501.8</v>
      </c>
      <c r="F28" s="20">
        <v>19999</v>
      </c>
      <c r="G28" s="20">
        <v>19702.6</v>
      </c>
      <c r="H28" s="20">
        <v>23056.7</v>
      </c>
      <c r="I28" s="20">
        <v>20516.9</v>
      </c>
      <c r="J28" s="20">
        <v>18946.1</v>
      </c>
      <c r="K28" s="20">
        <v>19973.2</v>
      </c>
      <c r="L28" s="20">
        <v>17816</v>
      </c>
      <c r="M28" s="20">
        <v>16383.3</v>
      </c>
      <c r="N28" s="20">
        <v>13879</v>
      </c>
      <c r="O28" s="20">
        <v>18110.7</v>
      </c>
      <c r="P28" s="190">
        <f>SUM(D28:O28)</f>
        <v>228804.90000000002</v>
      </c>
    </row>
    <row r="29" spans="2:16" s="3" customFormat="1" ht="19.5" customHeight="1">
      <c r="B29" s="236" t="s">
        <v>83</v>
      </c>
      <c r="C29" s="236"/>
      <c r="D29" s="20">
        <v>18971</v>
      </c>
      <c r="E29" s="20">
        <v>21827.6</v>
      </c>
      <c r="F29" s="20">
        <v>22023.800000000003</v>
      </c>
      <c r="G29" s="20">
        <v>20657.3</v>
      </c>
      <c r="H29" s="20">
        <v>21602.699999999997</v>
      </c>
      <c r="I29" s="20">
        <v>19882.600000000006</v>
      </c>
      <c r="J29" s="20">
        <v>20172.799999999996</v>
      </c>
      <c r="K29" s="20">
        <v>19240.599999999995</v>
      </c>
      <c r="L29" s="20">
        <v>18054.499999999996</v>
      </c>
      <c r="M29" s="20">
        <v>15934.199999999997</v>
      </c>
      <c r="N29" s="20">
        <v>14372.5</v>
      </c>
      <c r="O29" s="20">
        <v>19930.40000000001</v>
      </c>
      <c r="P29" s="190">
        <v>232669.9999999999</v>
      </c>
    </row>
    <row r="30" spans="2:16" s="3" customFormat="1" ht="19.5" customHeight="1">
      <c r="B30" s="236" t="s">
        <v>75</v>
      </c>
      <c r="C30" s="236"/>
      <c r="D30" s="20">
        <v>19511.800000000003</v>
      </c>
      <c r="E30" s="20">
        <v>22153.600000000002</v>
      </c>
      <c r="F30" s="20">
        <v>18507.599999999995</v>
      </c>
      <c r="G30" s="20">
        <v>21054.399999999994</v>
      </c>
      <c r="H30" s="20">
        <v>22625.199999999997</v>
      </c>
      <c r="I30" s="20">
        <v>20007.51</v>
      </c>
      <c r="J30" s="20">
        <v>20599.499999999993</v>
      </c>
      <c r="K30" s="20">
        <v>18457.999999999993</v>
      </c>
      <c r="L30" s="20">
        <v>18303.199999999993</v>
      </c>
      <c r="M30" s="20">
        <v>17439.1</v>
      </c>
      <c r="N30" s="20">
        <v>14579.600000000002</v>
      </c>
      <c r="O30" s="20">
        <v>19297.699999999993</v>
      </c>
      <c r="P30" s="191">
        <v>232537.20999999996</v>
      </c>
    </row>
    <row r="31" spans="2:16" s="3" customFormat="1" ht="19.5" customHeight="1">
      <c r="B31" s="236" t="s">
        <v>76</v>
      </c>
      <c r="C31" s="236"/>
      <c r="D31" s="20">
        <v>19420.700000000004</v>
      </c>
      <c r="E31" s="20">
        <v>21848.4</v>
      </c>
      <c r="F31" s="20">
        <v>19608</v>
      </c>
      <c r="G31" s="20">
        <v>20962.6</v>
      </c>
      <c r="H31" s="20">
        <v>22746.59999999999</v>
      </c>
      <c r="I31" s="20">
        <v>19363.799999999996</v>
      </c>
      <c r="J31" s="20">
        <v>20956.600000000002</v>
      </c>
      <c r="K31" s="20">
        <v>19660.50000000002</v>
      </c>
      <c r="L31" s="20">
        <v>17344.000000000004</v>
      </c>
      <c r="M31" s="20">
        <v>17603.80000000001</v>
      </c>
      <c r="N31" s="20">
        <v>14214.599999999999</v>
      </c>
      <c r="O31" s="20">
        <v>17579.500000000007</v>
      </c>
      <c r="P31" s="191">
        <v>231309.10000000006</v>
      </c>
    </row>
    <row r="32" spans="2:16" s="3" customFormat="1" ht="19.5" customHeight="1" hidden="1">
      <c r="B32" s="236" t="s">
        <v>78</v>
      </c>
      <c r="C32" s="236"/>
      <c r="D32" s="4">
        <v>18470.100000000002</v>
      </c>
      <c r="E32" s="4">
        <v>21943.6</v>
      </c>
      <c r="F32" s="4">
        <v>20496.1</v>
      </c>
      <c r="G32" s="4">
        <v>20372.799999999992</v>
      </c>
      <c r="H32" s="4">
        <v>24164.800000000003</v>
      </c>
      <c r="I32" s="4">
        <v>20296.700000000004</v>
      </c>
      <c r="J32" s="4">
        <v>20441.499999999996</v>
      </c>
      <c r="K32" s="4">
        <v>18617.300000000003</v>
      </c>
      <c r="L32" s="4">
        <v>17464.999999999993</v>
      </c>
      <c r="M32" s="4">
        <v>17262.799999999992</v>
      </c>
      <c r="N32" s="4">
        <v>13729.600000000004</v>
      </c>
      <c r="O32" s="4">
        <v>18415.6</v>
      </c>
      <c r="P32" s="191">
        <v>231675.90000000002</v>
      </c>
    </row>
    <row r="33" spans="2:16" s="3" customFormat="1" ht="19.5" customHeight="1" hidden="1">
      <c r="B33" s="236" t="s">
        <v>79</v>
      </c>
      <c r="C33" s="236"/>
      <c r="D33" s="4">
        <v>19385.900000000005</v>
      </c>
      <c r="E33" s="4">
        <v>21969.80000000001</v>
      </c>
      <c r="F33" s="4">
        <v>19812.899999999994</v>
      </c>
      <c r="G33" s="4">
        <v>20052.62000000001</v>
      </c>
      <c r="H33" s="4">
        <v>23946.4</v>
      </c>
      <c r="I33" s="4">
        <v>21540.6</v>
      </c>
      <c r="J33" s="4">
        <v>19840.300000000003</v>
      </c>
      <c r="K33" s="4">
        <v>18836.09999999999</v>
      </c>
      <c r="L33" s="4">
        <v>18663.699999999997</v>
      </c>
      <c r="M33" s="4">
        <v>17350.199999999997</v>
      </c>
      <c r="N33" s="4">
        <v>14403.800000000005</v>
      </c>
      <c r="O33" s="4">
        <v>18041.300000000003</v>
      </c>
      <c r="P33" s="191">
        <v>233843.62000000005</v>
      </c>
    </row>
    <row r="34" spans="2:16" s="3" customFormat="1" ht="19.5" customHeight="1" hidden="1">
      <c r="B34" s="236" t="s">
        <v>80</v>
      </c>
      <c r="C34" s="236"/>
      <c r="D34" s="4">
        <v>20523.800000000003</v>
      </c>
      <c r="E34" s="4">
        <v>20688.9</v>
      </c>
      <c r="F34" s="4">
        <v>20885.90000000001</v>
      </c>
      <c r="G34" s="4">
        <v>20802.3</v>
      </c>
      <c r="H34" s="4">
        <v>23056.499999999993</v>
      </c>
      <c r="I34" s="4">
        <v>21295.3</v>
      </c>
      <c r="J34" s="4">
        <v>20505.600000000002</v>
      </c>
      <c r="K34" s="4">
        <v>19069.600000000006</v>
      </c>
      <c r="L34" s="4">
        <v>19593</v>
      </c>
      <c r="M34" s="4">
        <v>17085.19999999999</v>
      </c>
      <c r="N34" s="4">
        <v>15738.4</v>
      </c>
      <c r="O34" s="4">
        <v>19306.600000000002</v>
      </c>
      <c r="P34" s="191">
        <v>238551.09999999998</v>
      </c>
    </row>
    <row r="35" spans="2:16" s="3" customFormat="1" ht="19.5" customHeight="1" hidden="1">
      <c r="B35" s="238" t="s">
        <v>81</v>
      </c>
      <c r="C35" s="238"/>
      <c r="D35" s="71">
        <v>20673.399999999994</v>
      </c>
      <c r="E35" s="71">
        <v>21599.800000000007</v>
      </c>
      <c r="F35" s="71">
        <v>20454.700000000004</v>
      </c>
      <c r="G35" s="71">
        <v>21904.999999999996</v>
      </c>
      <c r="H35" s="71">
        <v>23413.200000000004</v>
      </c>
      <c r="I35" s="71">
        <v>22200.6</v>
      </c>
      <c r="J35" s="71">
        <v>20819.17</v>
      </c>
      <c r="K35" s="71">
        <v>18450.7</v>
      </c>
      <c r="L35" s="71">
        <v>19344.1</v>
      </c>
      <c r="M35" s="71">
        <v>17679.200000000004</v>
      </c>
      <c r="N35" s="71">
        <v>15019.899999999998</v>
      </c>
      <c r="O35" s="71">
        <v>19714.199999999997</v>
      </c>
      <c r="P35" s="196">
        <v>241273.97000000003</v>
      </c>
    </row>
    <row r="36" spans="2:16" s="3" customFormat="1" ht="19.5" customHeight="1" hidden="1">
      <c r="B36" s="238" t="s">
        <v>82</v>
      </c>
      <c r="C36" s="238"/>
      <c r="D36" s="71">
        <v>21364.899999999998</v>
      </c>
      <c r="E36" s="71">
        <v>21690.499999999996</v>
      </c>
      <c r="F36" s="71">
        <v>20006.2</v>
      </c>
      <c r="G36" s="71">
        <v>21981.6</v>
      </c>
      <c r="H36" s="71">
        <v>24997.300000000003</v>
      </c>
      <c r="I36" s="71">
        <v>21312.59999999999</v>
      </c>
      <c r="J36" s="71">
        <v>21031.699999999997</v>
      </c>
      <c r="K36" s="71">
        <v>19233.999999999993</v>
      </c>
      <c r="L36" s="71">
        <v>19278.9</v>
      </c>
      <c r="M36" s="71">
        <v>17889.800000000003</v>
      </c>
      <c r="N36" s="71">
        <v>14350.900000000003</v>
      </c>
      <c r="O36" s="71">
        <v>18131.9</v>
      </c>
      <c r="P36" s="196">
        <v>241270.3</v>
      </c>
    </row>
    <row r="37" spans="2:16" ht="6" customHeight="1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2:16" s="3" customFormat="1" ht="19.5" customHeight="1">
      <c r="B38" s="241" t="s">
        <v>71</v>
      </c>
      <c r="C38" s="241"/>
      <c r="D38" s="197" t="s">
        <v>36</v>
      </c>
      <c r="E38" s="197" t="s">
        <v>27</v>
      </c>
      <c r="F38" s="197" t="s">
        <v>28</v>
      </c>
      <c r="G38" s="197" t="s">
        <v>50</v>
      </c>
      <c r="H38" s="197" t="s">
        <v>51</v>
      </c>
      <c r="I38" s="197" t="s">
        <v>29</v>
      </c>
      <c r="J38" s="197" t="s">
        <v>30</v>
      </c>
      <c r="K38" s="197" t="s">
        <v>31</v>
      </c>
      <c r="L38" s="197" t="s">
        <v>32</v>
      </c>
      <c r="M38" s="197" t="s">
        <v>33</v>
      </c>
      <c r="N38" s="197" t="s">
        <v>34</v>
      </c>
      <c r="O38" s="197" t="s">
        <v>35</v>
      </c>
      <c r="P38" s="198" t="s">
        <v>37</v>
      </c>
    </row>
    <row r="39" spans="2:16" s="3" customFormat="1" ht="19.5" customHeight="1">
      <c r="B39" s="236" t="s">
        <v>111</v>
      </c>
      <c r="C39" s="236"/>
      <c r="D39" s="220">
        <v>9765.1</v>
      </c>
      <c r="E39" s="20">
        <v>10057.1</v>
      </c>
      <c r="F39" s="20">
        <v>10556.2</v>
      </c>
      <c r="G39" s="20">
        <v>10386.8</v>
      </c>
      <c r="H39" s="20">
        <v>10959.3</v>
      </c>
      <c r="I39" s="20">
        <v>10414.8</v>
      </c>
      <c r="J39" s="20">
        <v>10197.4</v>
      </c>
      <c r="K39" s="20">
        <v>9656.1</v>
      </c>
      <c r="L39" s="20">
        <v>9514.2</v>
      </c>
      <c r="M39" s="20">
        <v>8509.2</v>
      </c>
      <c r="N39" s="20">
        <v>7670.3</v>
      </c>
      <c r="O39" s="20">
        <v>9983.6</v>
      </c>
      <c r="P39" s="190">
        <f>SUM(D39:O39)</f>
        <v>117670.1</v>
      </c>
    </row>
    <row r="40" spans="2:16" s="3" customFormat="1" ht="19.5" customHeight="1">
      <c r="B40" s="236" t="s">
        <v>99</v>
      </c>
      <c r="C40" s="236"/>
      <c r="D40" s="20">
        <v>10304.2</v>
      </c>
      <c r="E40" s="20">
        <v>9941.6</v>
      </c>
      <c r="F40" s="20">
        <v>10707.5</v>
      </c>
      <c r="G40" s="20">
        <v>10794.7</v>
      </c>
      <c r="H40" s="20">
        <v>10646.2</v>
      </c>
      <c r="I40" s="20">
        <v>10296</v>
      </c>
      <c r="J40" s="20">
        <v>10313.1</v>
      </c>
      <c r="K40" s="20">
        <v>10314.2</v>
      </c>
      <c r="L40" s="20">
        <v>10141.7</v>
      </c>
      <c r="M40" s="20">
        <v>8594.8</v>
      </c>
      <c r="N40" s="20">
        <v>7618.4</v>
      </c>
      <c r="O40" s="20">
        <v>9939.5</v>
      </c>
      <c r="P40" s="190">
        <f>SUM(D40:O40)</f>
        <v>119611.9</v>
      </c>
    </row>
    <row r="41" spans="2:16" s="3" customFormat="1" ht="19.5" customHeight="1">
      <c r="B41" s="236" t="s">
        <v>83</v>
      </c>
      <c r="C41" s="236"/>
      <c r="D41" s="20">
        <v>9961.799999999997</v>
      </c>
      <c r="E41" s="20">
        <v>9501.700000000003</v>
      </c>
      <c r="F41" s="20">
        <v>10841.1</v>
      </c>
      <c r="G41" s="20">
        <v>11077.1</v>
      </c>
      <c r="H41" s="20">
        <v>10324.4</v>
      </c>
      <c r="I41" s="20">
        <v>10289.199999999997</v>
      </c>
      <c r="J41" s="20">
        <v>10922</v>
      </c>
      <c r="K41" s="20">
        <v>10024.499999999996</v>
      </c>
      <c r="L41" s="20">
        <v>9882.200000000004</v>
      </c>
      <c r="M41" s="20">
        <v>8166.899999999998</v>
      </c>
      <c r="N41" s="20">
        <v>7820.9</v>
      </c>
      <c r="O41" s="20">
        <v>10896.9</v>
      </c>
      <c r="P41" s="190">
        <v>119708.7</v>
      </c>
    </row>
    <row r="42" spans="2:16" s="3" customFormat="1" ht="19.5" customHeight="1">
      <c r="B42" s="236" t="s">
        <v>75</v>
      </c>
      <c r="C42" s="236"/>
      <c r="D42" s="20">
        <v>11240.300000000003</v>
      </c>
      <c r="E42" s="20">
        <v>11518.6</v>
      </c>
      <c r="F42" s="20">
        <v>10961.800000000001</v>
      </c>
      <c r="G42" s="20">
        <v>12376.699999999999</v>
      </c>
      <c r="H42" s="20">
        <v>11669.500000000002</v>
      </c>
      <c r="I42" s="20">
        <v>11215.599999999995</v>
      </c>
      <c r="J42" s="20">
        <v>11487.000000000002</v>
      </c>
      <c r="K42" s="20">
        <v>10624.8</v>
      </c>
      <c r="L42" s="20">
        <v>10673.400000000003</v>
      </c>
      <c r="M42" s="20">
        <v>9734.6</v>
      </c>
      <c r="N42" s="20">
        <v>8749.800000000003</v>
      </c>
      <c r="O42" s="20">
        <v>10854.900000000003</v>
      </c>
      <c r="P42" s="191">
        <v>131107.00000000003</v>
      </c>
    </row>
    <row r="43" spans="2:16" s="3" customFormat="1" ht="19.5" customHeight="1">
      <c r="B43" s="236" t="s">
        <v>76</v>
      </c>
      <c r="C43" s="236"/>
      <c r="D43" s="20">
        <v>11251.899999999996</v>
      </c>
      <c r="E43" s="20">
        <v>11979.399999999998</v>
      </c>
      <c r="F43" s="20">
        <v>11651.699999999995</v>
      </c>
      <c r="G43" s="20">
        <v>12142.399999999994</v>
      </c>
      <c r="H43" s="20">
        <v>12122.400000000001</v>
      </c>
      <c r="I43" s="20">
        <v>10905.500000000005</v>
      </c>
      <c r="J43" s="20">
        <v>12290.619999999997</v>
      </c>
      <c r="K43" s="20">
        <v>11244.200000000003</v>
      </c>
      <c r="L43" s="20">
        <v>10695.300000000001</v>
      </c>
      <c r="M43" s="20">
        <v>9927.599999999997</v>
      </c>
      <c r="N43" s="20">
        <v>8901.699999999999</v>
      </c>
      <c r="O43" s="20">
        <v>11142.5</v>
      </c>
      <c r="P43" s="191">
        <v>134255.21999999997</v>
      </c>
    </row>
    <row r="44" spans="2:16" s="3" customFormat="1" ht="19.5" customHeight="1" hidden="1">
      <c r="B44" s="236" t="s">
        <v>78</v>
      </c>
      <c r="C44" s="236"/>
      <c r="D44" s="4">
        <v>10804.900000000001</v>
      </c>
      <c r="E44" s="4">
        <v>11987.900000000003</v>
      </c>
      <c r="F44" s="4">
        <v>12014.2</v>
      </c>
      <c r="G44" s="4">
        <v>11945.7</v>
      </c>
      <c r="H44" s="4">
        <v>12327.300000000005</v>
      </c>
      <c r="I44" s="4">
        <v>11544.200000000004</v>
      </c>
      <c r="J44" s="4">
        <v>12012.500000000004</v>
      </c>
      <c r="K44" s="4">
        <v>11397.900000000001</v>
      </c>
      <c r="L44" s="4">
        <v>10767.4</v>
      </c>
      <c r="M44" s="4">
        <v>9924.5</v>
      </c>
      <c r="N44" s="4">
        <v>8732.799999999996</v>
      </c>
      <c r="O44" s="4">
        <v>11253.899999999998</v>
      </c>
      <c r="P44" s="191">
        <v>134713.19999999998</v>
      </c>
    </row>
    <row r="45" spans="2:16" s="3" customFormat="1" ht="19.5" customHeight="1" hidden="1">
      <c r="B45" s="236" t="s">
        <v>79</v>
      </c>
      <c r="C45" s="236"/>
      <c r="D45" s="4">
        <v>11168.9</v>
      </c>
      <c r="E45" s="4">
        <v>11641.000000000002</v>
      </c>
      <c r="F45" s="4">
        <v>11955.499999999998</v>
      </c>
      <c r="G45" s="4">
        <v>11788.3</v>
      </c>
      <c r="H45" s="4">
        <v>12616.900000000001</v>
      </c>
      <c r="I45" s="4">
        <v>11865.6</v>
      </c>
      <c r="J45" s="4">
        <v>11666.100000000002</v>
      </c>
      <c r="K45" s="4">
        <v>10962.3</v>
      </c>
      <c r="L45" s="4">
        <v>11198.400000000001</v>
      </c>
      <c r="M45" s="4">
        <v>9889.299999999996</v>
      </c>
      <c r="N45" s="4">
        <v>8997.099999999997</v>
      </c>
      <c r="O45" s="4">
        <v>11572.300000000001</v>
      </c>
      <c r="P45" s="191">
        <v>135321.69999999998</v>
      </c>
    </row>
    <row r="46" spans="2:16" s="3" customFormat="1" ht="19.5" customHeight="1" hidden="1">
      <c r="B46" s="236" t="s">
        <v>80</v>
      </c>
      <c r="C46" s="236"/>
      <c r="D46" s="4">
        <v>11811.600000000002</v>
      </c>
      <c r="E46" s="4">
        <v>11355.5</v>
      </c>
      <c r="F46" s="4">
        <v>12462.100000000002</v>
      </c>
      <c r="G46" s="4">
        <v>12615.499999999998</v>
      </c>
      <c r="H46" s="4">
        <v>12255.5</v>
      </c>
      <c r="I46" s="4">
        <v>11754.4</v>
      </c>
      <c r="J46" s="4">
        <v>11765.6</v>
      </c>
      <c r="K46" s="4">
        <v>11139.299999999996</v>
      </c>
      <c r="L46" s="4">
        <v>11464.600000000002</v>
      </c>
      <c r="M46" s="4">
        <v>9838.800000000001</v>
      </c>
      <c r="N46" s="4">
        <v>9748.599999999999</v>
      </c>
      <c r="O46" s="4">
        <v>11507.9</v>
      </c>
      <c r="P46" s="191">
        <v>137719.4</v>
      </c>
    </row>
    <row r="47" spans="2:16" s="3" customFormat="1" ht="19.5" customHeight="1" hidden="1">
      <c r="B47" s="236" t="s">
        <v>81</v>
      </c>
      <c r="C47" s="236"/>
      <c r="D47" s="4">
        <v>12160.099999999997</v>
      </c>
      <c r="E47" s="4">
        <v>11917.7</v>
      </c>
      <c r="F47" s="4">
        <v>11931.099999999997</v>
      </c>
      <c r="G47" s="4">
        <v>12535.400000000001</v>
      </c>
      <c r="H47" s="4">
        <v>12331.499999999998</v>
      </c>
      <c r="I47" s="4">
        <v>11963.3</v>
      </c>
      <c r="J47" s="4">
        <v>12309.599999999997</v>
      </c>
      <c r="K47" s="4">
        <v>10811.599999999999</v>
      </c>
      <c r="L47" s="4">
        <v>11672.800000000003</v>
      </c>
      <c r="M47" s="4">
        <v>10144.300000000001</v>
      </c>
      <c r="N47" s="4">
        <v>9143.699999999999</v>
      </c>
      <c r="O47" s="4">
        <v>11750.800000000003</v>
      </c>
      <c r="P47" s="191">
        <v>138671.9</v>
      </c>
    </row>
    <row r="48" spans="2:16" s="3" customFormat="1" ht="19.5" customHeight="1" hidden="1">
      <c r="B48" s="236" t="s">
        <v>82</v>
      </c>
      <c r="C48" s="236"/>
      <c r="D48" s="4">
        <v>12205.999999999996</v>
      </c>
      <c r="E48" s="4">
        <v>12275.100000000002</v>
      </c>
      <c r="F48" s="4">
        <v>11378.999999999995</v>
      </c>
      <c r="G48" s="4">
        <v>12876.800000000001</v>
      </c>
      <c r="H48" s="4">
        <v>12642.500000000007</v>
      </c>
      <c r="I48" s="4">
        <v>11869.300000000001</v>
      </c>
      <c r="J48" s="4">
        <v>12306.000000000004</v>
      </c>
      <c r="K48" s="4">
        <v>11211.699999999999</v>
      </c>
      <c r="L48" s="4">
        <v>11936.899999999996</v>
      </c>
      <c r="M48" s="4">
        <v>10316.900000000001</v>
      </c>
      <c r="N48" s="4">
        <v>9354.8</v>
      </c>
      <c r="O48" s="4">
        <v>11461.900000000003</v>
      </c>
      <c r="P48" s="191">
        <v>139836.9</v>
      </c>
    </row>
    <row r="49" spans="2:16" ht="3.75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2:16" s="3" customFormat="1" ht="19.5" customHeight="1">
      <c r="B50" s="250" t="s">
        <v>56</v>
      </c>
      <c r="C50" s="250"/>
      <c r="D50" s="188" t="s">
        <v>36</v>
      </c>
      <c r="E50" s="188" t="s">
        <v>27</v>
      </c>
      <c r="F50" s="188" t="s">
        <v>28</v>
      </c>
      <c r="G50" s="188" t="s">
        <v>50</v>
      </c>
      <c r="H50" s="188" t="s">
        <v>51</v>
      </c>
      <c r="I50" s="188" t="s">
        <v>29</v>
      </c>
      <c r="J50" s="188" t="s">
        <v>30</v>
      </c>
      <c r="K50" s="188" t="s">
        <v>31</v>
      </c>
      <c r="L50" s="188" t="s">
        <v>32</v>
      </c>
      <c r="M50" s="188" t="s">
        <v>33</v>
      </c>
      <c r="N50" s="188" t="s">
        <v>34</v>
      </c>
      <c r="O50" s="188" t="s">
        <v>35</v>
      </c>
      <c r="P50" s="189" t="s">
        <v>60</v>
      </c>
    </row>
    <row r="51" spans="2:16" s="3" customFormat="1" ht="19.5" customHeight="1">
      <c r="B51" s="239" t="s">
        <v>111</v>
      </c>
      <c r="C51" s="240"/>
      <c r="D51" s="20">
        <v>898.1754814809868</v>
      </c>
      <c r="E51" s="20">
        <v>929.6267690774295</v>
      </c>
      <c r="F51" s="20">
        <v>897.6277845515036</v>
      </c>
      <c r="G51" s="20">
        <v>873.8039996248212</v>
      </c>
      <c r="H51" s="20">
        <v>1004.7134441464334</v>
      </c>
      <c r="I51" s="20">
        <v>946.5143987452667</v>
      </c>
      <c r="J51" s="20">
        <v>875.5986433118512</v>
      </c>
      <c r="K51" s="20">
        <v>871.710793260096</v>
      </c>
      <c r="L51" s="20">
        <v>814.7941293087738</v>
      </c>
      <c r="M51" s="20">
        <v>753.7305053017108</v>
      </c>
      <c r="N51" s="20">
        <v>706.0003650273025</v>
      </c>
      <c r="O51" s="20">
        <v>850.2274525383953</v>
      </c>
      <c r="P51" s="190">
        <v>868.493056589348</v>
      </c>
    </row>
    <row r="52" spans="2:16" s="3" customFormat="1" ht="19.5" customHeight="1">
      <c r="B52" s="239" t="s">
        <v>99</v>
      </c>
      <c r="C52" s="240"/>
      <c r="D52" s="20">
        <v>927.0855132812727</v>
      </c>
      <c r="E52" s="20">
        <v>895.9700258228877</v>
      </c>
      <c r="F52" s="20">
        <v>930.8067459256839</v>
      </c>
      <c r="G52" s="20">
        <v>895.5824730469152</v>
      </c>
      <c r="H52" s="20">
        <v>990.242269701995</v>
      </c>
      <c r="I52" s="20">
        <v>942.5585136370626</v>
      </c>
      <c r="J52" s="20">
        <v>862.3859679593027</v>
      </c>
      <c r="K52" s="20">
        <v>915.499721787976</v>
      </c>
      <c r="L52" s="20">
        <v>834.2055226751048</v>
      </c>
      <c r="M52" s="20">
        <v>750.922232632847</v>
      </c>
      <c r="N52" s="20">
        <v>715.134383507093</v>
      </c>
      <c r="O52" s="20">
        <v>842.9092578919785</v>
      </c>
      <c r="P52" s="190">
        <v>875.2102012589509</v>
      </c>
    </row>
    <row r="53" spans="2:16" s="3" customFormat="1" ht="19.5" customHeight="1">
      <c r="B53" s="236" t="s">
        <v>83</v>
      </c>
      <c r="C53" s="236"/>
      <c r="D53" s="20">
        <v>876.128345672175</v>
      </c>
      <c r="E53" s="20">
        <v>918.6523189986358</v>
      </c>
      <c r="F53" s="20">
        <v>983.1849911957111</v>
      </c>
      <c r="G53" s="20">
        <v>917.5345853405173</v>
      </c>
      <c r="H53" s="20">
        <v>938.3712971125528</v>
      </c>
      <c r="I53" s="20">
        <v>907.1669283884531</v>
      </c>
      <c r="J53" s="20">
        <v>903.1944759339295</v>
      </c>
      <c r="K53" s="20">
        <v>878.6488543851168</v>
      </c>
      <c r="L53" s="20">
        <v>819.9729762876483</v>
      </c>
      <c r="M53" s="20">
        <v>717.22160169083</v>
      </c>
      <c r="N53" s="20">
        <v>729.3355085727693</v>
      </c>
      <c r="O53" s="20">
        <v>910.6155563816334</v>
      </c>
      <c r="P53" s="190">
        <v>875.0670327943783</v>
      </c>
    </row>
    <row r="54" spans="2:16" s="3" customFormat="1" ht="19.5" customHeight="1">
      <c r="B54" s="236" t="s">
        <v>75</v>
      </c>
      <c r="C54" s="236"/>
      <c r="D54" s="20">
        <v>912.4270399814459</v>
      </c>
      <c r="E54" s="20">
        <v>966.6480876257119</v>
      </c>
      <c r="F54" s="20">
        <v>877.8817715990476</v>
      </c>
      <c r="G54" s="20">
        <v>951.1154833620742</v>
      </c>
      <c r="H54" s="20">
        <v>984.7363073592593</v>
      </c>
      <c r="I54" s="20">
        <v>928.5641215328199</v>
      </c>
      <c r="J54" s="20">
        <v>913.4568948988069</v>
      </c>
      <c r="K54" s="20">
        <v>865.421269239956</v>
      </c>
      <c r="L54" s="20">
        <v>839.2727241207708</v>
      </c>
      <c r="M54" s="20">
        <v>792.7519315596695</v>
      </c>
      <c r="N54" s="20">
        <v>731.359313813973</v>
      </c>
      <c r="O54" s="20">
        <v>875.4732258413976</v>
      </c>
      <c r="P54" s="191">
        <f>P6/P102/366*1000000</f>
        <v>886.6655608891726</v>
      </c>
    </row>
    <row r="55" spans="2:16" s="3" customFormat="1" ht="19.5" customHeight="1">
      <c r="B55" s="236" t="s">
        <v>76</v>
      </c>
      <c r="C55" s="236"/>
      <c r="D55" s="4">
        <v>909.5629046257735</v>
      </c>
      <c r="E55" s="4">
        <v>959.4622804319729</v>
      </c>
      <c r="F55" s="4">
        <v>919.8200956286768</v>
      </c>
      <c r="G55" s="4">
        <v>937.1045918245927</v>
      </c>
      <c r="H55" s="4">
        <v>991.9395642635048</v>
      </c>
      <c r="I55" s="4">
        <v>894.3388732901254</v>
      </c>
      <c r="J55" s="4">
        <v>939.3728797724248</v>
      </c>
      <c r="K55" s="4">
        <v>909.0751638845855</v>
      </c>
      <c r="L55" s="4">
        <v>810.3780406141375</v>
      </c>
      <c r="M55" s="4">
        <v>792.7671116849845</v>
      </c>
      <c r="N55" s="4">
        <v>746.6107890126469</v>
      </c>
      <c r="O55" s="4">
        <v>829.3633698226154</v>
      </c>
      <c r="P55" s="191">
        <f>P7/P103/365*1000000</f>
        <v>886.9767075723439</v>
      </c>
    </row>
    <row r="56" spans="2:16" s="3" customFormat="1" ht="19.5" customHeight="1" hidden="1">
      <c r="B56" s="236" t="s">
        <v>77</v>
      </c>
      <c r="C56" s="236"/>
      <c r="D56" s="4">
        <v>863.2258067903185</v>
      </c>
      <c r="E56" s="4">
        <v>950.7347113213366</v>
      </c>
      <c r="F56" s="4">
        <v>942.0585145080322</v>
      </c>
      <c r="G56" s="4">
        <v>908.481888423898</v>
      </c>
      <c r="H56" s="4">
        <v>1021.7769896677378</v>
      </c>
      <c r="I56" s="4">
        <v>928.5460899191191</v>
      </c>
      <c r="J56" s="4">
        <v>905.6126593417346</v>
      </c>
      <c r="K56" s="4">
        <v>873.1920597652528</v>
      </c>
      <c r="L56" s="4">
        <v>807.9735061476068</v>
      </c>
      <c r="M56" s="4">
        <v>774.7093914073832</v>
      </c>
      <c r="N56" s="4">
        <v>715.135914258182</v>
      </c>
      <c r="O56" s="4">
        <v>848.0780749284278</v>
      </c>
      <c r="P56" s="191">
        <f>P8/P104/365*1000000</f>
        <v>878.1444055736271</v>
      </c>
    </row>
    <row r="57" spans="2:16" s="3" customFormat="1" ht="19.5" customHeight="1" hidden="1">
      <c r="B57" s="236" t="s">
        <v>79</v>
      </c>
      <c r="C57" s="236"/>
      <c r="D57" s="4">
        <v>888.8911416305624</v>
      </c>
      <c r="E57" s="4">
        <v>931.3297997829538</v>
      </c>
      <c r="F57" s="4">
        <v>913.6933518310129</v>
      </c>
      <c r="G57" s="4">
        <v>885.7674652659811</v>
      </c>
      <c r="H57" s="4">
        <v>1015.7057700854793</v>
      </c>
      <c r="I57" s="4">
        <v>958.2446202428623</v>
      </c>
      <c r="J57" s="4">
        <v>880.3814829213363</v>
      </c>
      <c r="K57" s="4">
        <v>849.4203560684765</v>
      </c>
      <c r="L57" s="4">
        <v>843.8338935708639</v>
      </c>
      <c r="M57" s="4">
        <v>771.3024121114561</v>
      </c>
      <c r="N57" s="4">
        <v>735.6966696372209</v>
      </c>
      <c r="O57" s="4">
        <v>839.101591579831</v>
      </c>
      <c r="P57" s="191">
        <f>P9/P105/365*1000000</f>
        <v>876.211894622629</v>
      </c>
    </row>
    <row r="58" spans="2:16" s="3" customFormat="1" ht="19.5" customHeight="1" hidden="1">
      <c r="B58" s="236" t="s">
        <v>80</v>
      </c>
      <c r="C58" s="236"/>
      <c r="D58" s="4">
        <v>931.8127656066238</v>
      </c>
      <c r="E58" s="4">
        <v>893.2211547959646</v>
      </c>
      <c r="F58" s="4">
        <v>947.598723884572</v>
      </c>
      <c r="G58" s="4">
        <v>921.7873379264554</v>
      </c>
      <c r="H58" s="4">
        <v>980.6509734282437</v>
      </c>
      <c r="I58" s="4">
        <v>939.3352289622361</v>
      </c>
      <c r="J58" s="4">
        <v>893.2136290941703</v>
      </c>
      <c r="K58" s="4">
        <v>862.2423328305684</v>
      </c>
      <c r="L58" s="4">
        <v>865.7300182872908</v>
      </c>
      <c r="M58" s="4">
        <v>759.3692145253018</v>
      </c>
      <c r="N58" s="4">
        <v>763.2718018675266</v>
      </c>
      <c r="O58" s="4">
        <v>865.4381797259282</v>
      </c>
      <c r="P58" s="191">
        <f>P10/P106/366*1000000</f>
        <v>884.9943240812509</v>
      </c>
    </row>
    <row r="59" spans="2:16" s="3" customFormat="1" ht="19.5" customHeight="1" hidden="1">
      <c r="B59" s="236" t="s">
        <v>81</v>
      </c>
      <c r="C59" s="236"/>
      <c r="D59" s="4">
        <v>947.2160913902683</v>
      </c>
      <c r="E59" s="4">
        <v>923.1959359909372</v>
      </c>
      <c r="F59" s="4">
        <v>919.6944040541621</v>
      </c>
      <c r="G59" s="4">
        <v>943.5529395743712</v>
      </c>
      <c r="H59" s="4">
        <v>984.9582660849429</v>
      </c>
      <c r="I59" s="4">
        <v>964.5980025102934</v>
      </c>
      <c r="J59" s="4">
        <v>907.204970279363</v>
      </c>
      <c r="K59" s="4">
        <v>835.1679471836054</v>
      </c>
      <c r="L59" s="4">
        <v>852.9826385585376</v>
      </c>
      <c r="M59" s="4">
        <v>780.6806492560555</v>
      </c>
      <c r="N59" s="4">
        <v>746.955335387397</v>
      </c>
      <c r="O59" s="4">
        <v>871.3724428895044</v>
      </c>
      <c r="P59" s="191">
        <f>P11/P107/365*1000000</f>
        <v>889.9747356391339</v>
      </c>
    </row>
    <row r="60" spans="2:16" s="3" customFormat="1" ht="19.5" customHeight="1" hidden="1">
      <c r="B60" s="236" t="s">
        <v>82</v>
      </c>
      <c r="C60" s="236"/>
      <c r="D60" s="4">
        <v>958.1341884268286</v>
      </c>
      <c r="E60" s="4">
        <v>932.4789468916565</v>
      </c>
      <c r="F60" s="4">
        <v>891.4582350165172</v>
      </c>
      <c r="G60" s="4">
        <v>948.5153883595524</v>
      </c>
      <c r="H60" s="4">
        <v>1030.0253481975428</v>
      </c>
      <c r="I60" s="4">
        <v>938.3782943894264</v>
      </c>
      <c r="J60" s="4">
        <v>906.0300969767993</v>
      </c>
      <c r="K60" s="4">
        <v>868.1031394577789</v>
      </c>
      <c r="L60" s="4">
        <v>862.3166311231142</v>
      </c>
      <c r="M60" s="4">
        <v>783.4983109476733</v>
      </c>
      <c r="N60" s="4">
        <v>730.7587089151383</v>
      </c>
      <c r="O60" s="4">
        <v>822.1690303038337</v>
      </c>
      <c r="P60" s="191">
        <f>P12/P108/365*1000000</f>
        <v>889.8175909486375</v>
      </c>
    </row>
    <row r="61" spans="2:16" ht="4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2:16" s="3" customFormat="1" ht="19.5" customHeight="1">
      <c r="B62" s="249" t="s">
        <v>57</v>
      </c>
      <c r="C62" s="249"/>
      <c r="D62" s="192" t="s">
        <v>36</v>
      </c>
      <c r="E62" s="192" t="s">
        <v>27</v>
      </c>
      <c r="F62" s="192" t="s">
        <v>28</v>
      </c>
      <c r="G62" s="192" t="s">
        <v>50</v>
      </c>
      <c r="H62" s="192" t="s">
        <v>51</v>
      </c>
      <c r="I62" s="192" t="s">
        <v>29</v>
      </c>
      <c r="J62" s="192" t="s">
        <v>30</v>
      </c>
      <c r="K62" s="192" t="s">
        <v>31</v>
      </c>
      <c r="L62" s="192" t="s">
        <v>32</v>
      </c>
      <c r="M62" s="192" t="s">
        <v>33</v>
      </c>
      <c r="N62" s="192" t="s">
        <v>34</v>
      </c>
      <c r="O62" s="192" t="s">
        <v>35</v>
      </c>
      <c r="P62" s="193" t="s">
        <v>60</v>
      </c>
    </row>
    <row r="63" spans="2:16" s="3" customFormat="1" ht="19.5" customHeight="1">
      <c r="B63" s="239" t="s">
        <v>111</v>
      </c>
      <c r="C63" s="240"/>
      <c r="D63" s="20">
        <v>626.431753367751</v>
      </c>
      <c r="E63" s="20">
        <v>658.620137524595</v>
      </c>
      <c r="F63" s="20">
        <v>603.5710117216563</v>
      </c>
      <c r="G63" s="20">
        <v>593.6122441002477</v>
      </c>
      <c r="H63" s="20">
        <v>708.824199540797</v>
      </c>
      <c r="I63" s="20">
        <v>655.7053420820653</v>
      </c>
      <c r="J63" s="20">
        <v>599.7544089862669</v>
      </c>
      <c r="K63" s="20">
        <v>601.502917800683</v>
      </c>
      <c r="L63" s="20">
        <v>556.8194170778</v>
      </c>
      <c r="M63" s="20">
        <v>522.6556768623877</v>
      </c>
      <c r="N63" s="20">
        <v>475.14046086863976</v>
      </c>
      <c r="O63" s="20">
        <v>577.6606205495723</v>
      </c>
      <c r="P63" s="190">
        <v>598.4385021502391</v>
      </c>
    </row>
    <row r="64" spans="2:16" s="3" customFormat="1" ht="19.5" customHeight="1">
      <c r="B64" s="236" t="s">
        <v>99</v>
      </c>
      <c r="C64" s="236"/>
      <c r="D64" s="20">
        <v>644.0918810636882</v>
      </c>
      <c r="E64" s="20">
        <v>631.5683371690674</v>
      </c>
      <c r="F64" s="20">
        <v>636.3764352360557</v>
      </c>
      <c r="G64" s="20">
        <v>608.1359816531879</v>
      </c>
      <c r="H64" s="20">
        <v>706.554568340072</v>
      </c>
      <c r="I64" s="20">
        <v>658.8560309096832</v>
      </c>
      <c r="J64" s="20">
        <v>587.1582774986106</v>
      </c>
      <c r="K64" s="20">
        <v>630.8236842337687</v>
      </c>
      <c r="L64" s="20">
        <v>563.0380595407461</v>
      </c>
      <c r="M64" s="20">
        <v>520.8379065720787</v>
      </c>
      <c r="N64" s="20">
        <v>489.06789413118526</v>
      </c>
      <c r="O64" s="20">
        <v>575.3683650087359</v>
      </c>
      <c r="P64" s="190">
        <v>604.3174513648115</v>
      </c>
    </row>
    <row r="65" spans="2:16" s="3" customFormat="1" ht="19.5" customHeight="1">
      <c r="B65" s="236" t="s">
        <v>83</v>
      </c>
      <c r="C65" s="236"/>
      <c r="D65" s="20">
        <v>605.683740148609</v>
      </c>
      <c r="E65" s="20">
        <v>668.8345219027345</v>
      </c>
      <c r="F65" s="20">
        <v>688.4554121296103</v>
      </c>
      <c r="G65" s="20">
        <v>625.9281265145195</v>
      </c>
      <c r="H65" s="20">
        <v>666.0655635318152</v>
      </c>
      <c r="I65" s="20">
        <v>626.9475940932036</v>
      </c>
      <c r="J65" s="20">
        <v>615.1541441690651</v>
      </c>
      <c r="K65" s="20">
        <v>605.2379148382677</v>
      </c>
      <c r="L65" s="20">
        <v>558.994817620576</v>
      </c>
      <c r="M65" s="20">
        <v>501.2992382450221</v>
      </c>
      <c r="N65" s="20">
        <v>500.19881619691637</v>
      </c>
      <c r="O65" s="20">
        <v>621.1100916202744</v>
      </c>
      <c r="P65" s="190">
        <v>607.1066480258586</v>
      </c>
    </row>
    <row r="66" spans="2:16" s="3" customFormat="1" ht="19.5" customHeight="1">
      <c r="B66" s="236" t="s">
        <v>75</v>
      </c>
      <c r="C66" s="236"/>
      <c r="D66" s="20">
        <v>610.7005879750724</v>
      </c>
      <c r="E66" s="20">
        <v>667.2991700919908</v>
      </c>
      <c r="F66" s="20">
        <v>583.369335327951</v>
      </c>
      <c r="G66" s="20">
        <v>629.110335213481</v>
      </c>
      <c r="H66" s="20">
        <v>680.9204167428733</v>
      </c>
      <c r="I66" s="20">
        <v>626.6326712464111</v>
      </c>
      <c r="J66" s="20">
        <v>614.0008662769939</v>
      </c>
      <c r="K66" s="20">
        <v>578.9874096132519</v>
      </c>
      <c r="L66" s="20">
        <v>560.6108182089918</v>
      </c>
      <c r="M66" s="20">
        <v>538.3191966422174</v>
      </c>
      <c r="N66" s="20">
        <v>486.6452719243482</v>
      </c>
      <c r="O66" s="20">
        <v>590.2587766260519</v>
      </c>
      <c r="P66" s="191">
        <f>P18/P102/366*1000000</f>
        <v>597.36325820728</v>
      </c>
    </row>
    <row r="67" spans="2:16" s="3" customFormat="1" ht="19.5" customHeight="1">
      <c r="B67" s="236" t="s">
        <v>76</v>
      </c>
      <c r="C67" s="236"/>
      <c r="D67" s="4">
        <v>610.8956646148375</v>
      </c>
      <c r="E67" s="4">
        <v>651.5672666842092</v>
      </c>
      <c r="F67" s="4">
        <v>610.1722931960771</v>
      </c>
      <c r="G67" s="4">
        <v>624.6978016698006</v>
      </c>
      <c r="H67" s="4">
        <v>679.8629049892569</v>
      </c>
      <c r="I67" s="4">
        <v>604.0448179629614</v>
      </c>
      <c r="J67" s="4">
        <v>622.6073845935767</v>
      </c>
      <c r="K67" s="4">
        <v>609.4652041356313</v>
      </c>
      <c r="L67" s="4">
        <v>534.4173223850397</v>
      </c>
      <c r="M67" s="4">
        <v>536.2810508095125</v>
      </c>
      <c r="N67" s="4">
        <v>491.7363734368731</v>
      </c>
      <c r="O67" s="4">
        <v>539.7909876030793</v>
      </c>
      <c r="P67" s="191">
        <f>P19/P103/365*1000000</f>
        <v>593.2441199866611</v>
      </c>
    </row>
    <row r="68" spans="2:16" s="3" customFormat="1" ht="19.5" customHeight="1" hidden="1">
      <c r="B68" s="236" t="s">
        <v>77</v>
      </c>
      <c r="C68" s="236"/>
      <c r="D68" s="4">
        <v>579.6006951963881</v>
      </c>
      <c r="E68" s="4">
        <v>646.0483143430132</v>
      </c>
      <c r="F68" s="4">
        <v>626.4048050869478</v>
      </c>
      <c r="G68" s="4">
        <v>604.5435671133836</v>
      </c>
      <c r="H68" s="4">
        <v>707.926754581123</v>
      </c>
      <c r="I68" s="4">
        <v>624.9728816313777</v>
      </c>
      <c r="J68" s="4">
        <v>599.4833582250541</v>
      </c>
      <c r="K68" s="4">
        <v>573.1469657351181</v>
      </c>
      <c r="L68" s="4">
        <v>533.2571051493263</v>
      </c>
      <c r="M68" s="4">
        <v>521.269586712701</v>
      </c>
      <c r="N68" s="4">
        <v>467.9779142726727</v>
      </c>
      <c r="O68" s="4">
        <v>558.9899736091095</v>
      </c>
      <c r="P68" s="191">
        <f>P20/P104/365*1000000</f>
        <v>586.9800944717238</v>
      </c>
    </row>
    <row r="69" spans="2:16" s="3" customFormat="1" ht="19.5" customHeight="1" hidden="1">
      <c r="B69" s="236" t="s">
        <v>79</v>
      </c>
      <c r="C69" s="236"/>
      <c r="D69" s="4">
        <v>598.575990001986</v>
      </c>
      <c r="E69" s="4">
        <v>638.3869394945032</v>
      </c>
      <c r="F69" s="4">
        <v>602.9162179367702</v>
      </c>
      <c r="G69" s="4">
        <v>588.9254036853612</v>
      </c>
      <c r="H69" s="4">
        <v>697.8522789069219</v>
      </c>
      <c r="I69" s="4">
        <v>649.2144415144708</v>
      </c>
      <c r="J69" s="4">
        <v>586.147536100602</v>
      </c>
      <c r="K69" s="4">
        <v>563.5543010685393</v>
      </c>
      <c r="L69" s="4">
        <v>561.0195902142373</v>
      </c>
      <c r="M69" s="4">
        <v>521.3870772394889</v>
      </c>
      <c r="N69" s="4">
        <v>483.7195520531272</v>
      </c>
      <c r="O69" s="4">
        <v>544.8659461097434</v>
      </c>
      <c r="P69" s="191">
        <f>P21/P105/365*1000000</f>
        <v>586.5395566508396</v>
      </c>
    </row>
    <row r="70" spans="2:16" s="3" customFormat="1" ht="19.5" customHeight="1" hidden="1">
      <c r="B70" s="236" t="s">
        <v>80</v>
      </c>
      <c r="C70" s="236"/>
      <c r="D70" s="4">
        <v>627.5034168975731</v>
      </c>
      <c r="E70" s="4">
        <v>609.963563028537</v>
      </c>
      <c r="F70" s="4">
        <v>626.2984556982</v>
      </c>
      <c r="G70" s="4">
        <v>606.9387092256926</v>
      </c>
      <c r="H70" s="4">
        <v>674.6773639298123</v>
      </c>
      <c r="I70" s="4">
        <v>635.9313567581853</v>
      </c>
      <c r="J70" s="4">
        <v>599.1917597307341</v>
      </c>
      <c r="K70" s="4">
        <v>574.4492964129024</v>
      </c>
      <c r="L70" s="4">
        <v>578.9261794697175</v>
      </c>
      <c r="M70" s="4">
        <v>513.0597014925372</v>
      </c>
      <c r="N70" s="4">
        <v>502.16434261939787</v>
      </c>
      <c r="O70" s="4">
        <v>575.9508883611538</v>
      </c>
      <c r="P70" s="191">
        <f>P22/P106/366*1000000</f>
        <v>593.6168696280698</v>
      </c>
    </row>
    <row r="71" spans="2:16" s="3" customFormat="1" ht="19.5" customHeight="1" hidden="1">
      <c r="B71" s="236" t="s">
        <v>81</v>
      </c>
      <c r="C71" s="236"/>
      <c r="D71" s="4">
        <v>636.5847178795495</v>
      </c>
      <c r="E71" s="4">
        <v>628.4411135997802</v>
      </c>
      <c r="F71" s="4">
        <v>614.6940870671336</v>
      </c>
      <c r="G71" s="4">
        <v>633.4055065977277</v>
      </c>
      <c r="H71" s="4">
        <v>679.7276129225324</v>
      </c>
      <c r="I71" s="4">
        <v>658.5299585080076</v>
      </c>
      <c r="J71" s="4">
        <v>602.3332189593692</v>
      </c>
      <c r="K71" s="4">
        <v>558.334575186393</v>
      </c>
      <c r="L71" s="4">
        <v>563.5471743381769</v>
      </c>
      <c r="M71" s="4">
        <v>528.9319983571305</v>
      </c>
      <c r="N71" s="4">
        <v>495.5488259887631</v>
      </c>
      <c r="O71" s="4">
        <v>578.3800227979957</v>
      </c>
      <c r="P71" s="191">
        <f>P23/P107/365*1000000</f>
        <v>598.37719898739</v>
      </c>
    </row>
    <row r="72" spans="2:16" s="3" customFormat="1" ht="19.5" customHeight="1" hidden="1">
      <c r="B72" s="236" t="s">
        <v>82</v>
      </c>
      <c r="C72" s="236"/>
      <c r="D72" s="4">
        <v>648.6799899806407</v>
      </c>
      <c r="E72" s="4">
        <v>631.2208222225619</v>
      </c>
      <c r="F72" s="4">
        <v>602.7493187596098</v>
      </c>
      <c r="G72" s="4">
        <v>632.2854713708878</v>
      </c>
      <c r="H72" s="4">
        <v>719.509682685288</v>
      </c>
      <c r="I72" s="4">
        <v>637.0308083139234</v>
      </c>
      <c r="J72" s="4">
        <v>603.6326276204678</v>
      </c>
      <c r="K72" s="4">
        <v>583.2552089287939</v>
      </c>
      <c r="L72" s="4">
        <v>568.6804377791454</v>
      </c>
      <c r="M72" s="4">
        <v>529.502203425896</v>
      </c>
      <c r="N72" s="4">
        <v>475.6574472290419</v>
      </c>
      <c r="O72" s="4">
        <v>538.7783326413746</v>
      </c>
      <c r="P72" s="191">
        <f>P24/P108/365*1000000</f>
        <v>598.012648263475</v>
      </c>
    </row>
    <row r="73" spans="2:16" ht="5.25" customHeight="1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2:16" s="3" customFormat="1" ht="19.5" customHeight="1">
      <c r="B74" s="237" t="s">
        <v>64</v>
      </c>
      <c r="C74" s="237"/>
      <c r="D74" s="194" t="s">
        <v>36</v>
      </c>
      <c r="E74" s="194" t="s">
        <v>27</v>
      </c>
      <c r="F74" s="194" t="s">
        <v>28</v>
      </c>
      <c r="G74" s="194" t="s">
        <v>50</v>
      </c>
      <c r="H74" s="194" t="s">
        <v>51</v>
      </c>
      <c r="I74" s="194" t="s">
        <v>29</v>
      </c>
      <c r="J74" s="194" t="s">
        <v>30</v>
      </c>
      <c r="K74" s="194" t="s">
        <v>31</v>
      </c>
      <c r="L74" s="194" t="s">
        <v>32</v>
      </c>
      <c r="M74" s="194" t="s">
        <v>33</v>
      </c>
      <c r="N74" s="194" t="s">
        <v>34</v>
      </c>
      <c r="O74" s="194" t="s">
        <v>35</v>
      </c>
      <c r="P74" s="195" t="s">
        <v>60</v>
      </c>
    </row>
    <row r="75" spans="2:16" s="3" customFormat="1" ht="19.5" customHeight="1">
      <c r="B75" s="239" t="s">
        <v>111</v>
      </c>
      <c r="C75" s="240"/>
      <c r="D75" s="20">
        <v>529.5094248052594</v>
      </c>
      <c r="E75" s="20">
        <v>571.3152101033673</v>
      </c>
      <c r="F75" s="20">
        <v>519.0243271935242</v>
      </c>
      <c r="G75" s="20">
        <v>509.6178407058562</v>
      </c>
      <c r="H75" s="20">
        <v>617.5975547187752</v>
      </c>
      <c r="I75" s="20">
        <v>565.5402381078034</v>
      </c>
      <c r="J75" s="20">
        <v>518.7058578961542</v>
      </c>
      <c r="K75" s="20">
        <v>522.3750287526633</v>
      </c>
      <c r="L75" s="20">
        <v>471.80939860157</v>
      </c>
      <c r="M75" s="20">
        <v>444.2322061424704</v>
      </c>
      <c r="N75" s="20">
        <v>400.11242166721166</v>
      </c>
      <c r="O75" s="20">
        <v>493.9297802688599</v>
      </c>
      <c r="P75" s="190">
        <v>513.7839186034646</v>
      </c>
    </row>
    <row r="76" spans="2:16" s="3" customFormat="1" ht="19.5" customHeight="1">
      <c r="B76" s="236" t="s">
        <v>99</v>
      </c>
      <c r="C76" s="236"/>
      <c r="D76" s="20">
        <v>547.0701225055216</v>
      </c>
      <c r="E76" s="20">
        <v>545.2553452606112</v>
      </c>
      <c r="F76" s="20">
        <v>549.924051691046</v>
      </c>
      <c r="G76" s="20">
        <v>524.6503600224233</v>
      </c>
      <c r="H76" s="20">
        <v>614.3884413209836</v>
      </c>
      <c r="I76" s="20">
        <v>565.3356126524253</v>
      </c>
      <c r="J76" s="20">
        <v>505.6182279079346</v>
      </c>
      <c r="K76" s="20">
        <v>551.2682935445979</v>
      </c>
      <c r="L76" s="20">
        <v>476.36190413853046</v>
      </c>
      <c r="M76" s="20">
        <v>438.5838575826529</v>
      </c>
      <c r="N76" s="20">
        <v>411.84196236062985</v>
      </c>
      <c r="O76" s="20">
        <v>487.48456650138775</v>
      </c>
      <c r="P76" s="190">
        <v>518.1891479882315</v>
      </c>
    </row>
    <row r="77" spans="2:16" s="3" customFormat="1" ht="19.5" customHeight="1">
      <c r="B77" s="236" t="s">
        <v>83</v>
      </c>
      <c r="C77" s="236"/>
      <c r="D77" s="20">
        <v>515.0278675929621</v>
      </c>
      <c r="E77" s="20">
        <v>573.8891932907263</v>
      </c>
      <c r="F77" s="20">
        <v>598.7460039512594</v>
      </c>
      <c r="G77" s="20">
        <v>543.8067817304424</v>
      </c>
      <c r="H77" s="20">
        <v>569.7705504266204</v>
      </c>
      <c r="I77" s="20">
        <v>541.4890308341492</v>
      </c>
      <c r="J77" s="20">
        <v>532.0069588560941</v>
      </c>
      <c r="K77" s="20">
        <v>524.773357618345</v>
      </c>
      <c r="L77" s="20">
        <v>476.7997172344881</v>
      </c>
      <c r="M77" s="20">
        <v>421.2798153054635</v>
      </c>
      <c r="N77" s="20">
        <v>421.0854391658181</v>
      </c>
      <c r="O77" s="20">
        <v>529.5046953610477</v>
      </c>
      <c r="P77" s="190">
        <v>520.8171396405726</v>
      </c>
    </row>
    <row r="78" spans="2:16" s="3" customFormat="1" ht="19.5" customHeight="1">
      <c r="B78" s="236" t="s">
        <v>75</v>
      </c>
      <c r="C78" s="236"/>
      <c r="D78" s="20">
        <v>523.7605923558947</v>
      </c>
      <c r="E78" s="20">
        <v>575.7345666552396</v>
      </c>
      <c r="F78" s="20">
        <v>497.24665342653003</v>
      </c>
      <c r="G78" s="20">
        <v>547.7732506386792</v>
      </c>
      <c r="H78" s="20">
        <v>589.0479702107081</v>
      </c>
      <c r="I78" s="20">
        <v>538.6155453939004</v>
      </c>
      <c r="J78" s="20">
        <v>537.0109220505815</v>
      </c>
      <c r="K78" s="20">
        <v>497.60900732152186</v>
      </c>
      <c r="L78" s="20">
        <v>477.8612809680579</v>
      </c>
      <c r="M78" s="20">
        <v>455.8048515089409</v>
      </c>
      <c r="N78" s="20">
        <v>407.76164542434975</v>
      </c>
      <c r="O78" s="20">
        <v>507.05053723414994</v>
      </c>
      <c r="P78" s="191">
        <f>P30/P102/366*1000000</f>
        <v>513.1194391773346</v>
      </c>
    </row>
    <row r="79" spans="2:16" s="3" customFormat="1" ht="19.5" customHeight="1">
      <c r="B79" s="236" t="s">
        <v>76</v>
      </c>
      <c r="C79" s="236"/>
      <c r="D79" s="4">
        <v>515.4975486878116</v>
      </c>
      <c r="E79" s="4">
        <v>561.5484430244124</v>
      </c>
      <c r="F79" s="4">
        <v>521.089120909259</v>
      </c>
      <c r="G79" s="4">
        <v>539.338069846063</v>
      </c>
      <c r="H79" s="4">
        <v>585.5839551448239</v>
      </c>
      <c r="I79" s="4">
        <v>515.4459702484195</v>
      </c>
      <c r="J79" s="4">
        <v>540.1133365334742</v>
      </c>
      <c r="K79" s="4">
        <v>523.8684489465081</v>
      </c>
      <c r="L79" s="4">
        <v>447.235748370274</v>
      </c>
      <c r="M79" s="4">
        <v>454.8057252950996</v>
      </c>
      <c r="N79" s="4">
        <v>406.99393010811366</v>
      </c>
      <c r="O79" s="4">
        <v>456.8577691925809</v>
      </c>
      <c r="P79" s="191">
        <f>P31/P103/365*1000000</f>
        <v>506.0735848864238</v>
      </c>
    </row>
    <row r="80" spans="2:16" s="3" customFormat="1" ht="19.5" customHeight="1" hidden="1">
      <c r="B80" s="236" t="s">
        <v>77</v>
      </c>
      <c r="C80" s="236"/>
      <c r="D80" s="4">
        <v>484.83411911734953</v>
      </c>
      <c r="E80" s="4">
        <v>557.7220714832072</v>
      </c>
      <c r="F80" s="4">
        <v>538.5019388444912</v>
      </c>
      <c r="G80" s="4">
        <v>518.3517610851474</v>
      </c>
      <c r="H80" s="4">
        <v>615.2302743359068</v>
      </c>
      <c r="I80" s="4">
        <v>533.7341987018422</v>
      </c>
      <c r="J80" s="4">
        <v>520.9358675360355</v>
      </c>
      <c r="K80" s="4">
        <v>490.09287053643476</v>
      </c>
      <c r="L80" s="4">
        <v>444.9281036690377</v>
      </c>
      <c r="M80" s="4">
        <v>440.8363807227929</v>
      </c>
      <c r="N80" s="4">
        <v>388.5787464044807</v>
      </c>
      <c r="O80" s="4">
        <v>473.05652606261305</v>
      </c>
      <c r="P80" s="191">
        <f>P32/P104/365*1000000</f>
        <v>500.7360364271164</v>
      </c>
    </row>
    <row r="81" spans="2:16" s="3" customFormat="1" ht="19.5" customHeight="1" hidden="1">
      <c r="B81" s="236" t="s">
        <v>79</v>
      </c>
      <c r="C81" s="236"/>
      <c r="D81" s="4">
        <v>503.9010554268029</v>
      </c>
      <c r="E81" s="4">
        <v>552.8645350025953</v>
      </c>
      <c r="F81" s="4">
        <v>515.026245337563</v>
      </c>
      <c r="G81" s="4">
        <v>504.9465199301661</v>
      </c>
      <c r="H81" s="4">
        <v>603.2739295039356</v>
      </c>
      <c r="I81" s="4">
        <v>561.0079109288016</v>
      </c>
      <c r="J81" s="4">
        <v>500.39771432676014</v>
      </c>
      <c r="K81" s="4">
        <v>491.19268753676863</v>
      </c>
      <c r="L81" s="4">
        <v>470.9970762583374</v>
      </c>
      <c r="M81" s="4">
        <v>438.4618772911738</v>
      </c>
      <c r="N81" s="4">
        <v>403.399762841112</v>
      </c>
      <c r="O81" s="4">
        <v>458.71551468761504</v>
      </c>
      <c r="P81" s="191">
        <f>P33/P105/365*1000000</f>
        <v>500.57033073916955</v>
      </c>
    </row>
    <row r="82" spans="2:16" s="3" customFormat="1" ht="19.5" customHeight="1" hidden="1">
      <c r="B82" s="236" t="s">
        <v>80</v>
      </c>
      <c r="C82" s="236"/>
      <c r="D82" s="4">
        <v>528.7669927050364</v>
      </c>
      <c r="E82" s="4">
        <v>516.0748527424714</v>
      </c>
      <c r="F82" s="4">
        <v>538.4843061212601</v>
      </c>
      <c r="G82" s="4">
        <v>519.1689293981118</v>
      </c>
      <c r="H82" s="4">
        <v>575.6338401044906</v>
      </c>
      <c r="I82" s="4">
        <v>549.6730143390491</v>
      </c>
      <c r="J82" s="4">
        <v>512.4341167827296</v>
      </c>
      <c r="K82" s="4">
        <v>492.67890148127157</v>
      </c>
      <c r="L82" s="4">
        <v>489.87229717029174</v>
      </c>
      <c r="M82" s="4">
        <v>427.7195686534316</v>
      </c>
      <c r="N82" s="4">
        <v>421.53885036115406</v>
      </c>
      <c r="O82" s="4">
        <v>485.66770127157423</v>
      </c>
      <c r="P82" s="191">
        <f>P34/P106/366*1000000</f>
        <v>504.7103913828131</v>
      </c>
    </row>
    <row r="83" spans="2:16" s="3" customFormat="1" ht="19.5" customHeight="1" hidden="1">
      <c r="B83" s="236" t="s">
        <v>81</v>
      </c>
      <c r="C83" s="236"/>
      <c r="D83" s="4">
        <v>528.1047554819854</v>
      </c>
      <c r="E83" s="4">
        <v>534.2176101667699</v>
      </c>
      <c r="F83" s="4">
        <v>522.8931099290564</v>
      </c>
      <c r="G83" s="4">
        <v>541.9675095611926</v>
      </c>
      <c r="H83" s="4">
        <v>579.526118365336</v>
      </c>
      <c r="I83" s="4">
        <v>567.9782516259856</v>
      </c>
      <c r="J83" s="4">
        <v>515.6281941678591</v>
      </c>
      <c r="K83" s="4">
        <v>472.4341907496542</v>
      </c>
      <c r="L83" s="4">
        <v>479.3321538083293</v>
      </c>
      <c r="M83" s="4">
        <v>438.74045020082974</v>
      </c>
      <c r="N83" s="4">
        <v>412.9729355202531</v>
      </c>
      <c r="O83" s="4">
        <v>491.55046194029507</v>
      </c>
      <c r="P83" s="191">
        <f>P35/P107/365*1000000</f>
        <v>507.34788598257256</v>
      </c>
    </row>
    <row r="84" spans="2:16" s="3" customFormat="1" ht="19.5" customHeight="1" hidden="1">
      <c r="B84" s="238" t="s">
        <v>82</v>
      </c>
      <c r="C84" s="238"/>
      <c r="D84" s="71">
        <v>541.6563988516273</v>
      </c>
      <c r="E84" s="71">
        <v>532.3328814539179</v>
      </c>
      <c r="F84" s="71">
        <v>507.5989384321068</v>
      </c>
      <c r="G84" s="71">
        <v>539.8266295413476</v>
      </c>
      <c r="H84" s="71">
        <v>613.9650579797897</v>
      </c>
      <c r="I84" s="71">
        <v>541.1017020155164</v>
      </c>
      <c r="J84" s="71">
        <v>516.8156067171752</v>
      </c>
      <c r="K84" s="71">
        <v>488.66497460639255</v>
      </c>
      <c r="L84" s="71">
        <v>474.0055334944094</v>
      </c>
      <c r="M84" s="71">
        <v>440.43652301981143</v>
      </c>
      <c r="N84" s="71">
        <v>391.3427006810409</v>
      </c>
      <c r="O84" s="71">
        <v>448.30366614138467</v>
      </c>
      <c r="P84" s="196">
        <f>P36/P108/365*1000000</f>
        <v>503.4713016602346</v>
      </c>
    </row>
    <row r="85" spans="2:16" ht="3.75" customHeight="1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2:16" s="3" customFormat="1" ht="19.5" customHeight="1">
      <c r="B86" s="242" t="s">
        <v>58</v>
      </c>
      <c r="C86" s="242"/>
      <c r="D86" s="197" t="s">
        <v>36</v>
      </c>
      <c r="E86" s="197" t="s">
        <v>27</v>
      </c>
      <c r="F86" s="197" t="s">
        <v>28</v>
      </c>
      <c r="G86" s="197" t="s">
        <v>50</v>
      </c>
      <c r="H86" s="197" t="s">
        <v>51</v>
      </c>
      <c r="I86" s="197" t="s">
        <v>29</v>
      </c>
      <c r="J86" s="197" t="s">
        <v>30</v>
      </c>
      <c r="K86" s="197" t="s">
        <v>31</v>
      </c>
      <c r="L86" s="197" t="s">
        <v>32</v>
      </c>
      <c r="M86" s="197" t="s">
        <v>33</v>
      </c>
      <c r="N86" s="197" t="s">
        <v>34</v>
      </c>
      <c r="O86" s="197" t="s">
        <v>35</v>
      </c>
      <c r="P86" s="198" t="s">
        <v>60</v>
      </c>
    </row>
    <row r="87" spans="2:16" s="3" customFormat="1" ht="19.5" customHeight="1">
      <c r="B87" s="239" t="s">
        <v>111</v>
      </c>
      <c r="C87" s="240"/>
      <c r="D87" s="20">
        <v>271.74372811323576</v>
      </c>
      <c r="E87" s="20">
        <v>271.0066315528345</v>
      </c>
      <c r="F87" s="20">
        <v>294.05677282984726</v>
      </c>
      <c r="G87" s="20">
        <v>280.19175552457364</v>
      </c>
      <c r="H87" s="20">
        <v>295.8892446056364</v>
      </c>
      <c r="I87" s="20">
        <v>290.80905666320143</v>
      </c>
      <c r="J87" s="20">
        <v>275.8442343255843</v>
      </c>
      <c r="K87" s="20">
        <v>270.207875459413</v>
      </c>
      <c r="L87" s="20">
        <v>257.9747122309737</v>
      </c>
      <c r="M87" s="20">
        <v>231.07482843932297</v>
      </c>
      <c r="N87" s="20">
        <v>230.85990415866263</v>
      </c>
      <c r="O87" s="20">
        <v>272.566831988823</v>
      </c>
      <c r="P87" s="190">
        <v>270.0545544391089</v>
      </c>
    </row>
    <row r="88" spans="2:16" s="3" customFormat="1" ht="19.5" customHeight="1">
      <c r="B88" s="236" t="s">
        <v>99</v>
      </c>
      <c r="C88" s="236"/>
      <c r="D88" s="20">
        <v>282.9936322175845</v>
      </c>
      <c r="E88" s="20">
        <v>264.40168865382026</v>
      </c>
      <c r="F88" s="20">
        <v>294.43031068962824</v>
      </c>
      <c r="G88" s="20">
        <v>287.4464913937274</v>
      </c>
      <c r="H88" s="20">
        <v>283.6877013619232</v>
      </c>
      <c r="I88" s="20">
        <v>283.70248272737945</v>
      </c>
      <c r="J88" s="20">
        <v>275.2276904606922</v>
      </c>
      <c r="K88" s="20">
        <v>284.67603755420726</v>
      </c>
      <c r="L88" s="20">
        <v>271.1674631343587</v>
      </c>
      <c r="M88" s="20">
        <v>230.0843260607683</v>
      </c>
      <c r="N88" s="20">
        <v>226.06648937590762</v>
      </c>
      <c r="O88" s="20">
        <v>267.5408928832427</v>
      </c>
      <c r="P88" s="190">
        <v>270.89274989413923</v>
      </c>
    </row>
    <row r="89" spans="2:16" s="3" customFormat="1" ht="19.5" customHeight="1">
      <c r="B89" s="236" t="s">
        <v>83</v>
      </c>
      <c r="C89" s="236"/>
      <c r="D89" s="20">
        <v>270.44460552356594</v>
      </c>
      <c r="E89" s="20">
        <v>249.81779709590137</v>
      </c>
      <c r="F89" s="20">
        <v>294.7295790661011</v>
      </c>
      <c r="G89" s="20">
        <v>291.6064588259978</v>
      </c>
      <c r="H89" s="20">
        <v>272.3057335807376</v>
      </c>
      <c r="I89" s="20">
        <v>280.2193342952493</v>
      </c>
      <c r="J89" s="20">
        <v>288.0403317648647</v>
      </c>
      <c r="K89" s="20">
        <v>273.4109395468488</v>
      </c>
      <c r="L89" s="20">
        <v>260.9781586670726</v>
      </c>
      <c r="M89" s="20">
        <v>215.92236344580772</v>
      </c>
      <c r="N89" s="20">
        <v>229.136692375853</v>
      </c>
      <c r="O89" s="20">
        <v>289.50546476135946</v>
      </c>
      <c r="P89" s="190">
        <v>267.96038476851953</v>
      </c>
    </row>
    <row r="90" spans="2:16" s="3" customFormat="1" ht="19.5" customHeight="1">
      <c r="B90" s="236" t="s">
        <v>75</v>
      </c>
      <c r="C90" s="236"/>
      <c r="D90" s="20">
        <v>301.72645200637373</v>
      </c>
      <c r="E90" s="20">
        <v>299.348917533721</v>
      </c>
      <c r="F90" s="20">
        <v>294.5124362710961</v>
      </c>
      <c r="G90" s="20">
        <v>322.00514814859326</v>
      </c>
      <c r="H90" s="20">
        <v>303.8158906163861</v>
      </c>
      <c r="I90" s="20">
        <v>301.93145028640885</v>
      </c>
      <c r="J90" s="20">
        <v>299.4560286218128</v>
      </c>
      <c r="K90" s="20">
        <v>286.43385962670425</v>
      </c>
      <c r="L90" s="20">
        <v>278.661905911779</v>
      </c>
      <c r="M90" s="20">
        <v>254.43273491745194</v>
      </c>
      <c r="N90" s="20">
        <v>244.714041889625</v>
      </c>
      <c r="O90" s="20">
        <v>285.2144492153457</v>
      </c>
      <c r="P90" s="191">
        <f>P42/P102/366*1000000</f>
        <v>289.3023026818927</v>
      </c>
    </row>
    <row r="91" spans="2:16" s="3" customFormat="1" ht="19.5" customHeight="1">
      <c r="B91" s="236" t="s">
        <v>76</v>
      </c>
      <c r="C91" s="236"/>
      <c r="D91" s="4">
        <v>298.6672400109359</v>
      </c>
      <c r="E91" s="4">
        <v>307.8950137477639</v>
      </c>
      <c r="F91" s="4">
        <v>309.6478024325995</v>
      </c>
      <c r="G91" s="4">
        <v>312.4067901547915</v>
      </c>
      <c r="H91" s="4">
        <v>312.07665927424824</v>
      </c>
      <c r="I91" s="4">
        <v>290.2940553271642</v>
      </c>
      <c r="J91" s="4">
        <v>316.7654951788481</v>
      </c>
      <c r="K91" s="4">
        <v>299.6099597489546</v>
      </c>
      <c r="L91" s="4">
        <v>275.96071822909767</v>
      </c>
      <c r="M91" s="4">
        <v>256.4860608754716</v>
      </c>
      <c r="N91" s="4">
        <v>254.87441557577387</v>
      </c>
      <c r="O91" s="4">
        <v>289.5723822195358</v>
      </c>
      <c r="P91" s="191">
        <f>P43/P103/365*1000000</f>
        <v>293.7325875856828</v>
      </c>
    </row>
    <row r="92" spans="2:16" s="3" customFormat="1" ht="19.5" customHeight="1" hidden="1">
      <c r="B92" s="236" t="s">
        <v>77</v>
      </c>
      <c r="C92" s="236"/>
      <c r="D92" s="4">
        <v>283.62511159393017</v>
      </c>
      <c r="E92" s="4">
        <v>304.6863969783235</v>
      </c>
      <c r="F92" s="4">
        <v>315.6537094210844</v>
      </c>
      <c r="G92" s="4">
        <v>303.9383213105144</v>
      </c>
      <c r="H92" s="4">
        <v>313.85023508661465</v>
      </c>
      <c r="I92" s="4">
        <v>303.57320828774175</v>
      </c>
      <c r="J92" s="4">
        <v>306.1293011166808</v>
      </c>
      <c r="K92" s="4">
        <v>300.04509403013486</v>
      </c>
      <c r="L92" s="4">
        <v>274.71640099828033</v>
      </c>
      <c r="M92" s="4">
        <v>253.4398046946822</v>
      </c>
      <c r="N92" s="4">
        <v>247.15799998550912</v>
      </c>
      <c r="O92" s="4">
        <v>289.08810131931847</v>
      </c>
      <c r="P92" s="191">
        <f>P44/P104/365*1000000</f>
        <v>291.1643111019032</v>
      </c>
    </row>
    <row r="93" spans="2:16" s="3" customFormat="1" ht="19.5" customHeight="1" hidden="1">
      <c r="B93" s="236" t="s">
        <v>79</v>
      </c>
      <c r="C93" s="236"/>
      <c r="D93" s="4">
        <v>290.31515162857625</v>
      </c>
      <c r="E93" s="4">
        <v>292.94286028845096</v>
      </c>
      <c r="F93" s="4">
        <v>310.77713389424235</v>
      </c>
      <c r="G93" s="4">
        <v>296.84206158062005</v>
      </c>
      <c r="H93" s="4">
        <v>317.85349117855736</v>
      </c>
      <c r="I93" s="4">
        <v>309.0301787283915</v>
      </c>
      <c r="J93" s="4">
        <v>294.23394682073445</v>
      </c>
      <c r="K93" s="4">
        <v>285.8660549999374</v>
      </c>
      <c r="L93" s="4">
        <v>282.8143033566268</v>
      </c>
      <c r="M93" s="4">
        <v>249.9153348719671</v>
      </c>
      <c r="N93" s="4">
        <v>251.97711758409358</v>
      </c>
      <c r="O93" s="4">
        <v>294.2356454700874</v>
      </c>
      <c r="P93" s="191">
        <f>P45/P105/365*1000000</f>
        <v>289.67233797178926</v>
      </c>
    </row>
    <row r="94" spans="2:16" s="3" customFormat="1" ht="19.5" customHeight="1" hidden="1">
      <c r="B94" s="236" t="s">
        <v>80</v>
      </c>
      <c r="C94" s="236"/>
      <c r="D94" s="4">
        <v>304.3093487090504</v>
      </c>
      <c r="E94" s="4">
        <v>283.2575917674276</v>
      </c>
      <c r="F94" s="4">
        <v>321.3002681863723</v>
      </c>
      <c r="G94" s="4">
        <v>314.8486287007629</v>
      </c>
      <c r="H94" s="4">
        <v>305.97360949843153</v>
      </c>
      <c r="I94" s="4">
        <v>303.40387220405063</v>
      </c>
      <c r="J94" s="4">
        <v>294.02186936343656</v>
      </c>
      <c r="K94" s="4">
        <v>287.79303641766603</v>
      </c>
      <c r="L94" s="4">
        <v>286.8038388175735</v>
      </c>
      <c r="M94" s="4">
        <v>246.3095130327644</v>
      </c>
      <c r="N94" s="4">
        <v>261.1074592481286</v>
      </c>
      <c r="O94" s="4">
        <v>289.4872913647741</v>
      </c>
      <c r="P94" s="191">
        <f>P46/P106/366*1000000</f>
        <v>291.37745445318086</v>
      </c>
    </row>
    <row r="95" spans="2:16" s="3" customFormat="1" ht="19.5" customHeight="1" hidden="1">
      <c r="B95" s="236" t="s">
        <v>81</v>
      </c>
      <c r="C95" s="236"/>
      <c r="D95" s="4">
        <v>310.6313735107186</v>
      </c>
      <c r="E95" s="4">
        <v>294.7548223911569</v>
      </c>
      <c r="F95" s="4">
        <v>305.00031698702804</v>
      </c>
      <c r="G95" s="4">
        <v>310.1474329766434</v>
      </c>
      <c r="H95" s="4">
        <v>305.23065316241</v>
      </c>
      <c r="I95" s="4">
        <v>306.0680440022861</v>
      </c>
      <c r="J95" s="4">
        <v>304.87175131999385</v>
      </c>
      <c r="K95" s="4">
        <v>276.8333719972121</v>
      </c>
      <c r="L95" s="4">
        <v>289.4354642203608</v>
      </c>
      <c r="M95" s="4">
        <v>251.7486508989251</v>
      </c>
      <c r="N95" s="4">
        <v>251.40650939863372</v>
      </c>
      <c r="O95" s="4">
        <v>292.99242009150873</v>
      </c>
      <c r="P95" s="191">
        <f>P47/P107/365*1000000</f>
        <v>291.59753665174367</v>
      </c>
    </row>
    <row r="96" spans="2:16" s="3" customFormat="1" ht="19.5" customHeight="1" hidden="1">
      <c r="B96" s="236" t="s">
        <v>82</v>
      </c>
      <c r="C96" s="236"/>
      <c r="D96" s="4">
        <v>309.45419844618795</v>
      </c>
      <c r="E96" s="4">
        <v>301.25812466909434</v>
      </c>
      <c r="F96" s="4">
        <v>288.708916256907</v>
      </c>
      <c r="G96" s="4">
        <v>316.22991698866446</v>
      </c>
      <c r="H96" s="4">
        <v>310.51566551225517</v>
      </c>
      <c r="I96" s="4">
        <v>301.3474860755033</v>
      </c>
      <c r="J96" s="4">
        <v>302.3974693563316</v>
      </c>
      <c r="K96" s="4">
        <v>284.84793052898476</v>
      </c>
      <c r="L96" s="4">
        <v>293.63619334396907</v>
      </c>
      <c r="M96" s="4">
        <v>253.99610752177733</v>
      </c>
      <c r="N96" s="4">
        <v>255.1012616860964</v>
      </c>
      <c r="O96" s="4">
        <v>283.3906976624589</v>
      </c>
      <c r="P96" s="191">
        <f>P48/P108/365*1000000</f>
        <v>291.80494268516287</v>
      </c>
    </row>
    <row r="97" spans="4:16" ht="6" customHeight="1">
      <c r="D97" s="5"/>
      <c r="E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s="3" customFormat="1" ht="19.5" customHeight="1">
      <c r="B98" s="244" t="s">
        <v>59</v>
      </c>
      <c r="C98" s="244"/>
      <c r="D98" s="199" t="s">
        <v>36</v>
      </c>
      <c r="E98" s="199" t="s">
        <v>27</v>
      </c>
      <c r="F98" s="199" t="s">
        <v>28</v>
      </c>
      <c r="G98" s="199" t="s">
        <v>50</v>
      </c>
      <c r="H98" s="199" t="s">
        <v>51</v>
      </c>
      <c r="I98" s="199" t="s">
        <v>29</v>
      </c>
      <c r="J98" s="199" t="s">
        <v>30</v>
      </c>
      <c r="K98" s="199" t="s">
        <v>31</v>
      </c>
      <c r="L98" s="199" t="s">
        <v>32</v>
      </c>
      <c r="M98" s="199" t="s">
        <v>33</v>
      </c>
      <c r="N98" s="199" t="s">
        <v>34</v>
      </c>
      <c r="O98" s="199" t="s">
        <v>35</v>
      </c>
      <c r="P98" s="200" t="s">
        <v>61</v>
      </c>
    </row>
    <row r="99" spans="2:16" s="3" customFormat="1" ht="19.5" customHeight="1">
      <c r="B99" s="239" t="s">
        <v>111</v>
      </c>
      <c r="C99" s="240"/>
      <c r="D99" s="20">
        <v>1197832</v>
      </c>
      <c r="E99" s="20">
        <v>1197102</v>
      </c>
      <c r="F99" s="20">
        <v>1196617</v>
      </c>
      <c r="G99" s="20">
        <v>1195817</v>
      </c>
      <c r="H99" s="20">
        <v>1194791</v>
      </c>
      <c r="I99" s="20">
        <v>1193773</v>
      </c>
      <c r="J99" s="20">
        <v>1192515</v>
      </c>
      <c r="K99" s="20">
        <v>1191194</v>
      </c>
      <c r="L99" s="20">
        <v>1189689</v>
      </c>
      <c r="M99" s="20">
        <v>1187885</v>
      </c>
      <c r="N99" s="20">
        <v>1186604</v>
      </c>
      <c r="O99" s="20">
        <v>1181551</v>
      </c>
      <c r="P99" s="190">
        <v>1193773</v>
      </c>
    </row>
    <row r="100" spans="2:16" s="3" customFormat="1" ht="19.5" customHeight="1">
      <c r="B100" s="236" t="s">
        <v>99</v>
      </c>
      <c r="C100" s="236"/>
      <c r="D100" s="20">
        <v>1213714</v>
      </c>
      <c r="E100" s="20">
        <v>1212915</v>
      </c>
      <c r="F100" s="20">
        <v>1212228</v>
      </c>
      <c r="G100" s="20">
        <v>1211412</v>
      </c>
      <c r="H100" s="20">
        <v>1210577</v>
      </c>
      <c r="I100" s="20">
        <v>1209718</v>
      </c>
      <c r="J100" s="20">
        <v>1208747</v>
      </c>
      <c r="K100" s="20">
        <v>1207712</v>
      </c>
      <c r="L100" s="20">
        <v>1206456</v>
      </c>
      <c r="M100" s="20">
        <v>1205000</v>
      </c>
      <c r="N100" s="20">
        <v>1203565</v>
      </c>
      <c r="O100" s="20">
        <v>1198430</v>
      </c>
      <c r="P100" s="190">
        <v>1209718</v>
      </c>
    </row>
    <row r="101" spans="2:16" s="3" customFormat="1" ht="19.5" customHeight="1">
      <c r="B101" s="236" t="s">
        <v>83</v>
      </c>
      <c r="C101" s="236"/>
      <c r="D101" s="20">
        <v>1227830</v>
      </c>
      <c r="E101" s="20">
        <v>1226920</v>
      </c>
      <c r="F101" s="20">
        <v>1226107</v>
      </c>
      <c r="G101" s="20">
        <v>1225370</v>
      </c>
      <c r="H101" s="20">
        <v>1223056</v>
      </c>
      <c r="I101" s="20">
        <v>1223946</v>
      </c>
      <c r="J101" s="20">
        <v>1223171</v>
      </c>
      <c r="K101" s="20">
        <v>1222153</v>
      </c>
      <c r="L101" s="20">
        <v>1221484</v>
      </c>
      <c r="M101" s="20">
        <v>1220107</v>
      </c>
      <c r="N101" s="20">
        <v>1219001</v>
      </c>
      <c r="O101" s="20">
        <v>1214184</v>
      </c>
      <c r="P101" s="190">
        <v>1223946</v>
      </c>
    </row>
    <row r="102" spans="2:16" s="3" customFormat="1" ht="19.5" customHeight="1">
      <c r="B102" s="236" t="s">
        <v>75</v>
      </c>
      <c r="C102" s="236"/>
      <c r="D102" s="20">
        <v>1241776</v>
      </c>
      <c r="E102" s="20">
        <v>1241253</v>
      </c>
      <c r="F102" s="20">
        <v>1240672</v>
      </c>
      <c r="G102" s="20">
        <v>1239882</v>
      </c>
      <c r="H102" s="20">
        <v>1239025</v>
      </c>
      <c r="I102" s="20">
        <v>1238206</v>
      </c>
      <c r="J102" s="20">
        <v>1237405</v>
      </c>
      <c r="K102" s="20">
        <v>1236446</v>
      </c>
      <c r="L102" s="20">
        <v>1235559</v>
      </c>
      <c r="M102" s="20">
        <v>1234194</v>
      </c>
      <c r="N102" s="20">
        <v>1232938</v>
      </c>
      <c r="O102" s="20">
        <v>1227701</v>
      </c>
      <c r="P102" s="191">
        <v>1238206</v>
      </c>
    </row>
    <row r="103" spans="2:16" s="3" customFormat="1" ht="19.5" customHeight="1">
      <c r="B103" s="236" t="s">
        <v>76</v>
      </c>
      <c r="C103" s="236"/>
      <c r="D103" s="4">
        <v>1255790</v>
      </c>
      <c r="E103" s="4">
        <v>1255078</v>
      </c>
      <c r="F103" s="4">
        <v>1254296</v>
      </c>
      <c r="G103" s="4">
        <v>1253783</v>
      </c>
      <c r="H103" s="4">
        <v>1253042</v>
      </c>
      <c r="I103" s="4">
        <v>1252236</v>
      </c>
      <c r="J103" s="4">
        <v>1251625</v>
      </c>
      <c r="K103" s="4">
        <v>1250982</v>
      </c>
      <c r="L103" s="4">
        <v>1250213</v>
      </c>
      <c r="M103" s="4">
        <v>1248587</v>
      </c>
      <c r="N103" s="4">
        <v>1247351</v>
      </c>
      <c r="O103" s="4">
        <v>1241263</v>
      </c>
      <c r="P103" s="191">
        <v>1252236</v>
      </c>
    </row>
    <row r="104" spans="2:16" s="3" customFormat="1" ht="19.5" customHeight="1" hidden="1">
      <c r="B104" s="236" t="s">
        <v>77</v>
      </c>
      <c r="C104" s="236"/>
      <c r="D104" s="20">
        <v>1269857</v>
      </c>
      <c r="E104" s="20">
        <v>1269195</v>
      </c>
      <c r="F104" s="20">
        <v>1268711</v>
      </c>
      <c r="G104" s="20">
        <v>1267840</v>
      </c>
      <c r="H104" s="20">
        <v>1267021</v>
      </c>
      <c r="I104" s="20">
        <v>1267591</v>
      </c>
      <c r="J104" s="20">
        <v>1265805</v>
      </c>
      <c r="K104" s="20">
        <v>1266243</v>
      </c>
      <c r="L104" s="71">
        <v>1264342</v>
      </c>
      <c r="M104" s="20">
        <v>1263200</v>
      </c>
      <c r="N104" s="20">
        <v>1261888</v>
      </c>
      <c r="O104" s="20">
        <v>1255773</v>
      </c>
      <c r="P104" s="190">
        <v>1267591</v>
      </c>
    </row>
    <row r="105" spans="2:16" s="3" customFormat="1" ht="19.5" customHeight="1" hidden="1">
      <c r="B105" s="236" t="s">
        <v>79</v>
      </c>
      <c r="C105" s="236"/>
      <c r="D105" s="20">
        <v>1282388</v>
      </c>
      <c r="E105" s="20">
        <v>1281875</v>
      </c>
      <c r="F105" s="20">
        <v>1282323</v>
      </c>
      <c r="G105" s="20">
        <v>1281044</v>
      </c>
      <c r="H105" s="20">
        <v>1280454</v>
      </c>
      <c r="I105" s="20">
        <v>1279875</v>
      </c>
      <c r="J105" s="20">
        <v>1279002</v>
      </c>
      <c r="K105" s="20">
        <v>1278256</v>
      </c>
      <c r="L105" s="71">
        <v>1277300</v>
      </c>
      <c r="M105" s="20">
        <v>1276471</v>
      </c>
      <c r="N105" s="20">
        <v>1275215</v>
      </c>
      <c r="O105" s="20">
        <v>1268711</v>
      </c>
      <c r="P105" s="190">
        <v>1279875</v>
      </c>
    </row>
    <row r="106" spans="2:16" s="3" customFormat="1" ht="19.5" customHeight="1" hidden="1">
      <c r="B106" s="236" t="s">
        <v>80</v>
      </c>
      <c r="C106" s="236"/>
      <c r="D106" s="20">
        <v>1293815</v>
      </c>
      <c r="E106" s="20">
        <v>1293192</v>
      </c>
      <c r="F106" s="20">
        <v>1292882</v>
      </c>
      <c r="G106" s="20">
        <v>1292531</v>
      </c>
      <c r="H106" s="20">
        <v>1292068</v>
      </c>
      <c r="I106" s="20">
        <v>1291392</v>
      </c>
      <c r="J106" s="20">
        <v>1290841</v>
      </c>
      <c r="K106" s="20">
        <v>1290198</v>
      </c>
      <c r="L106" s="20">
        <v>1289473</v>
      </c>
      <c r="M106" s="20">
        <v>1288544</v>
      </c>
      <c r="N106" s="20">
        <v>1287434</v>
      </c>
      <c r="O106" s="20">
        <v>1282345</v>
      </c>
      <c r="P106" s="190">
        <v>1291392</v>
      </c>
    </row>
    <row r="107" spans="2:16" s="3" customFormat="1" ht="19.5" customHeight="1" hidden="1">
      <c r="B107" s="236" t="s">
        <v>81</v>
      </c>
      <c r="C107" s="236"/>
      <c r="D107" s="20">
        <v>1304880</v>
      </c>
      <c r="E107" s="20">
        <v>1304277</v>
      </c>
      <c r="F107" s="20">
        <v>1303944</v>
      </c>
      <c r="G107" s="20">
        <v>1303792</v>
      </c>
      <c r="H107" s="20">
        <v>1303245</v>
      </c>
      <c r="I107" s="20">
        <v>1302902</v>
      </c>
      <c r="J107" s="20">
        <v>1302462</v>
      </c>
      <c r="K107" s="20">
        <v>1301818</v>
      </c>
      <c r="L107" s="20">
        <v>1300953</v>
      </c>
      <c r="M107" s="20">
        <v>1299850</v>
      </c>
      <c r="N107" s="20">
        <v>1298935</v>
      </c>
      <c r="O107" s="20">
        <v>1293747</v>
      </c>
      <c r="P107" s="190">
        <v>1302902</v>
      </c>
    </row>
    <row r="108" spans="2:16" s="3" customFormat="1" ht="19.5" customHeight="1" hidden="1">
      <c r="B108" s="236" t="s">
        <v>82</v>
      </c>
      <c r="C108" s="236"/>
      <c r="D108" s="20">
        <v>1314788</v>
      </c>
      <c r="E108" s="20">
        <v>1314391</v>
      </c>
      <c r="F108" s="20">
        <v>1313780</v>
      </c>
      <c r="G108" s="20">
        <v>1313540</v>
      </c>
      <c r="H108" s="20">
        <v>1313372</v>
      </c>
      <c r="I108" s="20">
        <v>1312914</v>
      </c>
      <c r="J108" s="20">
        <v>1312735</v>
      </c>
      <c r="K108" s="20">
        <v>1312010</v>
      </c>
      <c r="L108" s="20">
        <v>1311355</v>
      </c>
      <c r="M108" s="20">
        <v>1310269</v>
      </c>
      <c r="N108" s="20">
        <v>1309676</v>
      </c>
      <c r="O108" s="20">
        <v>1304696</v>
      </c>
      <c r="P108" s="190">
        <v>1312914</v>
      </c>
    </row>
    <row r="109" spans="2:16" s="3" customFormat="1" ht="19.5" customHeight="1">
      <c r="B109" s="57" t="s">
        <v>49</v>
      </c>
      <c r="C109" s="26"/>
      <c r="D109" s="27"/>
      <c r="E109" s="27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9"/>
    </row>
    <row r="110" spans="2:16" s="3" customFormat="1" ht="19.5" customHeight="1">
      <c r="B110" s="58" t="s">
        <v>47</v>
      </c>
      <c r="C110" s="59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</row>
    <row r="111" spans="2:16" s="3" customFormat="1" ht="35.25" customHeight="1">
      <c r="B111" s="243" t="s">
        <v>48</v>
      </c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</row>
  </sheetData>
  <sheetProtection/>
  <mergeCells count="101">
    <mergeCell ref="B60:C60"/>
    <mergeCell ref="B79:C79"/>
    <mergeCell ref="B65:C65"/>
    <mergeCell ref="B56:C56"/>
    <mergeCell ref="B35:C35"/>
    <mergeCell ref="B5:C5"/>
    <mergeCell ref="B62:C62"/>
    <mergeCell ref="B17:C17"/>
    <mergeCell ref="B20:C20"/>
    <mergeCell ref="B44:C44"/>
    <mergeCell ref="B50:C50"/>
    <mergeCell ref="B45:C45"/>
    <mergeCell ref="B34:C34"/>
    <mergeCell ref="B8:C8"/>
    <mergeCell ref="B53:C53"/>
    <mergeCell ref="B6:C6"/>
    <mergeCell ref="B14:C14"/>
    <mergeCell ref="B10:C10"/>
    <mergeCell ref="B76:C76"/>
    <mergeCell ref="B30:C30"/>
    <mergeCell ref="B26:C26"/>
    <mergeCell ref="B54:C54"/>
    <mergeCell ref="B71:C71"/>
    <mergeCell ref="B70:C70"/>
    <mergeCell ref="B66:C66"/>
    <mergeCell ref="B1:P1"/>
    <mergeCell ref="B2:C2"/>
    <mergeCell ref="B9:C9"/>
    <mergeCell ref="B57:C57"/>
    <mergeCell ref="B22:C22"/>
    <mergeCell ref="B7:C7"/>
    <mergeCell ref="B12:C12"/>
    <mergeCell ref="B47:C47"/>
    <mergeCell ref="B4:C4"/>
    <mergeCell ref="B21:C21"/>
    <mergeCell ref="B111:P111"/>
    <mergeCell ref="B105:C105"/>
    <mergeCell ref="B67:C67"/>
    <mergeCell ref="B98:C98"/>
    <mergeCell ref="B104:C104"/>
    <mergeCell ref="B94:C94"/>
    <mergeCell ref="B88:C88"/>
    <mergeCell ref="B107:C107"/>
    <mergeCell ref="B95:C95"/>
    <mergeCell ref="B80:C80"/>
    <mergeCell ref="B11:C11"/>
    <mergeCell ref="B24:C24"/>
    <mergeCell ref="B31:C31"/>
    <mergeCell ref="B18:C18"/>
    <mergeCell ref="B68:C68"/>
    <mergeCell ref="B16:C16"/>
    <mergeCell ref="B59:C59"/>
    <mergeCell ref="B64:C64"/>
    <mergeCell ref="B52:C52"/>
    <mergeCell ref="B33:C33"/>
    <mergeCell ref="B78:C78"/>
    <mergeCell ref="B108:C108"/>
    <mergeCell ref="B101:C101"/>
    <mergeCell ref="B82:C82"/>
    <mergeCell ref="B87:C87"/>
    <mergeCell ref="B99:C99"/>
    <mergeCell ref="B29:C29"/>
    <mergeCell ref="B28:C28"/>
    <mergeCell ref="B100:C100"/>
    <mergeCell ref="B77:C77"/>
    <mergeCell ref="B81:C81"/>
    <mergeCell ref="B90:C90"/>
    <mergeCell ref="B75:C75"/>
    <mergeCell ref="B69:C69"/>
    <mergeCell ref="B86:C86"/>
    <mergeCell ref="B83:C83"/>
    <mergeCell ref="B42:C42"/>
    <mergeCell ref="B72:C72"/>
    <mergeCell ref="B23:C23"/>
    <mergeCell ref="B38:C38"/>
    <mergeCell ref="B58:C58"/>
    <mergeCell ref="B36:C36"/>
    <mergeCell ref="B46:C46"/>
    <mergeCell ref="B63:C63"/>
    <mergeCell ref="B55:C55"/>
    <mergeCell ref="B40:C40"/>
    <mergeCell ref="B92:C92"/>
    <mergeCell ref="B41:C41"/>
    <mergeCell ref="B3:C3"/>
    <mergeCell ref="B15:C15"/>
    <mergeCell ref="B27:C27"/>
    <mergeCell ref="B39:C39"/>
    <mergeCell ref="B51:C51"/>
    <mergeCell ref="B43:C43"/>
    <mergeCell ref="B32:C32"/>
    <mergeCell ref="B19:C19"/>
    <mergeCell ref="B102:C102"/>
    <mergeCell ref="B48:C48"/>
    <mergeCell ref="B106:C106"/>
    <mergeCell ref="B96:C96"/>
    <mergeCell ref="B89:C89"/>
    <mergeCell ref="B74:C74"/>
    <mergeCell ref="B84:C84"/>
    <mergeCell ref="B93:C93"/>
    <mergeCell ref="B91:C91"/>
    <mergeCell ref="B103:C10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1"/>
  <headerFooter alignWithMargins="0">
    <oddHeader>&amp;R資料1-1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17"/>
  <sheetViews>
    <sheetView view="pageBreakPreview" zoomScale="90" zoomScaleNormal="90" zoomScaleSheetLayoutView="90" zoomScalePageLayoutView="0" workbookViewId="0" topLeftCell="A1">
      <selection activeCell="H11" sqref="H11"/>
    </sheetView>
  </sheetViews>
  <sheetFormatPr defaultColWidth="9.00390625" defaultRowHeight="13.5"/>
  <cols>
    <col min="1" max="1" width="0.74609375" style="2" customWidth="1"/>
    <col min="2" max="3" width="4.25390625" style="2" customWidth="1"/>
    <col min="4" max="4" width="26.75390625" style="2" customWidth="1"/>
    <col min="5" max="16" width="9.625" style="2" customWidth="1"/>
    <col min="17" max="17" width="10.875" style="2" customWidth="1"/>
    <col min="18" max="16384" width="9.00390625" style="2" customWidth="1"/>
  </cols>
  <sheetData>
    <row r="1" spans="2:17" ht="26.25" customHeight="1">
      <c r="B1" s="245" t="s">
        <v>84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2:17" ht="29.25" customHeight="1" thickBo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s="3" customFormat="1" ht="19.5" customHeight="1" thickBot="1">
      <c r="B3" s="255" t="s">
        <v>112</v>
      </c>
      <c r="C3" s="256"/>
      <c r="D3" s="257"/>
      <c r="E3" s="148" t="s">
        <v>36</v>
      </c>
      <c r="F3" s="149" t="s">
        <v>27</v>
      </c>
      <c r="G3" s="149" t="s">
        <v>28</v>
      </c>
      <c r="H3" s="149" t="s">
        <v>50</v>
      </c>
      <c r="I3" s="149" t="s">
        <v>51</v>
      </c>
      <c r="J3" s="149" t="s">
        <v>29</v>
      </c>
      <c r="K3" s="149" t="s">
        <v>30</v>
      </c>
      <c r="L3" s="149" t="s">
        <v>31</v>
      </c>
      <c r="M3" s="149" t="s">
        <v>32</v>
      </c>
      <c r="N3" s="149" t="s">
        <v>33</v>
      </c>
      <c r="O3" s="149" t="s">
        <v>34</v>
      </c>
      <c r="P3" s="221" t="s">
        <v>35</v>
      </c>
      <c r="Q3" s="222" t="s">
        <v>72</v>
      </c>
    </row>
    <row r="4" spans="2:17" s="3" customFormat="1" ht="19.5" customHeight="1">
      <c r="B4" s="258" t="s">
        <v>38</v>
      </c>
      <c r="C4" s="259"/>
      <c r="D4" s="260"/>
      <c r="E4" s="76">
        <v>1197832</v>
      </c>
      <c r="F4" s="77">
        <v>1197102</v>
      </c>
      <c r="G4" s="77">
        <v>1196617</v>
      </c>
      <c r="H4" s="77">
        <v>1195817</v>
      </c>
      <c r="I4" s="77">
        <v>1194791</v>
      </c>
      <c r="J4" s="77">
        <v>1193773</v>
      </c>
      <c r="K4" s="77">
        <v>1192515</v>
      </c>
      <c r="L4" s="77">
        <v>1191194</v>
      </c>
      <c r="M4" s="77">
        <v>1189689</v>
      </c>
      <c r="N4" s="77">
        <v>1187885</v>
      </c>
      <c r="O4" s="77">
        <v>1186604</v>
      </c>
      <c r="P4" s="205">
        <v>1181551</v>
      </c>
      <c r="Q4" s="213">
        <f>J4</f>
        <v>1193773</v>
      </c>
    </row>
    <row r="5" spans="2:17" s="3" customFormat="1" ht="19.5" customHeight="1">
      <c r="B5" s="261" t="s">
        <v>68</v>
      </c>
      <c r="C5" s="262"/>
      <c r="D5" s="263"/>
      <c r="E5" s="80">
        <f>E6+E8</f>
        <v>32275.9</v>
      </c>
      <c r="F5" s="81">
        <f>F6+F8</f>
        <v>34498.6</v>
      </c>
      <c r="G5" s="81">
        <f>G6+G8</f>
        <v>32223.5</v>
      </c>
      <c r="H5" s="81">
        <f aca="true" t="shared" si="0" ref="H5:O5">H6+H8</f>
        <v>32392.2</v>
      </c>
      <c r="I5" s="81">
        <f t="shared" si="0"/>
        <v>37213.1</v>
      </c>
      <c r="J5" s="81">
        <f t="shared" si="0"/>
        <v>33897.7</v>
      </c>
      <c r="K5" s="81">
        <f t="shared" si="0"/>
        <v>32369.1</v>
      </c>
      <c r="L5" s="81">
        <f t="shared" si="0"/>
        <v>31151.300000000003</v>
      </c>
      <c r="M5" s="81">
        <f t="shared" si="0"/>
        <v>30049.9</v>
      </c>
      <c r="N5" s="81">
        <f t="shared" si="0"/>
        <v>27755.7</v>
      </c>
      <c r="O5" s="81">
        <f t="shared" si="0"/>
        <v>23456.8</v>
      </c>
      <c r="P5" s="206">
        <f>P6+P8</f>
        <v>31142.199999999997</v>
      </c>
      <c r="Q5" s="214">
        <f>SUM(E5:P5)</f>
        <v>378426.00000000006</v>
      </c>
    </row>
    <row r="6" spans="2:17" s="3" customFormat="1" ht="19.5" customHeight="1">
      <c r="B6" s="102"/>
      <c r="C6" s="264" t="s">
        <v>69</v>
      </c>
      <c r="D6" s="265"/>
      <c r="E6" s="80">
        <v>22510.8</v>
      </c>
      <c r="F6" s="81">
        <v>24441.5</v>
      </c>
      <c r="G6" s="81">
        <v>21667.3</v>
      </c>
      <c r="H6" s="81">
        <v>22005.4</v>
      </c>
      <c r="I6" s="80">
        <v>26253.8</v>
      </c>
      <c r="J6" s="81">
        <v>23482.9</v>
      </c>
      <c r="K6" s="81">
        <v>22171.7</v>
      </c>
      <c r="L6" s="81">
        <v>21495.2</v>
      </c>
      <c r="M6" s="81">
        <v>20535.7</v>
      </c>
      <c r="N6" s="81">
        <v>19246.5</v>
      </c>
      <c r="O6" s="81">
        <v>15786.5</v>
      </c>
      <c r="P6" s="206">
        <v>21158.6</v>
      </c>
      <c r="Q6" s="214">
        <f>SUM(E6:P6)</f>
        <v>260755.90000000005</v>
      </c>
    </row>
    <row r="7" spans="2:17" s="3" customFormat="1" ht="19.5" customHeight="1">
      <c r="B7" s="102"/>
      <c r="C7" s="103"/>
      <c r="D7" s="104" t="s">
        <v>70</v>
      </c>
      <c r="E7" s="84">
        <v>19027.9</v>
      </c>
      <c r="F7" s="85">
        <v>21201.6</v>
      </c>
      <c r="G7" s="85">
        <v>18632.2</v>
      </c>
      <c r="H7" s="85">
        <v>18891.7</v>
      </c>
      <c r="I7" s="84">
        <v>22874.9</v>
      </c>
      <c r="J7" s="85">
        <v>20253.8</v>
      </c>
      <c r="K7" s="85">
        <v>19175.5</v>
      </c>
      <c r="L7" s="85">
        <v>18667.5</v>
      </c>
      <c r="M7" s="85">
        <v>17400.5</v>
      </c>
      <c r="N7" s="85">
        <v>16358.6</v>
      </c>
      <c r="O7" s="85">
        <v>13293.7</v>
      </c>
      <c r="P7" s="207">
        <v>18091.7</v>
      </c>
      <c r="Q7" s="215">
        <f>SUM(E7:P7)</f>
        <v>223869.6</v>
      </c>
    </row>
    <row r="8" spans="2:17" s="3" customFormat="1" ht="19.5" customHeight="1" thickBot="1">
      <c r="B8" s="102"/>
      <c r="C8" s="264" t="s">
        <v>71</v>
      </c>
      <c r="D8" s="266"/>
      <c r="E8" s="88">
        <v>9765.1</v>
      </c>
      <c r="F8" s="89">
        <v>10057.1</v>
      </c>
      <c r="G8" s="89">
        <v>10556.2</v>
      </c>
      <c r="H8" s="89">
        <v>10386.8</v>
      </c>
      <c r="I8" s="88">
        <v>10959.3</v>
      </c>
      <c r="J8" s="89">
        <v>10414.8</v>
      </c>
      <c r="K8" s="89">
        <v>10197.4</v>
      </c>
      <c r="L8" s="89">
        <v>9656.1</v>
      </c>
      <c r="M8" s="89">
        <v>9514.2</v>
      </c>
      <c r="N8" s="89">
        <v>8509.2</v>
      </c>
      <c r="O8" s="89">
        <v>7670.3</v>
      </c>
      <c r="P8" s="208">
        <v>9983.6</v>
      </c>
      <c r="Q8" s="215">
        <f>SUM(E8:P8)</f>
        <v>117670.1</v>
      </c>
    </row>
    <row r="9" spans="2:17" s="3" customFormat="1" ht="19.5" customHeight="1">
      <c r="B9" s="267" t="s">
        <v>53</v>
      </c>
      <c r="C9" s="268"/>
      <c r="D9" s="269"/>
      <c r="E9" s="91">
        <f>E5/E4/30*1000000</f>
        <v>898.1754814809868</v>
      </c>
      <c r="F9" s="91">
        <f>F5/F4/31*1000000</f>
        <v>929.6267690774295</v>
      </c>
      <c r="G9" s="91">
        <f>G5/G4/30*1000000</f>
        <v>897.6277845515036</v>
      </c>
      <c r="H9" s="91">
        <f>H5/H4/31*1000000</f>
        <v>873.8039996248212</v>
      </c>
      <c r="I9" s="91">
        <f>I5/I4/31*1000000</f>
        <v>1004.7134441464334</v>
      </c>
      <c r="J9" s="91">
        <f>J5/J4/30*1000000</f>
        <v>946.5143987452667</v>
      </c>
      <c r="K9" s="91">
        <f>K5/K4/31*1000000</f>
        <v>875.5986433118512</v>
      </c>
      <c r="L9" s="91">
        <f>L5/L4/30*1000000</f>
        <v>871.710793260096</v>
      </c>
      <c r="M9" s="91">
        <f>M5/M4/31*1000000</f>
        <v>814.7941293087738</v>
      </c>
      <c r="N9" s="91">
        <f>N5/N4/31*1000000</f>
        <v>753.7305053017108</v>
      </c>
      <c r="O9" s="91">
        <f>O5/O4/28*1000000</f>
        <v>706.0003650273025</v>
      </c>
      <c r="P9" s="91">
        <f>P5/P4/31*1000000</f>
        <v>850.2274525383953</v>
      </c>
      <c r="Q9" s="216">
        <f>Q5/Q4/365*1000000</f>
        <v>868.493056589348</v>
      </c>
    </row>
    <row r="10" spans="2:17" s="3" customFormat="1" ht="19.5" customHeight="1">
      <c r="B10" s="102"/>
      <c r="C10" s="251" t="s">
        <v>54</v>
      </c>
      <c r="D10" s="252"/>
      <c r="E10" s="95">
        <f>E6/E4/30*1000000</f>
        <v>626.431753367751</v>
      </c>
      <c r="F10" s="95">
        <f>F6/F4/31*1000000</f>
        <v>658.620137524595</v>
      </c>
      <c r="G10" s="95">
        <f>G6/G4/30*1000000</f>
        <v>603.5710117216563</v>
      </c>
      <c r="H10" s="95">
        <f>H6/H4/31*1000000</f>
        <v>593.6122441002477</v>
      </c>
      <c r="I10" s="95">
        <f>I6/I4/31*1000000</f>
        <v>708.824199540797</v>
      </c>
      <c r="J10" s="95">
        <f>J6/J4/30*1000000</f>
        <v>655.7053420820653</v>
      </c>
      <c r="K10" s="95">
        <f>K6/K4/31*1000000</f>
        <v>599.7544089862669</v>
      </c>
      <c r="L10" s="95">
        <f>L6/L4/30*1000000</f>
        <v>601.502917800683</v>
      </c>
      <c r="M10" s="95">
        <f>M6/M4/31*1000000</f>
        <v>556.8194170778</v>
      </c>
      <c r="N10" s="95">
        <f>N6/N4/31*1000000</f>
        <v>522.6556768623877</v>
      </c>
      <c r="O10" s="95">
        <f>O6/O4/28*1000000</f>
        <v>475.14046086863976</v>
      </c>
      <c r="P10" s="95">
        <f>P6/P4/31*1000000</f>
        <v>577.6606205495723</v>
      </c>
      <c r="Q10" s="214">
        <f>Q6/Q4/365*1000000</f>
        <v>598.4385021502391</v>
      </c>
    </row>
    <row r="11" spans="2:17" s="3" customFormat="1" ht="19.5" customHeight="1">
      <c r="B11" s="102"/>
      <c r="C11" s="103"/>
      <c r="D11" s="105" t="s">
        <v>65</v>
      </c>
      <c r="E11" s="88">
        <f>E7/E4/30*1000000</f>
        <v>529.5094248052594</v>
      </c>
      <c r="F11" s="88">
        <f>F7/F4/31*1000000</f>
        <v>571.3152101033673</v>
      </c>
      <c r="G11" s="88">
        <f>G7/G4/30*1000000</f>
        <v>519.0243271935242</v>
      </c>
      <c r="H11" s="88">
        <f>H7/H4/31*1000000</f>
        <v>509.6178407058562</v>
      </c>
      <c r="I11" s="88">
        <f>I7/I4/31*1000000</f>
        <v>617.5975547187752</v>
      </c>
      <c r="J11" s="88">
        <f>J7/J4/30*1000000</f>
        <v>565.5402381078034</v>
      </c>
      <c r="K11" s="88">
        <f>K7/K4/31*1000000</f>
        <v>518.7058578961542</v>
      </c>
      <c r="L11" s="88">
        <f>L7/L4/30*1000000</f>
        <v>522.3750287526633</v>
      </c>
      <c r="M11" s="88">
        <f>M7/M4/31*1000000</f>
        <v>471.80939860157</v>
      </c>
      <c r="N11" s="88">
        <f>N7/N4/31*1000000</f>
        <v>444.2322061424704</v>
      </c>
      <c r="O11" s="88">
        <f>O7/O4/28*1000000</f>
        <v>400.11242166721166</v>
      </c>
      <c r="P11" s="88">
        <f>P7/P4/31*1000000</f>
        <v>493.9297802688599</v>
      </c>
      <c r="Q11" s="215">
        <f>Q7/Q4/365*1000000</f>
        <v>513.7839186034646</v>
      </c>
    </row>
    <row r="12" spans="2:17" s="3" customFormat="1" ht="19.5" customHeight="1" thickBot="1">
      <c r="B12" s="106"/>
      <c r="C12" s="253" t="s">
        <v>55</v>
      </c>
      <c r="D12" s="254"/>
      <c r="E12" s="98">
        <f>E8/E4/30*1000000</f>
        <v>271.74372811323576</v>
      </c>
      <c r="F12" s="98">
        <f>F8/F4/31*1000000</f>
        <v>271.0066315528345</v>
      </c>
      <c r="G12" s="98">
        <f>G8/G4/30*1000000</f>
        <v>294.05677282984726</v>
      </c>
      <c r="H12" s="98">
        <f>H8/H4/31*1000000</f>
        <v>280.19175552457364</v>
      </c>
      <c r="I12" s="98">
        <f>I8/I4/31*1000000</f>
        <v>295.8892446056364</v>
      </c>
      <c r="J12" s="98">
        <f>J8/J4/30*1000000</f>
        <v>290.80905666320143</v>
      </c>
      <c r="K12" s="98">
        <f>K8/K4/31*1000000</f>
        <v>275.8442343255843</v>
      </c>
      <c r="L12" s="98">
        <f>L8/L4/30*1000000</f>
        <v>270.207875459413</v>
      </c>
      <c r="M12" s="98">
        <f>M8/M4/31*1000000</f>
        <v>257.9747122309737</v>
      </c>
      <c r="N12" s="98">
        <f>N8/N4/31*1000000</f>
        <v>231.07482843932297</v>
      </c>
      <c r="O12" s="98">
        <f>O8/O4/28*1000000</f>
        <v>230.85990415866263</v>
      </c>
      <c r="P12" s="98">
        <f>P8/P4/31*1000000</f>
        <v>272.566831988823</v>
      </c>
      <c r="Q12" s="217">
        <f>Q8/Q4/365*1000000</f>
        <v>270.0545544391089</v>
      </c>
    </row>
    <row r="13" spans="2:17" ht="29.25" customHeight="1" thickBo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2:17" s="3" customFormat="1" ht="19.5" customHeight="1" thickBot="1">
      <c r="B14" s="307" t="s">
        <v>100</v>
      </c>
      <c r="C14" s="308"/>
      <c r="D14" s="309"/>
      <c r="E14" s="201" t="s">
        <v>36</v>
      </c>
      <c r="F14" s="202" t="s">
        <v>27</v>
      </c>
      <c r="G14" s="202" t="s">
        <v>28</v>
      </c>
      <c r="H14" s="202" t="s">
        <v>50</v>
      </c>
      <c r="I14" s="202" t="s">
        <v>51</v>
      </c>
      <c r="J14" s="202" t="s">
        <v>29</v>
      </c>
      <c r="K14" s="202" t="s">
        <v>30</v>
      </c>
      <c r="L14" s="202" t="s">
        <v>31</v>
      </c>
      <c r="M14" s="202" t="s">
        <v>32</v>
      </c>
      <c r="N14" s="202" t="s">
        <v>33</v>
      </c>
      <c r="O14" s="202" t="s">
        <v>34</v>
      </c>
      <c r="P14" s="204" t="s">
        <v>35</v>
      </c>
      <c r="Q14" s="212" t="s">
        <v>72</v>
      </c>
    </row>
    <row r="15" spans="2:17" s="3" customFormat="1" ht="19.5" customHeight="1">
      <c r="B15" s="258" t="s">
        <v>38</v>
      </c>
      <c r="C15" s="259"/>
      <c r="D15" s="260"/>
      <c r="E15" s="76">
        <v>1213714</v>
      </c>
      <c r="F15" s="77">
        <v>1212915</v>
      </c>
      <c r="G15" s="77">
        <v>1212228</v>
      </c>
      <c r="H15" s="77">
        <v>1211412</v>
      </c>
      <c r="I15" s="77">
        <v>1210577</v>
      </c>
      <c r="J15" s="77">
        <v>1209718</v>
      </c>
      <c r="K15" s="77">
        <v>1208747</v>
      </c>
      <c r="L15" s="77">
        <v>1207712</v>
      </c>
      <c r="M15" s="77">
        <v>1206456</v>
      </c>
      <c r="N15" s="77">
        <v>1205000</v>
      </c>
      <c r="O15" s="77">
        <v>1203565</v>
      </c>
      <c r="P15" s="205">
        <v>1198430</v>
      </c>
      <c r="Q15" s="213">
        <v>1209718</v>
      </c>
    </row>
    <row r="16" spans="2:17" s="3" customFormat="1" ht="19.5" customHeight="1">
      <c r="B16" s="261" t="s">
        <v>68</v>
      </c>
      <c r="C16" s="262"/>
      <c r="D16" s="263"/>
      <c r="E16" s="80">
        <v>33762.2</v>
      </c>
      <c r="F16" s="81">
        <v>33691.8</v>
      </c>
      <c r="G16" s="81">
        <v>33853.6</v>
      </c>
      <c r="H16" s="81">
        <v>33634.8</v>
      </c>
      <c r="I16" s="81">
        <v>37163.8</v>
      </c>
      <c r="J16" s="81">
        <v>34209.8</v>
      </c>
      <c r="K16" s="81">
        <v>32314.6</v>
      </c>
      <c r="L16" s="81">
        <v>33169.8</v>
      </c>
      <c r="M16" s="81">
        <v>31199.4</v>
      </c>
      <c r="N16" s="81">
        <v>28050.9</v>
      </c>
      <c r="O16" s="81">
        <v>24099.9</v>
      </c>
      <c r="P16" s="206">
        <v>31315.2</v>
      </c>
      <c r="Q16" s="214">
        <v>386465.8000000001</v>
      </c>
    </row>
    <row r="17" spans="2:17" s="3" customFormat="1" ht="19.5" customHeight="1">
      <c r="B17" s="102"/>
      <c r="C17" s="264" t="s">
        <v>69</v>
      </c>
      <c r="D17" s="265"/>
      <c r="E17" s="80">
        <v>23458</v>
      </c>
      <c r="F17" s="81">
        <v>23750.2</v>
      </c>
      <c r="G17" s="81">
        <v>23146.1</v>
      </c>
      <c r="H17" s="81">
        <v>22840.1</v>
      </c>
      <c r="I17" s="80">
        <v>26517.6</v>
      </c>
      <c r="J17" s="81">
        <v>23913.8</v>
      </c>
      <c r="K17" s="81">
        <v>22001.5</v>
      </c>
      <c r="L17" s="81">
        <v>22855.6</v>
      </c>
      <c r="M17" s="81">
        <v>21057.7</v>
      </c>
      <c r="N17" s="81">
        <v>19456.1</v>
      </c>
      <c r="O17" s="81">
        <v>16481.5</v>
      </c>
      <c r="P17" s="206">
        <v>21375.7</v>
      </c>
      <c r="Q17" s="214">
        <v>266853.9</v>
      </c>
    </row>
    <row r="18" spans="2:17" s="3" customFormat="1" ht="19.5" customHeight="1">
      <c r="B18" s="102"/>
      <c r="C18" s="103"/>
      <c r="D18" s="104" t="s">
        <v>70</v>
      </c>
      <c r="E18" s="84">
        <v>19919.6</v>
      </c>
      <c r="F18" s="85">
        <v>20501.8</v>
      </c>
      <c r="G18" s="85">
        <v>19999</v>
      </c>
      <c r="H18" s="85">
        <v>19702.6</v>
      </c>
      <c r="I18" s="84">
        <v>23056.7</v>
      </c>
      <c r="J18" s="85">
        <v>20516.9</v>
      </c>
      <c r="K18" s="85">
        <v>18946.1</v>
      </c>
      <c r="L18" s="85">
        <v>19973.2</v>
      </c>
      <c r="M18" s="85">
        <v>17816</v>
      </c>
      <c r="N18" s="85">
        <v>16383.3</v>
      </c>
      <c r="O18" s="85">
        <v>13879</v>
      </c>
      <c r="P18" s="207">
        <v>18110.7</v>
      </c>
      <c r="Q18" s="215">
        <v>228804.90000000002</v>
      </c>
    </row>
    <row r="19" spans="2:17" s="3" customFormat="1" ht="19.5" customHeight="1" thickBot="1">
      <c r="B19" s="102"/>
      <c r="C19" s="264" t="s">
        <v>71</v>
      </c>
      <c r="D19" s="266"/>
      <c r="E19" s="88">
        <v>10304.2</v>
      </c>
      <c r="F19" s="89">
        <v>9941.6</v>
      </c>
      <c r="G19" s="89">
        <v>10707.5</v>
      </c>
      <c r="H19" s="89">
        <v>10794.7</v>
      </c>
      <c r="I19" s="88">
        <v>10646.2</v>
      </c>
      <c r="J19" s="89">
        <v>10296</v>
      </c>
      <c r="K19" s="89">
        <v>10313.1</v>
      </c>
      <c r="L19" s="89">
        <v>10314.2</v>
      </c>
      <c r="M19" s="89">
        <v>10141.7</v>
      </c>
      <c r="N19" s="89">
        <v>8594.8</v>
      </c>
      <c r="O19" s="89">
        <v>7618.4</v>
      </c>
      <c r="P19" s="208">
        <v>9939.5</v>
      </c>
      <c r="Q19" s="215">
        <v>119611.9</v>
      </c>
    </row>
    <row r="20" spans="2:17" s="3" customFormat="1" ht="19.5" customHeight="1">
      <c r="B20" s="267" t="s">
        <v>53</v>
      </c>
      <c r="C20" s="268"/>
      <c r="D20" s="269"/>
      <c r="E20" s="91">
        <v>927.0855132812727</v>
      </c>
      <c r="F20" s="92">
        <v>895.9700258228877</v>
      </c>
      <c r="G20" s="92">
        <v>930.8067459256839</v>
      </c>
      <c r="H20" s="92">
        <v>895.5824730469152</v>
      </c>
      <c r="I20" s="92">
        <v>990.242269701995</v>
      </c>
      <c r="J20" s="92">
        <v>942.5585136370626</v>
      </c>
      <c r="K20" s="92">
        <v>862.3859679593027</v>
      </c>
      <c r="L20" s="92">
        <v>915.499721787976</v>
      </c>
      <c r="M20" s="92">
        <v>834.2055226751048</v>
      </c>
      <c r="N20" s="92">
        <v>750.922232632847</v>
      </c>
      <c r="O20" s="92">
        <v>715.134383507093</v>
      </c>
      <c r="P20" s="209">
        <v>842.9092578919785</v>
      </c>
      <c r="Q20" s="216">
        <v>875.2102012589509</v>
      </c>
    </row>
    <row r="21" spans="2:17" s="3" customFormat="1" ht="19.5" customHeight="1">
      <c r="B21" s="102"/>
      <c r="C21" s="251" t="s">
        <v>54</v>
      </c>
      <c r="D21" s="252"/>
      <c r="E21" s="95">
        <v>644.0918810636882</v>
      </c>
      <c r="F21" s="96">
        <v>631.5683371690674</v>
      </c>
      <c r="G21" s="96">
        <v>636.3764352360557</v>
      </c>
      <c r="H21" s="96">
        <v>608.1359816531879</v>
      </c>
      <c r="I21" s="96">
        <v>706.554568340072</v>
      </c>
      <c r="J21" s="96">
        <v>658.8560309096832</v>
      </c>
      <c r="K21" s="96">
        <v>587.1582774986106</v>
      </c>
      <c r="L21" s="96">
        <v>630.8236842337687</v>
      </c>
      <c r="M21" s="96">
        <v>563.0380595407461</v>
      </c>
      <c r="N21" s="96">
        <v>520.8379065720787</v>
      </c>
      <c r="O21" s="96">
        <v>489.06789413118526</v>
      </c>
      <c r="P21" s="210">
        <v>575.3683650087359</v>
      </c>
      <c r="Q21" s="214">
        <v>604.3174513648115</v>
      </c>
    </row>
    <row r="22" spans="2:17" s="3" customFormat="1" ht="19.5" customHeight="1">
      <c r="B22" s="102"/>
      <c r="C22" s="103"/>
      <c r="D22" s="105" t="s">
        <v>65</v>
      </c>
      <c r="E22" s="88">
        <v>547.0701225055216</v>
      </c>
      <c r="F22" s="89">
        <v>545.2553452606112</v>
      </c>
      <c r="G22" s="89">
        <v>549.924051691046</v>
      </c>
      <c r="H22" s="89">
        <v>524.6503600224233</v>
      </c>
      <c r="I22" s="89">
        <v>614.3884413209836</v>
      </c>
      <c r="J22" s="89">
        <v>565.3356126524253</v>
      </c>
      <c r="K22" s="89">
        <v>505.6182279079346</v>
      </c>
      <c r="L22" s="89">
        <v>551.2682935445979</v>
      </c>
      <c r="M22" s="89">
        <v>476.36190413853046</v>
      </c>
      <c r="N22" s="89">
        <v>438.5838575826529</v>
      </c>
      <c r="O22" s="89">
        <v>411.84196236062985</v>
      </c>
      <c r="P22" s="208">
        <v>487.48456650138775</v>
      </c>
      <c r="Q22" s="215">
        <v>518.1891479882315</v>
      </c>
    </row>
    <row r="23" spans="2:17" s="3" customFormat="1" ht="19.5" customHeight="1" thickBot="1">
      <c r="B23" s="106"/>
      <c r="C23" s="253" t="s">
        <v>55</v>
      </c>
      <c r="D23" s="254"/>
      <c r="E23" s="98">
        <v>282.9936322175845</v>
      </c>
      <c r="F23" s="99">
        <v>264.40168865382026</v>
      </c>
      <c r="G23" s="99">
        <v>294.43031068962824</v>
      </c>
      <c r="H23" s="99">
        <v>287.4464913937274</v>
      </c>
      <c r="I23" s="99">
        <v>283.6877013619232</v>
      </c>
      <c r="J23" s="99">
        <v>283.70248272737945</v>
      </c>
      <c r="K23" s="99">
        <v>275.2276904606922</v>
      </c>
      <c r="L23" s="99">
        <v>284.67603755420726</v>
      </c>
      <c r="M23" s="99">
        <v>271.1674631343587</v>
      </c>
      <c r="N23" s="99">
        <v>230.0843260607683</v>
      </c>
      <c r="O23" s="99">
        <v>226.06648937590762</v>
      </c>
      <c r="P23" s="211">
        <v>267.5408928832427</v>
      </c>
      <c r="Q23" s="217">
        <v>270.89274989413923</v>
      </c>
    </row>
    <row r="24" spans="2:17" ht="26.25" customHeight="1" thickBot="1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2:17" s="3" customFormat="1" ht="19.5" customHeight="1" thickBot="1">
      <c r="B25" s="304" t="s">
        <v>85</v>
      </c>
      <c r="C25" s="305"/>
      <c r="D25" s="306"/>
      <c r="E25" s="176" t="s">
        <v>36</v>
      </c>
      <c r="F25" s="177" t="s">
        <v>27</v>
      </c>
      <c r="G25" s="177" t="s">
        <v>28</v>
      </c>
      <c r="H25" s="177" t="s">
        <v>50</v>
      </c>
      <c r="I25" s="177" t="s">
        <v>51</v>
      </c>
      <c r="J25" s="177" t="s">
        <v>29</v>
      </c>
      <c r="K25" s="177" t="s">
        <v>30</v>
      </c>
      <c r="L25" s="177" t="s">
        <v>31</v>
      </c>
      <c r="M25" s="177" t="s">
        <v>32</v>
      </c>
      <c r="N25" s="177" t="s">
        <v>33</v>
      </c>
      <c r="O25" s="177" t="s">
        <v>34</v>
      </c>
      <c r="P25" s="178" t="s">
        <v>35</v>
      </c>
      <c r="Q25" s="179" t="s">
        <v>72</v>
      </c>
    </row>
    <row r="26" spans="2:17" s="3" customFormat="1" ht="19.5" customHeight="1">
      <c r="B26" s="258" t="s">
        <v>38</v>
      </c>
      <c r="C26" s="259"/>
      <c r="D26" s="260"/>
      <c r="E26" s="76">
        <v>1227830</v>
      </c>
      <c r="F26" s="77">
        <v>1226920</v>
      </c>
      <c r="G26" s="77">
        <v>1226107</v>
      </c>
      <c r="H26" s="77">
        <v>1225370</v>
      </c>
      <c r="I26" s="77">
        <v>1223056</v>
      </c>
      <c r="J26" s="77">
        <v>1223946</v>
      </c>
      <c r="K26" s="77">
        <v>1223171</v>
      </c>
      <c r="L26" s="77">
        <v>1222153</v>
      </c>
      <c r="M26" s="77">
        <v>1221484</v>
      </c>
      <c r="N26" s="77">
        <v>1220107</v>
      </c>
      <c r="O26" s="77">
        <v>1219001</v>
      </c>
      <c r="P26" s="78">
        <v>1214184</v>
      </c>
      <c r="Q26" s="79">
        <f>J26</f>
        <v>1223946</v>
      </c>
    </row>
    <row r="27" spans="2:17" s="3" customFormat="1" ht="19.5" customHeight="1">
      <c r="B27" s="261" t="s">
        <v>68</v>
      </c>
      <c r="C27" s="262"/>
      <c r="D27" s="263"/>
      <c r="E27" s="80">
        <v>32272.1</v>
      </c>
      <c r="F27" s="81">
        <v>34940.49999999999</v>
      </c>
      <c r="G27" s="81">
        <v>36164.69999999999</v>
      </c>
      <c r="H27" s="81">
        <v>34853.9</v>
      </c>
      <c r="I27" s="81">
        <v>35578.1</v>
      </c>
      <c r="J27" s="81">
        <v>33309.700000000004</v>
      </c>
      <c r="K27" s="81">
        <v>34247.59999999999</v>
      </c>
      <c r="L27" s="81">
        <v>32215.300000000007</v>
      </c>
      <c r="M27" s="81">
        <v>31049.099999999995</v>
      </c>
      <c r="N27" s="81">
        <v>27127.699999999997</v>
      </c>
      <c r="O27" s="81">
        <v>24893.7</v>
      </c>
      <c r="P27" s="82">
        <v>34275.299999999996</v>
      </c>
      <c r="Q27" s="83">
        <f>SUM(E27:P27)</f>
        <v>390927.69999999995</v>
      </c>
    </row>
    <row r="28" spans="2:17" s="3" customFormat="1" ht="19.5" customHeight="1">
      <c r="B28" s="102"/>
      <c r="C28" s="264" t="s">
        <v>69</v>
      </c>
      <c r="D28" s="265"/>
      <c r="E28" s="80">
        <v>22310.299999999996</v>
      </c>
      <c r="F28" s="81">
        <v>25438.799999999996</v>
      </c>
      <c r="G28" s="81">
        <v>25323.600000000002</v>
      </c>
      <c r="H28" s="81">
        <v>23776.8</v>
      </c>
      <c r="I28" s="80">
        <v>25253.7</v>
      </c>
      <c r="J28" s="81">
        <v>23020.500000000004</v>
      </c>
      <c r="K28" s="81">
        <v>23325.600000000006</v>
      </c>
      <c r="L28" s="81">
        <v>22190.8</v>
      </c>
      <c r="M28" s="81">
        <v>21166.899999999998</v>
      </c>
      <c r="N28" s="81">
        <v>18960.799999999996</v>
      </c>
      <c r="O28" s="81">
        <v>17072.800000000003</v>
      </c>
      <c r="P28" s="82">
        <v>23378.400000000005</v>
      </c>
      <c r="Q28" s="83">
        <f>SUM(E28:P28)</f>
        <v>271219</v>
      </c>
    </row>
    <row r="29" spans="2:17" s="3" customFormat="1" ht="19.5" customHeight="1">
      <c r="B29" s="102"/>
      <c r="C29" s="103"/>
      <c r="D29" s="104" t="s">
        <v>70</v>
      </c>
      <c r="E29" s="84">
        <v>18971</v>
      </c>
      <c r="F29" s="85">
        <v>21827.6</v>
      </c>
      <c r="G29" s="85">
        <v>22023.800000000003</v>
      </c>
      <c r="H29" s="85">
        <v>20657.3</v>
      </c>
      <c r="I29" s="84">
        <v>21602.699999999997</v>
      </c>
      <c r="J29" s="85">
        <v>19882.600000000006</v>
      </c>
      <c r="K29" s="85">
        <v>20172.799999999996</v>
      </c>
      <c r="L29" s="85">
        <v>19240.599999999995</v>
      </c>
      <c r="M29" s="85">
        <v>18054.499999999996</v>
      </c>
      <c r="N29" s="85">
        <v>15934.199999999997</v>
      </c>
      <c r="O29" s="85">
        <v>14372.5</v>
      </c>
      <c r="P29" s="86">
        <v>19930.40000000001</v>
      </c>
      <c r="Q29" s="87">
        <f>SUM(E29:P29)</f>
        <v>232670</v>
      </c>
    </row>
    <row r="30" spans="2:17" s="3" customFormat="1" ht="19.5" customHeight="1" thickBot="1">
      <c r="B30" s="102"/>
      <c r="C30" s="264" t="s">
        <v>71</v>
      </c>
      <c r="D30" s="266"/>
      <c r="E30" s="88">
        <v>9961.799999999997</v>
      </c>
      <c r="F30" s="89">
        <v>9501.700000000003</v>
      </c>
      <c r="G30" s="89">
        <v>10841.1</v>
      </c>
      <c r="H30" s="89">
        <v>11077.1</v>
      </c>
      <c r="I30" s="88">
        <v>10324.4</v>
      </c>
      <c r="J30" s="89">
        <v>10289.199999999997</v>
      </c>
      <c r="K30" s="89">
        <v>10922</v>
      </c>
      <c r="L30" s="89">
        <v>10024.499999999996</v>
      </c>
      <c r="M30" s="89">
        <v>9882.200000000004</v>
      </c>
      <c r="N30" s="89">
        <v>8166.899999999998</v>
      </c>
      <c r="O30" s="89">
        <v>7820.9</v>
      </c>
      <c r="P30" s="90">
        <v>10896.9</v>
      </c>
      <c r="Q30" s="87">
        <f>SUM(E30:P30)</f>
        <v>119708.69999999998</v>
      </c>
    </row>
    <row r="31" spans="2:17" s="3" customFormat="1" ht="19.5" customHeight="1">
      <c r="B31" s="267" t="s">
        <v>53</v>
      </c>
      <c r="C31" s="268"/>
      <c r="D31" s="269"/>
      <c r="E31" s="91">
        <v>876.128345672175</v>
      </c>
      <c r="F31" s="92">
        <v>918.6523189986358</v>
      </c>
      <c r="G31" s="92">
        <v>983.1849911957111</v>
      </c>
      <c r="H31" s="92">
        <v>917.5345853405173</v>
      </c>
      <c r="I31" s="92">
        <v>938.3712971125528</v>
      </c>
      <c r="J31" s="92">
        <v>907.1669283884531</v>
      </c>
      <c r="K31" s="92">
        <v>903.1944759339295</v>
      </c>
      <c r="L31" s="92">
        <v>878.6488543851168</v>
      </c>
      <c r="M31" s="92">
        <v>819.9729762876483</v>
      </c>
      <c r="N31" s="92">
        <v>717.22160169083</v>
      </c>
      <c r="O31" s="92">
        <v>729.3355085727693</v>
      </c>
      <c r="P31" s="93">
        <v>910.6155563816334</v>
      </c>
      <c r="Q31" s="94">
        <v>875.0670327943783</v>
      </c>
    </row>
    <row r="32" spans="2:17" s="3" customFormat="1" ht="19.5" customHeight="1">
      <c r="B32" s="102"/>
      <c r="C32" s="251" t="s">
        <v>54</v>
      </c>
      <c r="D32" s="252"/>
      <c r="E32" s="95">
        <v>605.683740148609</v>
      </c>
      <c r="F32" s="96">
        <v>668.8345219027345</v>
      </c>
      <c r="G32" s="96">
        <v>688.4554121296103</v>
      </c>
      <c r="H32" s="96">
        <v>625.9281265145195</v>
      </c>
      <c r="I32" s="96">
        <v>666.0655635318152</v>
      </c>
      <c r="J32" s="96">
        <v>626.9475940932036</v>
      </c>
      <c r="K32" s="96">
        <v>615.1541441690651</v>
      </c>
      <c r="L32" s="96">
        <v>605.2379148382677</v>
      </c>
      <c r="M32" s="96">
        <v>558.994817620576</v>
      </c>
      <c r="N32" s="96">
        <v>501.2992382450221</v>
      </c>
      <c r="O32" s="96">
        <v>500.19881619691637</v>
      </c>
      <c r="P32" s="97">
        <v>621.1100916202744</v>
      </c>
      <c r="Q32" s="83">
        <v>607.1066480258586</v>
      </c>
    </row>
    <row r="33" spans="2:17" s="3" customFormat="1" ht="19.5" customHeight="1">
      <c r="B33" s="102"/>
      <c r="C33" s="103"/>
      <c r="D33" s="105" t="s">
        <v>65</v>
      </c>
      <c r="E33" s="88">
        <v>515.0278675929621</v>
      </c>
      <c r="F33" s="89">
        <v>573.8891932907263</v>
      </c>
      <c r="G33" s="89">
        <v>598.7460039512594</v>
      </c>
      <c r="H33" s="89">
        <v>543.8067817304424</v>
      </c>
      <c r="I33" s="89">
        <v>569.7705504266204</v>
      </c>
      <c r="J33" s="89">
        <v>541.4890308341492</v>
      </c>
      <c r="K33" s="89">
        <v>532.0069588560941</v>
      </c>
      <c r="L33" s="89">
        <v>524.773357618345</v>
      </c>
      <c r="M33" s="89">
        <v>476.7997172344881</v>
      </c>
      <c r="N33" s="89">
        <v>421.2798153054635</v>
      </c>
      <c r="O33" s="89">
        <v>421.0854391658181</v>
      </c>
      <c r="P33" s="90">
        <v>529.5046953610477</v>
      </c>
      <c r="Q33" s="87">
        <v>520.8171396405726</v>
      </c>
    </row>
    <row r="34" spans="2:17" s="3" customFormat="1" ht="19.5" customHeight="1" thickBot="1">
      <c r="B34" s="106"/>
      <c r="C34" s="253" t="s">
        <v>55</v>
      </c>
      <c r="D34" s="254"/>
      <c r="E34" s="98">
        <v>270.44460552356594</v>
      </c>
      <c r="F34" s="99">
        <v>249.81779709590137</v>
      </c>
      <c r="G34" s="99">
        <v>294.7295790661011</v>
      </c>
      <c r="H34" s="99">
        <v>291.6064588259978</v>
      </c>
      <c r="I34" s="99">
        <v>272.3057335807376</v>
      </c>
      <c r="J34" s="99">
        <v>280.2193342952493</v>
      </c>
      <c r="K34" s="99">
        <v>288.0403317648647</v>
      </c>
      <c r="L34" s="99">
        <v>273.4109395468488</v>
      </c>
      <c r="M34" s="99">
        <v>260.9781586670726</v>
      </c>
      <c r="N34" s="99">
        <v>215.92236344580772</v>
      </c>
      <c r="O34" s="99">
        <v>229.136692375853</v>
      </c>
      <c r="P34" s="100">
        <v>289.50546476135946</v>
      </c>
      <c r="Q34" s="101">
        <v>267.96038476851953</v>
      </c>
    </row>
    <row r="35" spans="2:17" ht="26.25" customHeight="1" thickBo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2:17" s="3" customFormat="1" ht="19.5" customHeight="1" thickBot="1">
      <c r="B36" s="301" t="s">
        <v>86</v>
      </c>
      <c r="C36" s="302"/>
      <c r="D36" s="303"/>
      <c r="E36" s="172" t="s">
        <v>36</v>
      </c>
      <c r="F36" s="173" t="s">
        <v>27</v>
      </c>
      <c r="G36" s="173" t="s">
        <v>28</v>
      </c>
      <c r="H36" s="173" t="s">
        <v>50</v>
      </c>
      <c r="I36" s="173" t="s">
        <v>51</v>
      </c>
      <c r="J36" s="173" t="s">
        <v>29</v>
      </c>
      <c r="K36" s="173" t="s">
        <v>30</v>
      </c>
      <c r="L36" s="173" t="s">
        <v>31</v>
      </c>
      <c r="M36" s="173" t="s">
        <v>32</v>
      </c>
      <c r="N36" s="173" t="s">
        <v>33</v>
      </c>
      <c r="O36" s="173" t="s">
        <v>34</v>
      </c>
      <c r="P36" s="174" t="s">
        <v>35</v>
      </c>
      <c r="Q36" s="175" t="s">
        <v>72</v>
      </c>
    </row>
    <row r="37" spans="2:17" s="3" customFormat="1" ht="19.5" customHeight="1">
      <c r="B37" s="258" t="s">
        <v>38</v>
      </c>
      <c r="C37" s="259"/>
      <c r="D37" s="260"/>
      <c r="E37" s="76">
        <v>1241776</v>
      </c>
      <c r="F37" s="77">
        <v>1241253</v>
      </c>
      <c r="G37" s="77">
        <v>1240672</v>
      </c>
      <c r="H37" s="77">
        <v>1239882</v>
      </c>
      <c r="I37" s="77">
        <v>1239025</v>
      </c>
      <c r="J37" s="77">
        <v>1238206</v>
      </c>
      <c r="K37" s="77">
        <v>1237405</v>
      </c>
      <c r="L37" s="77">
        <v>1236446</v>
      </c>
      <c r="M37" s="77">
        <v>1235559</v>
      </c>
      <c r="N37" s="77">
        <v>1234194</v>
      </c>
      <c r="O37" s="77">
        <v>1232938</v>
      </c>
      <c r="P37" s="78">
        <v>1227701</v>
      </c>
      <c r="Q37" s="79">
        <f>J37</f>
        <v>1238206</v>
      </c>
    </row>
    <row r="38" spans="2:17" s="3" customFormat="1" ht="19.5" customHeight="1">
      <c r="B38" s="261" t="s">
        <v>68</v>
      </c>
      <c r="C38" s="262"/>
      <c r="D38" s="263"/>
      <c r="E38" s="80">
        <v>33990.9</v>
      </c>
      <c r="F38" s="81">
        <v>37195.50000000001</v>
      </c>
      <c r="G38" s="81">
        <v>32674.90000000001</v>
      </c>
      <c r="H38" s="81">
        <v>36557.399999999994</v>
      </c>
      <c r="I38" s="81">
        <v>37823.5</v>
      </c>
      <c r="J38" s="81">
        <v>34492.61</v>
      </c>
      <c r="K38" s="81">
        <v>35039.8</v>
      </c>
      <c r="L38" s="81">
        <v>32101.399999999994</v>
      </c>
      <c r="M38" s="81">
        <v>32146.1</v>
      </c>
      <c r="N38" s="81">
        <v>30330.699999999997</v>
      </c>
      <c r="O38" s="81">
        <v>26149.89999999999</v>
      </c>
      <c r="P38" s="82">
        <v>33319.4</v>
      </c>
      <c r="Q38" s="83">
        <f>SUM(E38:P38)</f>
        <v>401822.11</v>
      </c>
    </row>
    <row r="39" spans="2:17" s="3" customFormat="1" ht="19.5" customHeight="1">
      <c r="B39" s="102"/>
      <c r="C39" s="264" t="s">
        <v>69</v>
      </c>
      <c r="D39" s="265"/>
      <c r="E39" s="80">
        <v>22750.600000000006</v>
      </c>
      <c r="F39" s="81">
        <v>25676.90000000001</v>
      </c>
      <c r="G39" s="81">
        <v>21713.099999999988</v>
      </c>
      <c r="H39" s="81">
        <v>24180.699999999997</v>
      </c>
      <c r="I39" s="80">
        <v>26153.999999999993</v>
      </c>
      <c r="J39" s="81">
        <v>23277.010000000006</v>
      </c>
      <c r="K39" s="81">
        <v>23552.799999999992</v>
      </c>
      <c r="L39" s="81">
        <v>21476.6</v>
      </c>
      <c r="M39" s="81">
        <v>21472.699999999993</v>
      </c>
      <c r="N39" s="81">
        <v>20596.09999999999</v>
      </c>
      <c r="O39" s="81">
        <v>17400.1</v>
      </c>
      <c r="P39" s="82">
        <v>22464.5</v>
      </c>
      <c r="Q39" s="83">
        <f>SUM(E39:P39)</f>
        <v>270715.11</v>
      </c>
    </row>
    <row r="40" spans="2:17" s="3" customFormat="1" ht="19.5" customHeight="1">
      <c r="B40" s="102"/>
      <c r="C40" s="103"/>
      <c r="D40" s="104" t="s">
        <v>70</v>
      </c>
      <c r="E40" s="84">
        <v>19511.800000000003</v>
      </c>
      <c r="F40" s="85">
        <v>22153.600000000002</v>
      </c>
      <c r="G40" s="85">
        <v>18507.599999999995</v>
      </c>
      <c r="H40" s="85">
        <v>21054.399999999994</v>
      </c>
      <c r="I40" s="84">
        <v>22625.199999999997</v>
      </c>
      <c r="J40" s="85">
        <v>20007.51</v>
      </c>
      <c r="K40" s="85">
        <v>20599.499999999993</v>
      </c>
      <c r="L40" s="85">
        <v>18457.999999999993</v>
      </c>
      <c r="M40" s="85">
        <v>18303.199999999993</v>
      </c>
      <c r="N40" s="85">
        <v>17439.1</v>
      </c>
      <c r="O40" s="85">
        <v>14579.600000000002</v>
      </c>
      <c r="P40" s="86">
        <v>19297.699999999993</v>
      </c>
      <c r="Q40" s="87">
        <f>SUM(E40:P40)</f>
        <v>232537.20999999996</v>
      </c>
    </row>
    <row r="41" spans="2:17" s="3" customFormat="1" ht="19.5" customHeight="1" thickBot="1">
      <c r="B41" s="102"/>
      <c r="C41" s="264" t="s">
        <v>71</v>
      </c>
      <c r="D41" s="266"/>
      <c r="E41" s="88">
        <v>11240.300000000003</v>
      </c>
      <c r="F41" s="89">
        <v>11518.6</v>
      </c>
      <c r="G41" s="89">
        <v>10961.800000000001</v>
      </c>
      <c r="H41" s="89">
        <v>12376.699999999999</v>
      </c>
      <c r="I41" s="88">
        <v>11669.500000000002</v>
      </c>
      <c r="J41" s="89">
        <v>11215.599999999995</v>
      </c>
      <c r="K41" s="89">
        <v>11487.000000000002</v>
      </c>
      <c r="L41" s="89">
        <v>10624.8</v>
      </c>
      <c r="M41" s="89">
        <v>10673.400000000003</v>
      </c>
      <c r="N41" s="89">
        <v>9734.6</v>
      </c>
      <c r="O41" s="89">
        <v>8749.800000000003</v>
      </c>
      <c r="P41" s="90">
        <v>10854.900000000003</v>
      </c>
      <c r="Q41" s="87">
        <f>SUM(E41:P41)</f>
        <v>131107.00000000003</v>
      </c>
    </row>
    <row r="42" spans="2:17" s="3" customFormat="1" ht="19.5" customHeight="1">
      <c r="B42" s="267" t="s">
        <v>53</v>
      </c>
      <c r="C42" s="268"/>
      <c r="D42" s="269"/>
      <c r="E42" s="91">
        <v>912.4270399814459</v>
      </c>
      <c r="F42" s="92">
        <v>966.6480876257119</v>
      </c>
      <c r="G42" s="92">
        <v>877.8817715990476</v>
      </c>
      <c r="H42" s="92">
        <v>951.1154833620742</v>
      </c>
      <c r="I42" s="92">
        <v>984.7363073592593</v>
      </c>
      <c r="J42" s="92">
        <v>928.5641215328199</v>
      </c>
      <c r="K42" s="92">
        <v>913.4568948988069</v>
      </c>
      <c r="L42" s="92">
        <v>865.421269239956</v>
      </c>
      <c r="M42" s="92">
        <v>839.2727241207708</v>
      </c>
      <c r="N42" s="92">
        <v>792.7519315596695</v>
      </c>
      <c r="O42" s="92">
        <v>731.359313813973</v>
      </c>
      <c r="P42" s="93">
        <v>875.4732258413976</v>
      </c>
      <c r="Q42" s="94">
        <f>Q38/Q37/366*1000000</f>
        <v>886.6655608891726</v>
      </c>
    </row>
    <row r="43" spans="2:17" s="3" customFormat="1" ht="19.5" customHeight="1">
      <c r="B43" s="102"/>
      <c r="C43" s="251" t="s">
        <v>54</v>
      </c>
      <c r="D43" s="252"/>
      <c r="E43" s="95">
        <v>610.7005879750724</v>
      </c>
      <c r="F43" s="96">
        <v>667.2991700919908</v>
      </c>
      <c r="G43" s="96">
        <v>583.369335327951</v>
      </c>
      <c r="H43" s="96">
        <v>629.110335213481</v>
      </c>
      <c r="I43" s="96">
        <v>680.9204167428733</v>
      </c>
      <c r="J43" s="96">
        <v>626.6326712464111</v>
      </c>
      <c r="K43" s="96">
        <v>614.0008662769939</v>
      </c>
      <c r="L43" s="96">
        <v>578.9874096132519</v>
      </c>
      <c r="M43" s="96">
        <v>560.6108182089918</v>
      </c>
      <c r="N43" s="96">
        <v>538.3191966422174</v>
      </c>
      <c r="O43" s="96">
        <v>486.6452719243482</v>
      </c>
      <c r="P43" s="97">
        <v>590.2587766260519</v>
      </c>
      <c r="Q43" s="83">
        <f>Q39/Q37/366*1000000</f>
        <v>597.36325820728</v>
      </c>
    </row>
    <row r="44" spans="2:17" s="3" customFormat="1" ht="19.5" customHeight="1">
      <c r="B44" s="102"/>
      <c r="C44" s="103"/>
      <c r="D44" s="105" t="s">
        <v>65</v>
      </c>
      <c r="E44" s="88">
        <v>523.7605923558947</v>
      </c>
      <c r="F44" s="89">
        <v>575.7345666552396</v>
      </c>
      <c r="G44" s="89">
        <v>497.24665342653003</v>
      </c>
      <c r="H44" s="89">
        <v>547.7732506386792</v>
      </c>
      <c r="I44" s="89">
        <v>589.0479702107081</v>
      </c>
      <c r="J44" s="89">
        <v>538.6155453939004</v>
      </c>
      <c r="K44" s="89">
        <v>537.0109220505815</v>
      </c>
      <c r="L44" s="89">
        <v>497.60900732152186</v>
      </c>
      <c r="M44" s="89">
        <v>477.8612809680579</v>
      </c>
      <c r="N44" s="89">
        <v>455.8048515089409</v>
      </c>
      <c r="O44" s="89">
        <v>407.76164542434975</v>
      </c>
      <c r="P44" s="90">
        <v>507.05053723414994</v>
      </c>
      <c r="Q44" s="87">
        <f>Q40/Q37/366*1000000</f>
        <v>513.1194391773346</v>
      </c>
    </row>
    <row r="45" spans="2:17" s="3" customFormat="1" ht="19.5" customHeight="1" thickBot="1">
      <c r="B45" s="106"/>
      <c r="C45" s="253" t="s">
        <v>55</v>
      </c>
      <c r="D45" s="254"/>
      <c r="E45" s="98">
        <v>301.72645200637373</v>
      </c>
      <c r="F45" s="99">
        <v>299.348917533721</v>
      </c>
      <c r="G45" s="99">
        <v>294.5124362710961</v>
      </c>
      <c r="H45" s="99">
        <v>322.00514814859326</v>
      </c>
      <c r="I45" s="99">
        <v>303.8158906163861</v>
      </c>
      <c r="J45" s="99">
        <v>301.93145028640885</v>
      </c>
      <c r="K45" s="99">
        <v>299.4560286218128</v>
      </c>
      <c r="L45" s="99">
        <v>286.43385962670425</v>
      </c>
      <c r="M45" s="99">
        <v>278.661905911779</v>
      </c>
      <c r="N45" s="99">
        <v>254.43273491745194</v>
      </c>
      <c r="O45" s="99">
        <v>244.714041889625</v>
      </c>
      <c r="P45" s="100">
        <v>285.2144492153457</v>
      </c>
      <c r="Q45" s="101">
        <f>Q41/Q37/366*1000000</f>
        <v>289.3023026818927</v>
      </c>
    </row>
    <row r="46" spans="2:17" ht="26.25" customHeight="1" thickBot="1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2:17" s="3" customFormat="1" ht="19.5" customHeight="1" thickBot="1">
      <c r="B47" s="298" t="s">
        <v>87</v>
      </c>
      <c r="C47" s="299"/>
      <c r="D47" s="300"/>
      <c r="E47" s="72" t="s">
        <v>36</v>
      </c>
      <c r="F47" s="73" t="s">
        <v>27</v>
      </c>
      <c r="G47" s="73" t="s">
        <v>28</v>
      </c>
      <c r="H47" s="73" t="s">
        <v>50</v>
      </c>
      <c r="I47" s="73" t="s">
        <v>51</v>
      </c>
      <c r="J47" s="73" t="s">
        <v>29</v>
      </c>
      <c r="K47" s="73" t="s">
        <v>30</v>
      </c>
      <c r="L47" s="73" t="s">
        <v>31</v>
      </c>
      <c r="M47" s="73" t="s">
        <v>32</v>
      </c>
      <c r="N47" s="73" t="s">
        <v>33</v>
      </c>
      <c r="O47" s="73" t="s">
        <v>34</v>
      </c>
      <c r="P47" s="74" t="s">
        <v>35</v>
      </c>
      <c r="Q47" s="75" t="s">
        <v>72</v>
      </c>
    </row>
    <row r="48" spans="2:17" s="3" customFormat="1" ht="19.5" customHeight="1">
      <c r="B48" s="258" t="s">
        <v>38</v>
      </c>
      <c r="C48" s="259"/>
      <c r="D48" s="260"/>
      <c r="E48" s="76">
        <v>1255790</v>
      </c>
      <c r="F48" s="77">
        <v>1255078</v>
      </c>
      <c r="G48" s="77">
        <v>1254296</v>
      </c>
      <c r="H48" s="77">
        <v>1253783</v>
      </c>
      <c r="I48" s="77">
        <v>1253042</v>
      </c>
      <c r="J48" s="77">
        <v>1252236</v>
      </c>
      <c r="K48" s="77">
        <v>1251625</v>
      </c>
      <c r="L48" s="77">
        <v>1250982</v>
      </c>
      <c r="M48" s="77">
        <v>1250213</v>
      </c>
      <c r="N48" s="77">
        <v>1248587</v>
      </c>
      <c r="O48" s="77">
        <v>1247351</v>
      </c>
      <c r="P48" s="78">
        <v>1241263</v>
      </c>
      <c r="Q48" s="79">
        <f>J48</f>
        <v>1252236</v>
      </c>
    </row>
    <row r="49" spans="2:17" s="3" customFormat="1" ht="19.5" customHeight="1">
      <c r="B49" s="261" t="s">
        <v>68</v>
      </c>
      <c r="C49" s="262"/>
      <c r="D49" s="263"/>
      <c r="E49" s="80">
        <v>34266.600000000006</v>
      </c>
      <c r="F49" s="81">
        <v>37330.19999999999</v>
      </c>
      <c r="G49" s="81">
        <v>34611.8</v>
      </c>
      <c r="H49" s="81">
        <v>36422.70000000001</v>
      </c>
      <c r="I49" s="81">
        <v>38531.19999999999</v>
      </c>
      <c r="J49" s="81">
        <v>33597.700000000004</v>
      </c>
      <c r="K49" s="81">
        <v>36448.02</v>
      </c>
      <c r="L49" s="81">
        <v>34117.1</v>
      </c>
      <c r="M49" s="81">
        <v>31407.500000000004</v>
      </c>
      <c r="N49" s="81">
        <v>30685.00000000001</v>
      </c>
      <c r="O49" s="81">
        <v>26076</v>
      </c>
      <c r="P49" s="82">
        <v>31913.2</v>
      </c>
      <c r="Q49" s="83">
        <v>405407.01999999996</v>
      </c>
    </row>
    <row r="50" spans="2:17" s="3" customFormat="1" ht="19.5" customHeight="1">
      <c r="B50" s="102"/>
      <c r="C50" s="264" t="s">
        <v>69</v>
      </c>
      <c r="D50" s="265"/>
      <c r="E50" s="80">
        <v>23014.700000000004</v>
      </c>
      <c r="F50" s="81">
        <v>25350.800000000003</v>
      </c>
      <c r="G50" s="81">
        <v>22960.1</v>
      </c>
      <c r="H50" s="81">
        <v>24280.299999999996</v>
      </c>
      <c r="I50" s="80">
        <v>26408.8</v>
      </c>
      <c r="J50" s="81">
        <v>22692.200000000008</v>
      </c>
      <c r="K50" s="81">
        <v>24157.4</v>
      </c>
      <c r="L50" s="81">
        <v>22872.900000000012</v>
      </c>
      <c r="M50" s="81">
        <v>20712.199999999993</v>
      </c>
      <c r="N50" s="81">
        <v>20757.4</v>
      </c>
      <c r="O50" s="81">
        <v>17174.3</v>
      </c>
      <c r="P50" s="82">
        <v>20770.69999999999</v>
      </c>
      <c r="Q50" s="83">
        <v>271151.8</v>
      </c>
    </row>
    <row r="51" spans="2:17" s="3" customFormat="1" ht="19.5" customHeight="1">
      <c r="B51" s="102"/>
      <c r="C51" s="103"/>
      <c r="D51" s="104" t="s">
        <v>70</v>
      </c>
      <c r="E51" s="84">
        <v>19420.700000000004</v>
      </c>
      <c r="F51" s="85">
        <v>21848.4</v>
      </c>
      <c r="G51" s="85">
        <v>19608</v>
      </c>
      <c r="H51" s="85">
        <v>20962.6</v>
      </c>
      <c r="I51" s="84">
        <v>22746.59999999999</v>
      </c>
      <c r="J51" s="85">
        <v>19363.799999999996</v>
      </c>
      <c r="K51" s="85">
        <v>20956.600000000002</v>
      </c>
      <c r="L51" s="85">
        <v>19660.50000000002</v>
      </c>
      <c r="M51" s="85">
        <v>17344.000000000004</v>
      </c>
      <c r="N51" s="85">
        <v>17603.80000000001</v>
      </c>
      <c r="O51" s="85">
        <v>14214.599999999999</v>
      </c>
      <c r="P51" s="86">
        <v>17579.500000000007</v>
      </c>
      <c r="Q51" s="87">
        <v>231309.10000000006</v>
      </c>
    </row>
    <row r="52" spans="2:17" s="3" customFormat="1" ht="19.5" customHeight="1" thickBot="1">
      <c r="B52" s="102"/>
      <c r="C52" s="264" t="s">
        <v>71</v>
      </c>
      <c r="D52" s="266"/>
      <c r="E52" s="88">
        <v>11251.899999999996</v>
      </c>
      <c r="F52" s="89">
        <v>11979.399999999998</v>
      </c>
      <c r="G52" s="89">
        <v>11651.699999999995</v>
      </c>
      <c r="H52" s="89">
        <v>12142.399999999994</v>
      </c>
      <c r="I52" s="88">
        <v>12122.400000000001</v>
      </c>
      <c r="J52" s="89">
        <v>10905.500000000005</v>
      </c>
      <c r="K52" s="89">
        <v>12290.619999999997</v>
      </c>
      <c r="L52" s="89">
        <v>11244.200000000003</v>
      </c>
      <c r="M52" s="89">
        <v>10695.300000000001</v>
      </c>
      <c r="N52" s="89">
        <v>9927.599999999997</v>
      </c>
      <c r="O52" s="89">
        <v>8901.699999999999</v>
      </c>
      <c r="P52" s="90">
        <v>11142.5</v>
      </c>
      <c r="Q52" s="87">
        <v>134255.21999999997</v>
      </c>
    </row>
    <row r="53" spans="2:17" s="3" customFormat="1" ht="19.5" customHeight="1">
      <c r="B53" s="267" t="s">
        <v>53</v>
      </c>
      <c r="C53" s="268"/>
      <c r="D53" s="269"/>
      <c r="E53" s="91">
        <v>909.5629046257735</v>
      </c>
      <c r="F53" s="92">
        <v>959.4622804319729</v>
      </c>
      <c r="G53" s="92">
        <v>919.8200956286768</v>
      </c>
      <c r="H53" s="92">
        <v>937.1045918245927</v>
      </c>
      <c r="I53" s="92">
        <v>991.9395642635048</v>
      </c>
      <c r="J53" s="92">
        <v>894.3388732901254</v>
      </c>
      <c r="K53" s="92">
        <v>939.3728797724248</v>
      </c>
      <c r="L53" s="92">
        <v>909.0751638845855</v>
      </c>
      <c r="M53" s="92">
        <v>810.3780406141375</v>
      </c>
      <c r="N53" s="92">
        <v>792.7671116849845</v>
      </c>
      <c r="O53" s="92">
        <v>746.6107890126469</v>
      </c>
      <c r="P53" s="93">
        <v>829.3633698226154</v>
      </c>
      <c r="Q53" s="94">
        <v>886.9767075723439</v>
      </c>
    </row>
    <row r="54" spans="2:17" s="3" customFormat="1" ht="19.5" customHeight="1">
      <c r="B54" s="102"/>
      <c r="C54" s="251" t="s">
        <v>54</v>
      </c>
      <c r="D54" s="252"/>
      <c r="E54" s="95">
        <v>610.8956646148375</v>
      </c>
      <c r="F54" s="96">
        <v>651.5672666842092</v>
      </c>
      <c r="G54" s="96">
        <v>610.1722931960771</v>
      </c>
      <c r="H54" s="96">
        <v>624.6978016698006</v>
      </c>
      <c r="I54" s="96">
        <v>679.8629049892569</v>
      </c>
      <c r="J54" s="96">
        <v>604.0448179629614</v>
      </c>
      <c r="K54" s="96">
        <v>622.6073845935767</v>
      </c>
      <c r="L54" s="96">
        <v>609.4652041356313</v>
      </c>
      <c r="M54" s="96">
        <v>534.4173223850397</v>
      </c>
      <c r="N54" s="96">
        <v>536.2810508095125</v>
      </c>
      <c r="O54" s="96">
        <v>491.7363734368731</v>
      </c>
      <c r="P54" s="97">
        <v>539.7909876030793</v>
      </c>
      <c r="Q54" s="83">
        <v>593.2441199866611</v>
      </c>
    </row>
    <row r="55" spans="2:17" s="3" customFormat="1" ht="19.5" customHeight="1">
      <c r="B55" s="102"/>
      <c r="C55" s="103"/>
      <c r="D55" s="105" t="s">
        <v>65</v>
      </c>
      <c r="E55" s="88">
        <v>515.4975486878116</v>
      </c>
      <c r="F55" s="89">
        <v>561.5484430244124</v>
      </c>
      <c r="G55" s="89">
        <v>521.089120909259</v>
      </c>
      <c r="H55" s="89">
        <v>539.338069846063</v>
      </c>
      <c r="I55" s="89">
        <v>585.5839551448239</v>
      </c>
      <c r="J55" s="89">
        <v>515.4459702484195</v>
      </c>
      <c r="K55" s="89">
        <v>540.1133365334742</v>
      </c>
      <c r="L55" s="89">
        <v>523.8684489465081</v>
      </c>
      <c r="M55" s="89">
        <v>447.235748370274</v>
      </c>
      <c r="N55" s="89">
        <v>454.8057252950996</v>
      </c>
      <c r="O55" s="89">
        <v>406.99393010811366</v>
      </c>
      <c r="P55" s="90">
        <v>456.8577691925809</v>
      </c>
      <c r="Q55" s="87">
        <v>506.0735848864238</v>
      </c>
    </row>
    <row r="56" spans="2:17" s="3" customFormat="1" ht="19.5" customHeight="1" thickBot="1">
      <c r="B56" s="106"/>
      <c r="C56" s="253" t="s">
        <v>55</v>
      </c>
      <c r="D56" s="254"/>
      <c r="E56" s="98">
        <v>298.6672400109359</v>
      </c>
      <c r="F56" s="99">
        <v>307.8950137477639</v>
      </c>
      <c r="G56" s="99">
        <v>309.6478024325995</v>
      </c>
      <c r="H56" s="99">
        <v>312.4067901547915</v>
      </c>
      <c r="I56" s="99">
        <v>312.07665927424824</v>
      </c>
      <c r="J56" s="99">
        <v>290.2940553271642</v>
      </c>
      <c r="K56" s="99">
        <v>316.7654951788481</v>
      </c>
      <c r="L56" s="99">
        <v>299.6099597489546</v>
      </c>
      <c r="M56" s="99">
        <v>275.96071822909767</v>
      </c>
      <c r="N56" s="99">
        <v>256.4860608754716</v>
      </c>
      <c r="O56" s="99">
        <v>254.87441557577387</v>
      </c>
      <c r="P56" s="100">
        <v>289.5723822195358</v>
      </c>
      <c r="Q56" s="101">
        <v>293.7325875856829</v>
      </c>
    </row>
    <row r="57" spans="2:17" ht="26.25" customHeight="1" thickBot="1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2:17" s="3" customFormat="1" ht="19.5" customHeight="1" thickBot="1">
      <c r="B58" s="286" t="s">
        <v>88</v>
      </c>
      <c r="C58" s="287"/>
      <c r="D58" s="288"/>
      <c r="E58" s="108" t="s">
        <v>36</v>
      </c>
      <c r="F58" s="109" t="s">
        <v>27</v>
      </c>
      <c r="G58" s="109" t="s">
        <v>28</v>
      </c>
      <c r="H58" s="109" t="s">
        <v>50</v>
      </c>
      <c r="I58" s="109" t="s">
        <v>51</v>
      </c>
      <c r="J58" s="109" t="s">
        <v>29</v>
      </c>
      <c r="K58" s="109" t="s">
        <v>30</v>
      </c>
      <c r="L58" s="109" t="s">
        <v>31</v>
      </c>
      <c r="M58" s="109" t="s">
        <v>32</v>
      </c>
      <c r="N58" s="109" t="s">
        <v>33</v>
      </c>
      <c r="O58" s="109" t="s">
        <v>34</v>
      </c>
      <c r="P58" s="110" t="s">
        <v>35</v>
      </c>
      <c r="Q58" s="111" t="s">
        <v>72</v>
      </c>
    </row>
    <row r="59" spans="2:17" s="3" customFormat="1" ht="19.5" customHeight="1">
      <c r="B59" s="280" t="s">
        <v>38</v>
      </c>
      <c r="C59" s="281"/>
      <c r="D59" s="282"/>
      <c r="E59" s="112">
        <v>1269857</v>
      </c>
      <c r="F59" s="113">
        <v>1269195</v>
      </c>
      <c r="G59" s="113">
        <v>1268711</v>
      </c>
      <c r="H59" s="113">
        <v>1267840</v>
      </c>
      <c r="I59" s="113">
        <v>1267021</v>
      </c>
      <c r="J59" s="113">
        <v>1267591</v>
      </c>
      <c r="K59" s="113">
        <v>1265805</v>
      </c>
      <c r="L59" s="113">
        <v>1266243</v>
      </c>
      <c r="M59" s="77">
        <v>1264342</v>
      </c>
      <c r="N59" s="113">
        <v>1263200</v>
      </c>
      <c r="O59" s="113">
        <v>1261888</v>
      </c>
      <c r="P59" s="114">
        <v>1255773</v>
      </c>
      <c r="Q59" s="115">
        <v>1267591</v>
      </c>
    </row>
    <row r="60" spans="2:17" s="3" customFormat="1" ht="19.5" customHeight="1">
      <c r="B60" s="283" t="s">
        <v>68</v>
      </c>
      <c r="C60" s="284"/>
      <c r="D60" s="285"/>
      <c r="E60" s="116">
        <v>32885.200000000004</v>
      </c>
      <c r="F60" s="117">
        <v>37406.7</v>
      </c>
      <c r="G60" s="117">
        <v>35856</v>
      </c>
      <c r="H60" s="117">
        <v>35706.1</v>
      </c>
      <c r="I60" s="117">
        <v>40133.00000000001</v>
      </c>
      <c r="J60" s="117">
        <v>35310.499999999985</v>
      </c>
      <c r="K60" s="117">
        <v>35536.2</v>
      </c>
      <c r="L60" s="117">
        <v>33170.19999999999</v>
      </c>
      <c r="M60" s="117">
        <v>31668.200000000004</v>
      </c>
      <c r="N60" s="117">
        <v>30337</v>
      </c>
      <c r="O60" s="117">
        <v>25267.800000000003</v>
      </c>
      <c r="P60" s="118">
        <v>33014.799999999996</v>
      </c>
      <c r="Q60" s="119">
        <v>406291.7</v>
      </c>
    </row>
    <row r="61" spans="2:17" s="3" customFormat="1" ht="19.5" customHeight="1">
      <c r="B61" s="120"/>
      <c r="C61" s="274" t="s">
        <v>69</v>
      </c>
      <c r="D61" s="275"/>
      <c r="E61" s="116">
        <v>22080.299999999996</v>
      </c>
      <c r="F61" s="117">
        <v>25418.8</v>
      </c>
      <c r="G61" s="117">
        <v>23841.800000000003</v>
      </c>
      <c r="H61" s="117">
        <v>23760.4</v>
      </c>
      <c r="I61" s="116">
        <v>27805.699999999997</v>
      </c>
      <c r="J61" s="117">
        <v>23766.299999999992</v>
      </c>
      <c r="K61" s="117">
        <v>23523.7</v>
      </c>
      <c r="L61" s="117">
        <v>21772.299999999996</v>
      </c>
      <c r="M61" s="117">
        <v>20900.799999999996</v>
      </c>
      <c r="N61" s="117">
        <v>20412.5</v>
      </c>
      <c r="O61" s="117">
        <v>16535.000000000004</v>
      </c>
      <c r="P61" s="118">
        <v>21760.899999999998</v>
      </c>
      <c r="Q61" s="119">
        <v>271578.5</v>
      </c>
    </row>
    <row r="62" spans="2:17" s="3" customFormat="1" ht="19.5" customHeight="1">
      <c r="B62" s="120"/>
      <c r="C62" s="121"/>
      <c r="D62" s="122" t="s">
        <v>70</v>
      </c>
      <c r="E62" s="123">
        <v>18470.100000000002</v>
      </c>
      <c r="F62" s="124">
        <v>21943.6</v>
      </c>
      <c r="G62" s="124">
        <v>20496.1</v>
      </c>
      <c r="H62" s="124">
        <v>20372.799999999992</v>
      </c>
      <c r="I62" s="123">
        <v>24164.800000000003</v>
      </c>
      <c r="J62" s="124">
        <v>20296.700000000004</v>
      </c>
      <c r="K62" s="124">
        <v>20441.499999999996</v>
      </c>
      <c r="L62" s="124">
        <v>18617.300000000003</v>
      </c>
      <c r="M62" s="124">
        <v>17464.999999999993</v>
      </c>
      <c r="N62" s="124">
        <v>17262.799999999992</v>
      </c>
      <c r="O62" s="124">
        <v>13729.600000000004</v>
      </c>
      <c r="P62" s="125">
        <v>18415.6</v>
      </c>
      <c r="Q62" s="126">
        <v>231675.90000000002</v>
      </c>
    </row>
    <row r="63" spans="2:17" s="3" customFormat="1" ht="19.5" customHeight="1" thickBot="1">
      <c r="B63" s="120"/>
      <c r="C63" s="274" t="s">
        <v>71</v>
      </c>
      <c r="D63" s="276"/>
      <c r="E63" s="127">
        <v>10804.900000000001</v>
      </c>
      <c r="F63" s="128">
        <v>11987.900000000003</v>
      </c>
      <c r="G63" s="128">
        <v>12014.2</v>
      </c>
      <c r="H63" s="128">
        <v>11945.7</v>
      </c>
      <c r="I63" s="127">
        <v>12327.300000000005</v>
      </c>
      <c r="J63" s="128">
        <v>11544.200000000004</v>
      </c>
      <c r="K63" s="128">
        <v>12012.500000000004</v>
      </c>
      <c r="L63" s="128">
        <v>11397.900000000001</v>
      </c>
      <c r="M63" s="128">
        <v>10767.4</v>
      </c>
      <c r="N63" s="128">
        <v>9924.5</v>
      </c>
      <c r="O63" s="128">
        <v>8732.799999999996</v>
      </c>
      <c r="P63" s="129">
        <v>11253.899999999998</v>
      </c>
      <c r="Q63" s="130">
        <v>134713.19999999998</v>
      </c>
    </row>
    <row r="64" spans="2:17" s="3" customFormat="1" ht="19.5" customHeight="1">
      <c r="B64" s="289" t="s">
        <v>53</v>
      </c>
      <c r="C64" s="290"/>
      <c r="D64" s="291"/>
      <c r="E64" s="131">
        <v>863.2258067903185</v>
      </c>
      <c r="F64" s="132">
        <v>950.7347113213366</v>
      </c>
      <c r="G64" s="132">
        <v>942.0585145080322</v>
      </c>
      <c r="H64" s="132">
        <v>908.481888423898</v>
      </c>
      <c r="I64" s="132">
        <v>1021.7769896677378</v>
      </c>
      <c r="J64" s="132">
        <v>928.5460899191191</v>
      </c>
      <c r="K64" s="132">
        <v>905.6126593417346</v>
      </c>
      <c r="L64" s="132">
        <v>873.1920597652528</v>
      </c>
      <c r="M64" s="132">
        <v>807.9735061476068</v>
      </c>
      <c r="N64" s="132">
        <v>774.7093914073832</v>
      </c>
      <c r="O64" s="132">
        <v>715.135914258182</v>
      </c>
      <c r="P64" s="133">
        <v>848.0780749284278</v>
      </c>
      <c r="Q64" s="134">
        <v>878.144405573627</v>
      </c>
    </row>
    <row r="65" spans="2:17" s="3" customFormat="1" ht="19.5" customHeight="1">
      <c r="B65" s="120"/>
      <c r="C65" s="270" t="s">
        <v>54</v>
      </c>
      <c r="D65" s="271"/>
      <c r="E65" s="135">
        <v>579.6006951963881</v>
      </c>
      <c r="F65" s="136">
        <v>646.0483143430132</v>
      </c>
      <c r="G65" s="136">
        <v>626.4048050869478</v>
      </c>
      <c r="H65" s="136">
        <v>604.5435671133836</v>
      </c>
      <c r="I65" s="136">
        <v>707.926754581123</v>
      </c>
      <c r="J65" s="136">
        <v>624.9728816313777</v>
      </c>
      <c r="K65" s="136">
        <v>599.4833582250541</v>
      </c>
      <c r="L65" s="136">
        <v>573.1469657351181</v>
      </c>
      <c r="M65" s="136">
        <v>533.2571051493263</v>
      </c>
      <c r="N65" s="136">
        <v>521.269586712701</v>
      </c>
      <c r="O65" s="136">
        <v>467.9779142726727</v>
      </c>
      <c r="P65" s="137">
        <v>558.9899736091095</v>
      </c>
      <c r="Q65" s="119">
        <v>586.9800944717238</v>
      </c>
    </row>
    <row r="66" spans="2:17" s="3" customFormat="1" ht="19.5" customHeight="1">
      <c r="B66" s="120"/>
      <c r="C66" s="121"/>
      <c r="D66" s="138" t="s">
        <v>65</v>
      </c>
      <c r="E66" s="139">
        <v>484.83411911734953</v>
      </c>
      <c r="F66" s="140">
        <v>557.7220714832072</v>
      </c>
      <c r="G66" s="140">
        <v>538.5019388444912</v>
      </c>
      <c r="H66" s="140">
        <v>518.3517610851474</v>
      </c>
      <c r="I66" s="140">
        <v>615.2302743359068</v>
      </c>
      <c r="J66" s="140">
        <v>533.7341987018422</v>
      </c>
      <c r="K66" s="140">
        <v>520.9358675360355</v>
      </c>
      <c r="L66" s="140">
        <v>490.09287053643476</v>
      </c>
      <c r="M66" s="140">
        <v>444.9281036690377</v>
      </c>
      <c r="N66" s="140">
        <v>440.8363807227929</v>
      </c>
      <c r="O66" s="140">
        <v>388.5787464044807</v>
      </c>
      <c r="P66" s="141">
        <v>473.05652606261305</v>
      </c>
      <c r="Q66" s="126">
        <v>500.7360364271164</v>
      </c>
    </row>
    <row r="67" spans="2:17" s="3" customFormat="1" ht="19.5" customHeight="1" thickBot="1">
      <c r="B67" s="142"/>
      <c r="C67" s="272" t="s">
        <v>55</v>
      </c>
      <c r="D67" s="273"/>
      <c r="E67" s="127">
        <v>283.62511159393017</v>
      </c>
      <c r="F67" s="128">
        <v>304.6863969783235</v>
      </c>
      <c r="G67" s="128">
        <v>315.6537094210844</v>
      </c>
      <c r="H67" s="128">
        <v>303.9383213105144</v>
      </c>
      <c r="I67" s="128">
        <v>313.85023508661465</v>
      </c>
      <c r="J67" s="128">
        <v>303.57320828774175</v>
      </c>
      <c r="K67" s="128">
        <v>306.1293011166808</v>
      </c>
      <c r="L67" s="128">
        <v>300.04509403013486</v>
      </c>
      <c r="M67" s="128">
        <v>274.71640099828033</v>
      </c>
      <c r="N67" s="128">
        <v>253.4398046946822</v>
      </c>
      <c r="O67" s="128">
        <v>247.15799998550912</v>
      </c>
      <c r="P67" s="129">
        <v>289.08810131931847</v>
      </c>
      <c r="Q67" s="130">
        <v>291.1643111019033</v>
      </c>
    </row>
    <row r="68" spans="2:17" ht="26.25" customHeight="1" thickBot="1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2:17" s="3" customFormat="1" ht="19.5" customHeight="1" thickBot="1">
      <c r="B69" s="295" t="s">
        <v>89</v>
      </c>
      <c r="C69" s="296"/>
      <c r="D69" s="297"/>
      <c r="E69" s="143" t="s">
        <v>36</v>
      </c>
      <c r="F69" s="144" t="s">
        <v>27</v>
      </c>
      <c r="G69" s="144" t="s">
        <v>28</v>
      </c>
      <c r="H69" s="144" t="s">
        <v>50</v>
      </c>
      <c r="I69" s="144" t="s">
        <v>51</v>
      </c>
      <c r="J69" s="144" t="s">
        <v>29</v>
      </c>
      <c r="K69" s="144" t="s">
        <v>30</v>
      </c>
      <c r="L69" s="144" t="s">
        <v>31</v>
      </c>
      <c r="M69" s="144" t="s">
        <v>32</v>
      </c>
      <c r="N69" s="144" t="s">
        <v>33</v>
      </c>
      <c r="O69" s="144" t="s">
        <v>34</v>
      </c>
      <c r="P69" s="145" t="s">
        <v>35</v>
      </c>
      <c r="Q69" s="146" t="s">
        <v>72</v>
      </c>
    </row>
    <row r="70" spans="2:17" s="3" customFormat="1" ht="19.5" customHeight="1">
      <c r="B70" s="280" t="s">
        <v>38</v>
      </c>
      <c r="C70" s="281"/>
      <c r="D70" s="282"/>
      <c r="E70" s="112">
        <v>1282388</v>
      </c>
      <c r="F70" s="113">
        <v>1281875</v>
      </c>
      <c r="G70" s="113">
        <v>1282323</v>
      </c>
      <c r="H70" s="113">
        <v>1281044</v>
      </c>
      <c r="I70" s="113">
        <v>1280454</v>
      </c>
      <c r="J70" s="113">
        <v>1279875</v>
      </c>
      <c r="K70" s="113">
        <v>1279002</v>
      </c>
      <c r="L70" s="113">
        <v>1278256</v>
      </c>
      <c r="M70" s="77">
        <v>1277300</v>
      </c>
      <c r="N70" s="113">
        <v>1276471</v>
      </c>
      <c r="O70" s="113">
        <v>1275215</v>
      </c>
      <c r="P70" s="114">
        <v>1268711</v>
      </c>
      <c r="Q70" s="115">
        <v>1279875</v>
      </c>
    </row>
    <row r="71" spans="2:17" s="3" customFormat="1" ht="19.5" customHeight="1">
      <c r="B71" s="283" t="s">
        <v>68</v>
      </c>
      <c r="C71" s="284"/>
      <c r="D71" s="285"/>
      <c r="E71" s="116">
        <v>34197.100000000006</v>
      </c>
      <c r="F71" s="117">
        <v>37009.299999999996</v>
      </c>
      <c r="G71" s="117">
        <v>35149.5</v>
      </c>
      <c r="H71" s="117">
        <v>35175.92</v>
      </c>
      <c r="I71" s="117">
        <v>40317.5</v>
      </c>
      <c r="J71" s="117">
        <v>36793</v>
      </c>
      <c r="K71" s="117">
        <v>34906.3</v>
      </c>
      <c r="L71" s="117">
        <v>32573.299999999996</v>
      </c>
      <c r="M71" s="117">
        <v>33412.7</v>
      </c>
      <c r="N71" s="117">
        <v>30520.899999999994</v>
      </c>
      <c r="O71" s="117">
        <v>26268.800000000003</v>
      </c>
      <c r="P71" s="118">
        <v>33001.90000000001</v>
      </c>
      <c r="Q71" s="119">
        <f>SUM(E71:P71)</f>
        <v>409326.22000000003</v>
      </c>
    </row>
    <row r="72" spans="2:17" s="3" customFormat="1" ht="19.5" customHeight="1">
      <c r="B72" s="120"/>
      <c r="C72" s="274" t="s">
        <v>69</v>
      </c>
      <c r="D72" s="275"/>
      <c r="E72" s="116">
        <v>23028.200000000008</v>
      </c>
      <c r="F72" s="117">
        <v>25368.300000000003</v>
      </c>
      <c r="G72" s="117">
        <v>23193.999999999993</v>
      </c>
      <c r="H72" s="117">
        <v>23387.620000000006</v>
      </c>
      <c r="I72" s="116">
        <v>27700.600000000002</v>
      </c>
      <c r="J72" s="117">
        <v>24927.399999999998</v>
      </c>
      <c r="K72" s="117">
        <v>23240.200000000004</v>
      </c>
      <c r="L72" s="117">
        <v>21611</v>
      </c>
      <c r="M72" s="117">
        <v>22214.300000000003</v>
      </c>
      <c r="N72" s="117">
        <v>20631.6</v>
      </c>
      <c r="O72" s="117">
        <v>17271.7</v>
      </c>
      <c r="P72" s="118">
        <v>21429.599999999995</v>
      </c>
      <c r="Q72" s="119">
        <f>SUM(E72:P72)</f>
        <v>274004.5200000001</v>
      </c>
    </row>
    <row r="73" spans="2:17" s="3" customFormat="1" ht="19.5" customHeight="1">
      <c r="B73" s="120"/>
      <c r="C73" s="121"/>
      <c r="D73" s="122" t="s">
        <v>70</v>
      </c>
      <c r="E73" s="123">
        <v>19385.900000000005</v>
      </c>
      <c r="F73" s="124">
        <v>21969.80000000001</v>
      </c>
      <c r="G73" s="124">
        <v>19812.899999999994</v>
      </c>
      <c r="H73" s="124">
        <v>20052.62000000001</v>
      </c>
      <c r="I73" s="123">
        <v>23946.4</v>
      </c>
      <c r="J73" s="124">
        <v>21540.6</v>
      </c>
      <c r="K73" s="124">
        <v>19840.300000000003</v>
      </c>
      <c r="L73" s="124">
        <v>18836.09999999999</v>
      </c>
      <c r="M73" s="124">
        <v>18663.699999999997</v>
      </c>
      <c r="N73" s="124">
        <v>17350.199999999997</v>
      </c>
      <c r="O73" s="124">
        <v>14403.800000000005</v>
      </c>
      <c r="P73" s="125">
        <v>18041.300000000003</v>
      </c>
      <c r="Q73" s="126">
        <v>233843.62000000005</v>
      </c>
    </row>
    <row r="74" spans="2:17" s="3" customFormat="1" ht="19.5" customHeight="1" thickBot="1">
      <c r="B74" s="120"/>
      <c r="C74" s="274" t="s">
        <v>71</v>
      </c>
      <c r="D74" s="276"/>
      <c r="E74" s="127">
        <v>11168.9</v>
      </c>
      <c r="F74" s="128">
        <v>11641.000000000002</v>
      </c>
      <c r="G74" s="128">
        <v>11955.499999999998</v>
      </c>
      <c r="H74" s="128">
        <v>11788.3</v>
      </c>
      <c r="I74" s="127">
        <v>12616.900000000001</v>
      </c>
      <c r="J74" s="128">
        <v>11865.6</v>
      </c>
      <c r="K74" s="128">
        <v>11666.100000000002</v>
      </c>
      <c r="L74" s="128">
        <v>10962.3</v>
      </c>
      <c r="M74" s="128">
        <v>11198.400000000001</v>
      </c>
      <c r="N74" s="128">
        <v>9889.299999999996</v>
      </c>
      <c r="O74" s="128">
        <v>8997.099999999997</v>
      </c>
      <c r="P74" s="129">
        <v>11572.300000000001</v>
      </c>
      <c r="Q74" s="130">
        <f>SUM(E74:P74)</f>
        <v>135321.69999999998</v>
      </c>
    </row>
    <row r="75" spans="2:17" s="3" customFormat="1" ht="19.5" customHeight="1">
      <c r="B75" s="289" t="s">
        <v>53</v>
      </c>
      <c r="C75" s="290"/>
      <c r="D75" s="291"/>
      <c r="E75" s="131">
        <v>888.8911416305624</v>
      </c>
      <c r="F75" s="132">
        <v>931.3297997829538</v>
      </c>
      <c r="G75" s="132">
        <v>913.6933518310129</v>
      </c>
      <c r="H75" s="132">
        <v>885.7674652659811</v>
      </c>
      <c r="I75" s="132">
        <v>1015.7057700854793</v>
      </c>
      <c r="J75" s="132">
        <v>958.2446202428623</v>
      </c>
      <c r="K75" s="132">
        <v>880.3814829213363</v>
      </c>
      <c r="L75" s="132">
        <v>849.4203560684765</v>
      </c>
      <c r="M75" s="132">
        <v>843.8338935708639</v>
      </c>
      <c r="N75" s="132">
        <v>771.3024121114561</v>
      </c>
      <c r="O75" s="132">
        <v>735.6966696372209</v>
      </c>
      <c r="P75" s="133">
        <v>839.101591579831</v>
      </c>
      <c r="Q75" s="134">
        <f>Q71/J70/365*1000000</f>
        <v>876.211894622629</v>
      </c>
    </row>
    <row r="76" spans="2:17" s="3" customFormat="1" ht="19.5" customHeight="1">
      <c r="B76" s="120"/>
      <c r="C76" s="270" t="s">
        <v>54</v>
      </c>
      <c r="D76" s="271"/>
      <c r="E76" s="135">
        <v>598.575990001986</v>
      </c>
      <c r="F76" s="136">
        <v>638.3869394945032</v>
      </c>
      <c r="G76" s="136">
        <v>602.9162179367702</v>
      </c>
      <c r="H76" s="136">
        <v>588.9254036853612</v>
      </c>
      <c r="I76" s="136">
        <v>697.8522789069219</v>
      </c>
      <c r="J76" s="136">
        <v>649.2144415144708</v>
      </c>
      <c r="K76" s="136">
        <v>586.147536100602</v>
      </c>
      <c r="L76" s="136">
        <v>563.5543010685393</v>
      </c>
      <c r="M76" s="136">
        <v>561.0195902142373</v>
      </c>
      <c r="N76" s="136">
        <v>521.3870772394889</v>
      </c>
      <c r="O76" s="136">
        <v>483.7195520531272</v>
      </c>
      <c r="P76" s="137">
        <v>544.8659461097434</v>
      </c>
      <c r="Q76" s="119">
        <f>Q72/J70/365*1000000</f>
        <v>586.5395566508396</v>
      </c>
    </row>
    <row r="77" spans="2:17" s="3" customFormat="1" ht="19.5" customHeight="1">
      <c r="B77" s="120"/>
      <c r="C77" s="121"/>
      <c r="D77" s="138" t="s">
        <v>65</v>
      </c>
      <c r="E77" s="139">
        <v>503.9010554268029</v>
      </c>
      <c r="F77" s="140">
        <v>552.8645350025953</v>
      </c>
      <c r="G77" s="140">
        <v>515.026245337563</v>
      </c>
      <c r="H77" s="140">
        <v>504.9465199301661</v>
      </c>
      <c r="I77" s="140">
        <v>603.2739295039356</v>
      </c>
      <c r="J77" s="140">
        <v>561.0079109288016</v>
      </c>
      <c r="K77" s="140">
        <v>500.39771432676014</v>
      </c>
      <c r="L77" s="140">
        <v>491.19268753676863</v>
      </c>
      <c r="M77" s="140">
        <v>470.9970762583374</v>
      </c>
      <c r="N77" s="140">
        <v>438.4618772911738</v>
      </c>
      <c r="O77" s="140">
        <v>403.399762841112</v>
      </c>
      <c r="P77" s="141">
        <v>458.71551468761504</v>
      </c>
      <c r="Q77" s="126">
        <v>500.57033073916955</v>
      </c>
    </row>
    <row r="78" spans="2:17" s="3" customFormat="1" ht="19.5" customHeight="1" thickBot="1">
      <c r="B78" s="142"/>
      <c r="C78" s="272" t="s">
        <v>55</v>
      </c>
      <c r="D78" s="273"/>
      <c r="E78" s="127">
        <v>290.31515162857625</v>
      </c>
      <c r="F78" s="128">
        <v>292.94286028845096</v>
      </c>
      <c r="G78" s="128">
        <v>310.77713389424235</v>
      </c>
      <c r="H78" s="128">
        <v>296.84206158062005</v>
      </c>
      <c r="I78" s="128">
        <v>317.85349117855736</v>
      </c>
      <c r="J78" s="128">
        <v>309.0301787283915</v>
      </c>
      <c r="K78" s="128">
        <v>294.23394682073445</v>
      </c>
      <c r="L78" s="128">
        <v>285.8660549999374</v>
      </c>
      <c r="M78" s="128">
        <v>282.8143033566268</v>
      </c>
      <c r="N78" s="128">
        <v>249.9153348719671</v>
      </c>
      <c r="O78" s="128">
        <v>251.97711758409358</v>
      </c>
      <c r="P78" s="129">
        <v>294.2356454700874</v>
      </c>
      <c r="Q78" s="130">
        <f>Q74/J70/365*1000000</f>
        <v>289.67233797178926</v>
      </c>
    </row>
    <row r="79" spans="2:17" ht="26.25" customHeight="1" thickBot="1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47"/>
    </row>
    <row r="80" spans="2:17" s="3" customFormat="1" ht="19.5" customHeight="1" thickBot="1">
      <c r="B80" s="255" t="s">
        <v>90</v>
      </c>
      <c r="C80" s="256"/>
      <c r="D80" s="257"/>
      <c r="E80" s="148" t="s">
        <v>36</v>
      </c>
      <c r="F80" s="149" t="s">
        <v>27</v>
      </c>
      <c r="G80" s="149" t="s">
        <v>28</v>
      </c>
      <c r="H80" s="149" t="s">
        <v>50</v>
      </c>
      <c r="I80" s="149" t="s">
        <v>51</v>
      </c>
      <c r="J80" s="149" t="s">
        <v>29</v>
      </c>
      <c r="K80" s="149" t="s">
        <v>30</v>
      </c>
      <c r="L80" s="149" t="s">
        <v>31</v>
      </c>
      <c r="M80" s="149" t="s">
        <v>32</v>
      </c>
      <c r="N80" s="149" t="s">
        <v>33</v>
      </c>
      <c r="O80" s="149" t="s">
        <v>34</v>
      </c>
      <c r="P80" s="150" t="s">
        <v>35</v>
      </c>
      <c r="Q80" s="151" t="s">
        <v>72</v>
      </c>
    </row>
    <row r="81" spans="2:17" s="3" customFormat="1" ht="19.5" customHeight="1">
      <c r="B81" s="280" t="s">
        <v>38</v>
      </c>
      <c r="C81" s="281"/>
      <c r="D81" s="282"/>
      <c r="E81" s="112">
        <v>1293815</v>
      </c>
      <c r="F81" s="113">
        <v>1293192</v>
      </c>
      <c r="G81" s="113">
        <v>1292882</v>
      </c>
      <c r="H81" s="113">
        <v>1292531</v>
      </c>
      <c r="I81" s="113">
        <v>1292068</v>
      </c>
      <c r="J81" s="113">
        <v>1291392</v>
      </c>
      <c r="K81" s="113">
        <v>1290841</v>
      </c>
      <c r="L81" s="113">
        <v>1290198</v>
      </c>
      <c r="M81" s="113">
        <v>1289473</v>
      </c>
      <c r="N81" s="113">
        <v>1288544</v>
      </c>
      <c r="O81" s="113">
        <v>1287434</v>
      </c>
      <c r="P81" s="114">
        <v>1282345</v>
      </c>
      <c r="Q81" s="152">
        <v>1291392</v>
      </c>
    </row>
    <row r="82" spans="2:17" s="3" customFormat="1" ht="19.5" customHeight="1">
      <c r="B82" s="283" t="s">
        <v>68</v>
      </c>
      <c r="C82" s="284"/>
      <c r="D82" s="285"/>
      <c r="E82" s="116">
        <v>36167.80000000002</v>
      </c>
      <c r="F82" s="117">
        <v>35808.299999999996</v>
      </c>
      <c r="G82" s="117">
        <v>36754</v>
      </c>
      <c r="H82" s="117">
        <v>36934.6</v>
      </c>
      <c r="I82" s="117">
        <v>39279.1</v>
      </c>
      <c r="J82" s="117">
        <v>36391.5</v>
      </c>
      <c r="K82" s="117">
        <v>35742.89999999999</v>
      </c>
      <c r="L82" s="117">
        <v>33373.900000000016</v>
      </c>
      <c r="M82" s="117">
        <v>34606.4</v>
      </c>
      <c r="N82" s="117">
        <v>30332.9</v>
      </c>
      <c r="O82" s="117">
        <v>28497.2</v>
      </c>
      <c r="P82" s="118">
        <v>34403.50000000001</v>
      </c>
      <c r="Q82" s="119">
        <f>SUM(E82:P82)</f>
        <v>418292.1000000001</v>
      </c>
    </row>
    <row r="83" spans="2:17" s="3" customFormat="1" ht="19.5" customHeight="1">
      <c r="B83" s="120"/>
      <c r="C83" s="274" t="s">
        <v>69</v>
      </c>
      <c r="D83" s="275"/>
      <c r="E83" s="116">
        <v>24356.200000000004</v>
      </c>
      <c r="F83" s="117">
        <v>24452.799999999996</v>
      </c>
      <c r="G83" s="117">
        <v>24291.900000000005</v>
      </c>
      <c r="H83" s="117">
        <v>24319.100000000002</v>
      </c>
      <c r="I83" s="116">
        <v>27023.600000000002</v>
      </c>
      <c r="J83" s="117">
        <v>24637.1</v>
      </c>
      <c r="K83" s="117">
        <v>23977.3</v>
      </c>
      <c r="L83" s="117">
        <v>22234.600000000017</v>
      </c>
      <c r="M83" s="117">
        <v>23141.800000000003</v>
      </c>
      <c r="N83" s="117">
        <v>20494.099999999995</v>
      </c>
      <c r="O83" s="117">
        <v>18748.599999999995</v>
      </c>
      <c r="P83" s="118">
        <v>22895.6</v>
      </c>
      <c r="Q83" s="119">
        <f>SUM(E83:P83)</f>
        <v>280572.7</v>
      </c>
    </row>
    <row r="84" spans="2:17" s="3" customFormat="1" ht="19.5" customHeight="1">
      <c r="B84" s="120"/>
      <c r="C84" s="121"/>
      <c r="D84" s="122" t="s">
        <v>70</v>
      </c>
      <c r="E84" s="123">
        <v>20523.800000000003</v>
      </c>
      <c r="F84" s="124">
        <v>20688.9</v>
      </c>
      <c r="G84" s="124">
        <v>20885.90000000001</v>
      </c>
      <c r="H84" s="124">
        <v>20802.3</v>
      </c>
      <c r="I84" s="123">
        <v>23056.499999999993</v>
      </c>
      <c r="J84" s="124">
        <v>21295.3</v>
      </c>
      <c r="K84" s="124">
        <v>20505.600000000002</v>
      </c>
      <c r="L84" s="124">
        <v>19069.600000000006</v>
      </c>
      <c r="M84" s="124">
        <v>19593</v>
      </c>
      <c r="N84" s="124">
        <v>17085.19999999999</v>
      </c>
      <c r="O84" s="124">
        <v>15738.4</v>
      </c>
      <c r="P84" s="125">
        <v>19306.600000000002</v>
      </c>
      <c r="Q84" s="126">
        <v>238551.09999999998</v>
      </c>
    </row>
    <row r="85" spans="2:17" s="3" customFormat="1" ht="19.5" customHeight="1" thickBot="1">
      <c r="B85" s="120"/>
      <c r="C85" s="274" t="s">
        <v>71</v>
      </c>
      <c r="D85" s="276"/>
      <c r="E85" s="127">
        <v>11811.600000000002</v>
      </c>
      <c r="F85" s="128">
        <v>11355.5</v>
      </c>
      <c r="G85" s="128">
        <v>12462.100000000002</v>
      </c>
      <c r="H85" s="128">
        <v>12615.499999999998</v>
      </c>
      <c r="I85" s="127">
        <v>12255.5</v>
      </c>
      <c r="J85" s="128">
        <v>11754.4</v>
      </c>
      <c r="K85" s="128">
        <v>11765.6</v>
      </c>
      <c r="L85" s="128">
        <v>11139.299999999996</v>
      </c>
      <c r="M85" s="128">
        <v>11464.600000000002</v>
      </c>
      <c r="N85" s="128">
        <v>9838.800000000001</v>
      </c>
      <c r="O85" s="128">
        <v>9748.599999999999</v>
      </c>
      <c r="P85" s="129">
        <v>11507.9</v>
      </c>
      <c r="Q85" s="130">
        <f>SUM(E85:P85)</f>
        <v>137719.4</v>
      </c>
    </row>
    <row r="86" spans="2:17" s="3" customFormat="1" ht="19.5" customHeight="1">
      <c r="B86" s="289" t="s">
        <v>53</v>
      </c>
      <c r="C86" s="290"/>
      <c r="D86" s="291"/>
      <c r="E86" s="131">
        <v>931.8127656066238</v>
      </c>
      <c r="F86" s="132">
        <v>893.2211547959646</v>
      </c>
      <c r="G86" s="132">
        <v>947.598723884572</v>
      </c>
      <c r="H86" s="132">
        <v>921.7873379264554</v>
      </c>
      <c r="I86" s="132">
        <v>980.6509734282437</v>
      </c>
      <c r="J86" s="132">
        <v>939.3352289622361</v>
      </c>
      <c r="K86" s="132">
        <v>893.2136290941703</v>
      </c>
      <c r="L86" s="132">
        <v>862.2423328305684</v>
      </c>
      <c r="M86" s="132">
        <v>865.7300182872908</v>
      </c>
      <c r="N86" s="132">
        <v>759.3692145253018</v>
      </c>
      <c r="O86" s="132">
        <v>763.2718018675266</v>
      </c>
      <c r="P86" s="133">
        <v>865.4381797259282</v>
      </c>
      <c r="Q86" s="134">
        <f>Q82/J81/366*1000000</f>
        <v>884.9943240812509</v>
      </c>
    </row>
    <row r="87" spans="2:17" s="3" customFormat="1" ht="19.5" customHeight="1">
      <c r="B87" s="120"/>
      <c r="C87" s="270" t="s">
        <v>54</v>
      </c>
      <c r="D87" s="271"/>
      <c r="E87" s="135">
        <v>627.5034168975731</v>
      </c>
      <c r="F87" s="136">
        <v>609.963563028537</v>
      </c>
      <c r="G87" s="136">
        <v>626.2984556982</v>
      </c>
      <c r="H87" s="136">
        <v>606.9387092256926</v>
      </c>
      <c r="I87" s="136">
        <v>674.6773639298123</v>
      </c>
      <c r="J87" s="136">
        <v>635.9313567581853</v>
      </c>
      <c r="K87" s="136">
        <v>599.1917597307341</v>
      </c>
      <c r="L87" s="136">
        <v>574.4492964129024</v>
      </c>
      <c r="M87" s="136">
        <v>578.9261794697175</v>
      </c>
      <c r="N87" s="136">
        <v>513.0597014925372</v>
      </c>
      <c r="O87" s="136">
        <v>502.16434261939787</v>
      </c>
      <c r="P87" s="137">
        <v>575.9508883611538</v>
      </c>
      <c r="Q87" s="119">
        <f>Q83/J81/366*1000000</f>
        <v>593.6168696280698</v>
      </c>
    </row>
    <row r="88" spans="2:17" s="3" customFormat="1" ht="19.5" customHeight="1">
      <c r="B88" s="120"/>
      <c r="C88" s="121"/>
      <c r="D88" s="138" t="s">
        <v>65</v>
      </c>
      <c r="E88" s="139">
        <v>528.7669927050364</v>
      </c>
      <c r="F88" s="140">
        <v>516.0748527424714</v>
      </c>
      <c r="G88" s="140">
        <v>538.4843061212601</v>
      </c>
      <c r="H88" s="140">
        <v>519.1689293981118</v>
      </c>
      <c r="I88" s="140">
        <v>575.6338401044906</v>
      </c>
      <c r="J88" s="140">
        <v>549.6730143390491</v>
      </c>
      <c r="K88" s="140">
        <v>512.4341167827296</v>
      </c>
      <c r="L88" s="140">
        <v>492.67890148127157</v>
      </c>
      <c r="M88" s="140">
        <v>489.87229717029174</v>
      </c>
      <c r="N88" s="140">
        <v>427.7195686534316</v>
      </c>
      <c r="O88" s="140">
        <v>421.53885036115406</v>
      </c>
      <c r="P88" s="141">
        <v>485.66770127157423</v>
      </c>
      <c r="Q88" s="126">
        <v>504.7103913828131</v>
      </c>
    </row>
    <row r="89" spans="2:17" s="3" customFormat="1" ht="19.5" customHeight="1" thickBot="1">
      <c r="B89" s="142"/>
      <c r="C89" s="272" t="s">
        <v>55</v>
      </c>
      <c r="D89" s="273"/>
      <c r="E89" s="127">
        <v>304.3093487090504</v>
      </c>
      <c r="F89" s="128">
        <v>283.2575917674276</v>
      </c>
      <c r="G89" s="128">
        <v>321.3002681863723</v>
      </c>
      <c r="H89" s="128">
        <v>314.8486287007629</v>
      </c>
      <c r="I89" s="128">
        <v>305.97360949843153</v>
      </c>
      <c r="J89" s="128">
        <v>303.40387220405063</v>
      </c>
      <c r="K89" s="128">
        <v>294.02186936343656</v>
      </c>
      <c r="L89" s="128">
        <v>287.79303641766603</v>
      </c>
      <c r="M89" s="128">
        <v>286.8038388175735</v>
      </c>
      <c r="N89" s="128">
        <v>246.3095130327644</v>
      </c>
      <c r="O89" s="128">
        <v>261.1074592481286</v>
      </c>
      <c r="P89" s="129">
        <v>289.4872913647741</v>
      </c>
      <c r="Q89" s="130">
        <f>Q85/J81/366*1000000</f>
        <v>291.37745445318086</v>
      </c>
    </row>
    <row r="90" spans="2:17" ht="26.25" customHeight="1" thickBot="1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47"/>
    </row>
    <row r="91" spans="2:17" s="3" customFormat="1" ht="19.5" customHeight="1" thickBot="1">
      <c r="B91" s="292" t="s">
        <v>91</v>
      </c>
      <c r="C91" s="293"/>
      <c r="D91" s="294"/>
      <c r="E91" s="153" t="s">
        <v>36</v>
      </c>
      <c r="F91" s="154" t="s">
        <v>27</v>
      </c>
      <c r="G91" s="154" t="s">
        <v>28</v>
      </c>
      <c r="H91" s="154" t="s">
        <v>50</v>
      </c>
      <c r="I91" s="154" t="s">
        <v>51</v>
      </c>
      <c r="J91" s="154" t="s">
        <v>29</v>
      </c>
      <c r="K91" s="154" t="s">
        <v>30</v>
      </c>
      <c r="L91" s="154" t="s">
        <v>31</v>
      </c>
      <c r="M91" s="154" t="s">
        <v>32</v>
      </c>
      <c r="N91" s="154" t="s">
        <v>33</v>
      </c>
      <c r="O91" s="154" t="s">
        <v>34</v>
      </c>
      <c r="P91" s="155" t="s">
        <v>35</v>
      </c>
      <c r="Q91" s="156" t="s">
        <v>72</v>
      </c>
    </row>
    <row r="92" spans="2:17" s="3" customFormat="1" ht="19.5" customHeight="1">
      <c r="B92" s="280" t="s">
        <v>38</v>
      </c>
      <c r="C92" s="281"/>
      <c r="D92" s="282"/>
      <c r="E92" s="112">
        <v>1304880</v>
      </c>
      <c r="F92" s="113">
        <v>1304277</v>
      </c>
      <c r="G92" s="113">
        <v>1303944</v>
      </c>
      <c r="H92" s="113">
        <v>1303792</v>
      </c>
      <c r="I92" s="113">
        <v>1303245</v>
      </c>
      <c r="J92" s="113">
        <v>1302902</v>
      </c>
      <c r="K92" s="113">
        <v>1302462</v>
      </c>
      <c r="L92" s="113">
        <v>1301818</v>
      </c>
      <c r="M92" s="113">
        <v>1300953</v>
      </c>
      <c r="N92" s="113">
        <v>1299850</v>
      </c>
      <c r="O92" s="113">
        <v>1298935</v>
      </c>
      <c r="P92" s="114">
        <v>1293747</v>
      </c>
      <c r="Q92" s="157">
        <v>1302902</v>
      </c>
    </row>
    <row r="93" spans="2:17" s="3" customFormat="1" ht="19.5" customHeight="1">
      <c r="B93" s="283" t="s">
        <v>68</v>
      </c>
      <c r="C93" s="284"/>
      <c r="D93" s="285"/>
      <c r="E93" s="116">
        <v>37080.1</v>
      </c>
      <c r="F93" s="117">
        <v>37327.200000000004</v>
      </c>
      <c r="G93" s="117">
        <v>35976.90000000001</v>
      </c>
      <c r="H93" s="117">
        <v>38136.100000000006</v>
      </c>
      <c r="I93" s="117">
        <v>39792.900000000016</v>
      </c>
      <c r="J93" s="117">
        <v>37703.29999999999</v>
      </c>
      <c r="K93" s="117">
        <v>36629.59999999999</v>
      </c>
      <c r="L93" s="117">
        <v>32617.100000000002</v>
      </c>
      <c r="M93" s="117">
        <v>34400.4</v>
      </c>
      <c r="N93" s="117">
        <v>31457.8</v>
      </c>
      <c r="O93" s="117">
        <v>27166.899999999998</v>
      </c>
      <c r="P93" s="118">
        <v>34947.399999999994</v>
      </c>
      <c r="Q93" s="158">
        <v>423235.70000000007</v>
      </c>
    </row>
    <row r="94" spans="2:17" s="3" customFormat="1" ht="19.5" customHeight="1">
      <c r="B94" s="120"/>
      <c r="C94" s="274" t="s">
        <v>69</v>
      </c>
      <c r="D94" s="275"/>
      <c r="E94" s="116">
        <v>24919.999999999996</v>
      </c>
      <c r="F94" s="117">
        <v>25409.5</v>
      </c>
      <c r="G94" s="117">
        <v>24045.799999999996</v>
      </c>
      <c r="H94" s="117">
        <v>25600.7</v>
      </c>
      <c r="I94" s="117">
        <v>27461.4</v>
      </c>
      <c r="J94" s="117">
        <v>25740.000000000004</v>
      </c>
      <c r="K94" s="117">
        <v>24319.999999999996</v>
      </c>
      <c r="L94" s="117">
        <v>21805.499999999993</v>
      </c>
      <c r="M94" s="117">
        <v>22727.600000000002</v>
      </c>
      <c r="N94" s="117">
        <v>21313.5</v>
      </c>
      <c r="O94" s="117">
        <v>18023.199999999993</v>
      </c>
      <c r="P94" s="118">
        <v>23196.59999999999</v>
      </c>
      <c r="Q94" s="158">
        <v>284563.8</v>
      </c>
    </row>
    <row r="95" spans="2:17" s="3" customFormat="1" ht="19.5" customHeight="1">
      <c r="B95" s="120"/>
      <c r="C95" s="121"/>
      <c r="D95" s="122" t="s">
        <v>70</v>
      </c>
      <c r="E95" s="123">
        <v>20673.399999999994</v>
      </c>
      <c r="F95" s="124">
        <v>21599.800000000007</v>
      </c>
      <c r="G95" s="124">
        <v>20454.700000000004</v>
      </c>
      <c r="H95" s="124">
        <v>21904.999999999996</v>
      </c>
      <c r="I95" s="123">
        <v>23413.200000000004</v>
      </c>
      <c r="J95" s="124">
        <v>22200.6</v>
      </c>
      <c r="K95" s="124">
        <v>20819.17</v>
      </c>
      <c r="L95" s="124">
        <v>18450.7</v>
      </c>
      <c r="M95" s="124">
        <v>19344.1</v>
      </c>
      <c r="N95" s="124">
        <v>17679.200000000004</v>
      </c>
      <c r="O95" s="124">
        <v>15019.899999999998</v>
      </c>
      <c r="P95" s="125">
        <v>19714.199999999997</v>
      </c>
      <c r="Q95" s="126">
        <v>241273.97000000003</v>
      </c>
    </row>
    <row r="96" spans="2:17" s="3" customFormat="1" ht="19.5" customHeight="1" thickBot="1">
      <c r="B96" s="120"/>
      <c r="C96" s="274" t="s">
        <v>71</v>
      </c>
      <c r="D96" s="276"/>
      <c r="E96" s="127">
        <v>12160.099999999997</v>
      </c>
      <c r="F96" s="128">
        <v>11917.7</v>
      </c>
      <c r="G96" s="128">
        <v>11931.099999999997</v>
      </c>
      <c r="H96" s="128">
        <v>12535.400000000001</v>
      </c>
      <c r="I96" s="128">
        <v>12331.499999999998</v>
      </c>
      <c r="J96" s="128">
        <v>11963.3</v>
      </c>
      <c r="K96" s="128">
        <v>12309.599999999997</v>
      </c>
      <c r="L96" s="128">
        <v>10811.599999999999</v>
      </c>
      <c r="M96" s="128">
        <v>11672.800000000003</v>
      </c>
      <c r="N96" s="128">
        <v>10144.300000000001</v>
      </c>
      <c r="O96" s="128">
        <v>9143.699999999999</v>
      </c>
      <c r="P96" s="129">
        <v>11750.800000000003</v>
      </c>
      <c r="Q96" s="159">
        <v>138671.9</v>
      </c>
    </row>
    <row r="97" spans="2:17" s="3" customFormat="1" ht="19.5" customHeight="1">
      <c r="B97" s="289" t="s">
        <v>53</v>
      </c>
      <c r="C97" s="290"/>
      <c r="D97" s="291"/>
      <c r="E97" s="131">
        <v>947.2160913902683</v>
      </c>
      <c r="F97" s="132">
        <v>923.1959359909372</v>
      </c>
      <c r="G97" s="132">
        <v>919.6944040541621</v>
      </c>
      <c r="H97" s="132">
        <v>943.5529395743712</v>
      </c>
      <c r="I97" s="132">
        <v>984.9582660849429</v>
      </c>
      <c r="J97" s="132">
        <v>964.5980025102934</v>
      </c>
      <c r="K97" s="132">
        <v>907.204970279363</v>
      </c>
      <c r="L97" s="132">
        <v>835.1679471836054</v>
      </c>
      <c r="M97" s="132">
        <v>852.9826385585376</v>
      </c>
      <c r="N97" s="132">
        <v>780.6806492560555</v>
      </c>
      <c r="O97" s="132">
        <v>746.955335387397</v>
      </c>
      <c r="P97" s="133">
        <v>871.3724428895044</v>
      </c>
      <c r="Q97" s="160">
        <v>889.9747356391339</v>
      </c>
    </row>
    <row r="98" spans="2:17" s="3" customFormat="1" ht="19.5" customHeight="1">
      <c r="B98" s="120"/>
      <c r="C98" s="270" t="s">
        <v>54</v>
      </c>
      <c r="D98" s="271"/>
      <c r="E98" s="135">
        <v>636.5847178795495</v>
      </c>
      <c r="F98" s="136">
        <v>628.4411135997802</v>
      </c>
      <c r="G98" s="136">
        <v>614.6940870671336</v>
      </c>
      <c r="H98" s="136">
        <v>633.4055065977277</v>
      </c>
      <c r="I98" s="136">
        <v>679.7276129225324</v>
      </c>
      <c r="J98" s="136">
        <v>658.5299585080076</v>
      </c>
      <c r="K98" s="136">
        <v>602.3332189593692</v>
      </c>
      <c r="L98" s="136">
        <v>558.334575186393</v>
      </c>
      <c r="M98" s="136">
        <v>563.5471743381769</v>
      </c>
      <c r="N98" s="136">
        <v>528.9319983571305</v>
      </c>
      <c r="O98" s="136">
        <v>495.5488259887631</v>
      </c>
      <c r="P98" s="137">
        <v>578.3800227979957</v>
      </c>
      <c r="Q98" s="158">
        <v>598.37719898739</v>
      </c>
    </row>
    <row r="99" spans="2:17" s="3" customFormat="1" ht="19.5" customHeight="1">
      <c r="B99" s="120"/>
      <c r="C99" s="121"/>
      <c r="D99" s="138" t="s">
        <v>65</v>
      </c>
      <c r="E99" s="139">
        <v>528.1047554819854</v>
      </c>
      <c r="F99" s="140">
        <v>534.2176101667699</v>
      </c>
      <c r="G99" s="140">
        <v>522.8931099290564</v>
      </c>
      <c r="H99" s="140">
        <v>541.9675095611926</v>
      </c>
      <c r="I99" s="140">
        <v>579.526118365336</v>
      </c>
      <c r="J99" s="140">
        <v>567.9782516259856</v>
      </c>
      <c r="K99" s="140">
        <v>515.6281941678591</v>
      </c>
      <c r="L99" s="140">
        <v>472.4341907496542</v>
      </c>
      <c r="M99" s="140">
        <v>479.3321538083293</v>
      </c>
      <c r="N99" s="140">
        <v>438.74045020082974</v>
      </c>
      <c r="O99" s="140">
        <v>412.9729355202531</v>
      </c>
      <c r="P99" s="141">
        <v>491.55046194029507</v>
      </c>
      <c r="Q99" s="126">
        <v>507.34788598257256</v>
      </c>
    </row>
    <row r="100" spans="2:17" s="3" customFormat="1" ht="19.5" customHeight="1" thickBot="1">
      <c r="B100" s="142"/>
      <c r="C100" s="272" t="s">
        <v>55</v>
      </c>
      <c r="D100" s="273"/>
      <c r="E100" s="127">
        <v>310.6313735107186</v>
      </c>
      <c r="F100" s="128">
        <v>294.7548223911569</v>
      </c>
      <c r="G100" s="128">
        <v>305.00031698702804</v>
      </c>
      <c r="H100" s="128">
        <v>310.1474329766434</v>
      </c>
      <c r="I100" s="128">
        <v>305.23065316241</v>
      </c>
      <c r="J100" s="128">
        <v>306.0680440022861</v>
      </c>
      <c r="K100" s="128">
        <v>304.87175131999385</v>
      </c>
      <c r="L100" s="128">
        <v>276.8333719972121</v>
      </c>
      <c r="M100" s="128">
        <v>289.4354642203608</v>
      </c>
      <c r="N100" s="128">
        <v>251.7486508989251</v>
      </c>
      <c r="O100" s="128">
        <v>251.40650939863372</v>
      </c>
      <c r="P100" s="129">
        <v>292.99242009150873</v>
      </c>
      <c r="Q100" s="159">
        <v>291.59753665174367</v>
      </c>
    </row>
    <row r="101" spans="2:17" ht="15" customHeight="1" thickBot="1">
      <c r="B101" s="107"/>
      <c r="C101" s="107"/>
      <c r="D101" s="161"/>
      <c r="E101" s="107"/>
      <c r="F101" s="107"/>
      <c r="G101" s="107"/>
      <c r="H101" s="107"/>
      <c r="I101" s="107"/>
      <c r="J101" s="107"/>
      <c r="K101" s="161"/>
      <c r="L101" s="161"/>
      <c r="M101" s="161"/>
      <c r="N101" s="161"/>
      <c r="O101" s="161"/>
      <c r="P101" s="161"/>
      <c r="Q101" s="162"/>
    </row>
    <row r="102" spans="2:17" s="3" customFormat="1" ht="19.5" customHeight="1" thickBot="1">
      <c r="B102" s="277" t="s">
        <v>92</v>
      </c>
      <c r="C102" s="278"/>
      <c r="D102" s="279"/>
      <c r="E102" s="163" t="s">
        <v>36</v>
      </c>
      <c r="F102" s="164" t="s">
        <v>27</v>
      </c>
      <c r="G102" s="164" t="s">
        <v>28</v>
      </c>
      <c r="H102" s="164" t="s">
        <v>50</v>
      </c>
      <c r="I102" s="164" t="s">
        <v>51</v>
      </c>
      <c r="J102" s="164" t="s">
        <v>29</v>
      </c>
      <c r="K102" s="164" t="s">
        <v>30</v>
      </c>
      <c r="L102" s="164" t="s">
        <v>31</v>
      </c>
      <c r="M102" s="164" t="s">
        <v>32</v>
      </c>
      <c r="N102" s="164" t="s">
        <v>33</v>
      </c>
      <c r="O102" s="164" t="s">
        <v>34</v>
      </c>
      <c r="P102" s="165" t="s">
        <v>35</v>
      </c>
      <c r="Q102" s="166" t="s">
        <v>72</v>
      </c>
    </row>
    <row r="103" spans="2:17" s="3" customFormat="1" ht="19.5" customHeight="1">
      <c r="B103" s="280" t="s">
        <v>38</v>
      </c>
      <c r="C103" s="281"/>
      <c r="D103" s="282"/>
      <c r="E103" s="112">
        <v>1314788</v>
      </c>
      <c r="F103" s="113">
        <v>1314391</v>
      </c>
      <c r="G103" s="113">
        <v>1313780</v>
      </c>
      <c r="H103" s="113">
        <v>1313540</v>
      </c>
      <c r="I103" s="113">
        <v>1313372</v>
      </c>
      <c r="J103" s="113">
        <v>1312914</v>
      </c>
      <c r="K103" s="113">
        <v>1312735</v>
      </c>
      <c r="L103" s="113">
        <v>1312010</v>
      </c>
      <c r="M103" s="113">
        <v>1311355</v>
      </c>
      <c r="N103" s="113">
        <v>1310269</v>
      </c>
      <c r="O103" s="113">
        <v>1309676</v>
      </c>
      <c r="P103" s="167">
        <v>1304696</v>
      </c>
      <c r="Q103" s="168">
        <v>1312914</v>
      </c>
    </row>
    <row r="104" spans="2:17" s="3" customFormat="1" ht="19.5" customHeight="1">
      <c r="B104" s="283" t="s">
        <v>68</v>
      </c>
      <c r="C104" s="284"/>
      <c r="D104" s="285"/>
      <c r="E104" s="116">
        <v>37792.299999999996</v>
      </c>
      <c r="F104" s="117">
        <v>37994.90000000001</v>
      </c>
      <c r="G104" s="117">
        <v>35135.399999999994</v>
      </c>
      <c r="H104" s="117">
        <v>38623.299999999996</v>
      </c>
      <c r="I104" s="117">
        <v>41937</v>
      </c>
      <c r="J104" s="117">
        <v>36960.29999999998</v>
      </c>
      <c r="K104" s="117">
        <v>36870.7</v>
      </c>
      <c r="L104" s="117">
        <v>34168.80000000001</v>
      </c>
      <c r="M104" s="117">
        <v>35054.899999999994</v>
      </c>
      <c r="N104" s="117">
        <v>31824.400000000005</v>
      </c>
      <c r="O104" s="117">
        <v>26797.599999999995</v>
      </c>
      <c r="P104" s="169">
        <v>33253.100000000006</v>
      </c>
      <c r="Q104" s="158">
        <f>SUM(E104:P104)</f>
        <v>426412.69999999995</v>
      </c>
    </row>
    <row r="105" spans="2:17" s="3" customFormat="1" ht="19.5" customHeight="1">
      <c r="B105" s="120"/>
      <c r="C105" s="274" t="s">
        <v>69</v>
      </c>
      <c r="D105" s="275"/>
      <c r="E105" s="116">
        <v>25586.300000000003</v>
      </c>
      <c r="F105" s="117">
        <v>25719.799999999996</v>
      </c>
      <c r="G105" s="117">
        <v>23756.399999999998</v>
      </c>
      <c r="H105" s="117">
        <v>25746.499999999996</v>
      </c>
      <c r="I105" s="117">
        <v>29294.500000000004</v>
      </c>
      <c r="J105" s="117">
        <v>25090.999999999996</v>
      </c>
      <c r="K105" s="117">
        <v>24564.699999999997</v>
      </c>
      <c r="L105" s="117">
        <v>22957.100000000002</v>
      </c>
      <c r="M105" s="117">
        <v>23118.000000000007</v>
      </c>
      <c r="N105" s="117">
        <v>21507.500000000004</v>
      </c>
      <c r="O105" s="117">
        <v>17442.799999999996</v>
      </c>
      <c r="P105" s="169">
        <v>21791.199999999997</v>
      </c>
      <c r="Q105" s="158">
        <f>SUM(E105:P105)</f>
        <v>286575.80000000005</v>
      </c>
    </row>
    <row r="106" spans="2:17" s="3" customFormat="1" ht="19.5" customHeight="1">
      <c r="B106" s="120"/>
      <c r="C106" s="121"/>
      <c r="D106" s="122" t="s">
        <v>70</v>
      </c>
      <c r="E106" s="123">
        <v>21364.899999999998</v>
      </c>
      <c r="F106" s="124">
        <v>21690.499999999996</v>
      </c>
      <c r="G106" s="124">
        <v>20006.2</v>
      </c>
      <c r="H106" s="124">
        <v>21981.6</v>
      </c>
      <c r="I106" s="123">
        <v>24997.300000000003</v>
      </c>
      <c r="J106" s="124">
        <v>21312.59999999999</v>
      </c>
      <c r="K106" s="124">
        <v>21031.699999999997</v>
      </c>
      <c r="L106" s="124">
        <v>19233.999999999993</v>
      </c>
      <c r="M106" s="124">
        <v>19278.9</v>
      </c>
      <c r="N106" s="124">
        <v>17889.800000000003</v>
      </c>
      <c r="O106" s="124">
        <v>14350.900000000003</v>
      </c>
      <c r="P106" s="125">
        <v>18131.9</v>
      </c>
      <c r="Q106" s="126">
        <v>241270.3</v>
      </c>
    </row>
    <row r="107" spans="2:17" s="3" customFormat="1" ht="19.5" customHeight="1" thickBot="1">
      <c r="B107" s="120"/>
      <c r="C107" s="274" t="s">
        <v>71</v>
      </c>
      <c r="D107" s="276"/>
      <c r="E107" s="127">
        <v>12205.999999999996</v>
      </c>
      <c r="F107" s="128">
        <v>12275.100000000002</v>
      </c>
      <c r="G107" s="128">
        <v>11378.999999999995</v>
      </c>
      <c r="H107" s="128">
        <v>12876.800000000001</v>
      </c>
      <c r="I107" s="128">
        <v>12642.500000000007</v>
      </c>
      <c r="J107" s="128">
        <v>11869.300000000001</v>
      </c>
      <c r="K107" s="128">
        <v>12306.000000000004</v>
      </c>
      <c r="L107" s="128">
        <v>11211.699999999999</v>
      </c>
      <c r="M107" s="128">
        <v>11936.899999999996</v>
      </c>
      <c r="N107" s="128">
        <v>10316.900000000001</v>
      </c>
      <c r="O107" s="128">
        <v>9354.8</v>
      </c>
      <c r="P107" s="170">
        <v>11461.900000000003</v>
      </c>
      <c r="Q107" s="159">
        <f>SUM(E107:P107)</f>
        <v>139836.9</v>
      </c>
    </row>
    <row r="108" spans="2:17" s="3" customFormat="1" ht="19.5" customHeight="1">
      <c r="B108" s="289" t="s">
        <v>53</v>
      </c>
      <c r="C108" s="290"/>
      <c r="D108" s="291"/>
      <c r="E108" s="112">
        <v>958.1341884268286</v>
      </c>
      <c r="F108" s="113">
        <v>932.4789468916565</v>
      </c>
      <c r="G108" s="113">
        <v>891.4582350165172</v>
      </c>
      <c r="H108" s="113">
        <v>948.5153883595524</v>
      </c>
      <c r="I108" s="113">
        <v>1030.0253481975428</v>
      </c>
      <c r="J108" s="113">
        <v>938.3782943894264</v>
      </c>
      <c r="K108" s="113">
        <v>906.0300969767993</v>
      </c>
      <c r="L108" s="113">
        <v>868.1031394577789</v>
      </c>
      <c r="M108" s="113">
        <v>862.3166311231142</v>
      </c>
      <c r="N108" s="113">
        <v>783.4983109476733</v>
      </c>
      <c r="O108" s="113">
        <v>730.7587089151383</v>
      </c>
      <c r="P108" s="167">
        <v>822.1690303038337</v>
      </c>
      <c r="Q108" s="157">
        <v>889.8175909486375</v>
      </c>
    </row>
    <row r="109" spans="2:17" s="3" customFormat="1" ht="19.5" customHeight="1">
      <c r="B109" s="120"/>
      <c r="C109" s="270" t="s">
        <v>54</v>
      </c>
      <c r="D109" s="271"/>
      <c r="E109" s="135">
        <v>648.6799899806407</v>
      </c>
      <c r="F109" s="136">
        <v>631.2208222225619</v>
      </c>
      <c r="G109" s="136">
        <v>602.7493187596098</v>
      </c>
      <c r="H109" s="136">
        <v>632.2854713708878</v>
      </c>
      <c r="I109" s="136">
        <v>719.509682685288</v>
      </c>
      <c r="J109" s="136">
        <v>637.0308083139234</v>
      </c>
      <c r="K109" s="136">
        <v>603.6326276204678</v>
      </c>
      <c r="L109" s="136">
        <v>583.2552089287939</v>
      </c>
      <c r="M109" s="136">
        <v>568.6804377791454</v>
      </c>
      <c r="N109" s="136">
        <v>529.502203425896</v>
      </c>
      <c r="O109" s="136">
        <v>475.6574472290419</v>
      </c>
      <c r="P109" s="171">
        <v>538.7783326413746</v>
      </c>
      <c r="Q109" s="158">
        <v>598.012648263475</v>
      </c>
    </row>
    <row r="110" spans="2:17" s="3" customFormat="1" ht="19.5" customHeight="1">
      <c r="B110" s="120"/>
      <c r="C110" s="121"/>
      <c r="D110" s="138" t="s">
        <v>65</v>
      </c>
      <c r="E110" s="139">
        <v>541.6563988516273</v>
      </c>
      <c r="F110" s="140">
        <v>532.3328814539179</v>
      </c>
      <c r="G110" s="140">
        <v>507.5989384321068</v>
      </c>
      <c r="H110" s="140">
        <v>539.8266295413476</v>
      </c>
      <c r="I110" s="140">
        <v>613.9650579797897</v>
      </c>
      <c r="J110" s="140">
        <v>541.1017020155164</v>
      </c>
      <c r="K110" s="140">
        <v>516.8156067171752</v>
      </c>
      <c r="L110" s="140">
        <v>488.66497460639255</v>
      </c>
      <c r="M110" s="140">
        <v>474.0055334944094</v>
      </c>
      <c r="N110" s="140">
        <v>440.43652301981143</v>
      </c>
      <c r="O110" s="140">
        <v>391.3427006810409</v>
      </c>
      <c r="P110" s="141">
        <v>448.30366614138467</v>
      </c>
      <c r="Q110" s="126">
        <v>503.4713016602346</v>
      </c>
    </row>
    <row r="111" spans="2:17" s="3" customFormat="1" ht="19.5" customHeight="1" thickBot="1">
      <c r="B111" s="142"/>
      <c r="C111" s="272" t="s">
        <v>55</v>
      </c>
      <c r="D111" s="273"/>
      <c r="E111" s="127">
        <v>309.45419844618795</v>
      </c>
      <c r="F111" s="128">
        <v>301.25812466909434</v>
      </c>
      <c r="G111" s="128">
        <v>288.7089162569074</v>
      </c>
      <c r="H111" s="128">
        <v>316.22991698866446</v>
      </c>
      <c r="I111" s="128">
        <v>310.51566551225517</v>
      </c>
      <c r="J111" s="128">
        <v>301.3474860755033</v>
      </c>
      <c r="K111" s="128">
        <v>302.3974693563316</v>
      </c>
      <c r="L111" s="128">
        <v>284.84793052898476</v>
      </c>
      <c r="M111" s="128">
        <v>293.63619334396907</v>
      </c>
      <c r="N111" s="128">
        <v>253.99610752177733</v>
      </c>
      <c r="O111" s="128">
        <v>255.1012616860964</v>
      </c>
      <c r="P111" s="170">
        <v>283.3906976624589</v>
      </c>
      <c r="Q111" s="159">
        <v>291.80494268516287</v>
      </c>
    </row>
    <row r="112" spans="2:17" ht="13.5"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2"/>
    </row>
    <row r="113" spans="5:17" ht="6.75" customHeight="1">
      <c r="E113" s="5"/>
      <c r="F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5:17" ht="6.75" customHeight="1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2:17" s="3" customFormat="1" ht="19.5" customHeight="1">
      <c r="B115" s="57" t="s">
        <v>49</v>
      </c>
      <c r="C115" s="57"/>
      <c r="D115" s="26"/>
      <c r="E115" s="27"/>
      <c r="F115" s="27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9"/>
    </row>
    <row r="116" spans="2:17" s="3" customFormat="1" ht="19.5" customHeight="1">
      <c r="B116" s="24" t="s">
        <v>47</v>
      </c>
      <c r="C116" s="24"/>
      <c r="D116" s="23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s="3" customFormat="1" ht="35.25" customHeight="1">
      <c r="B117" s="243" t="s">
        <v>48</v>
      </c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</row>
  </sheetData>
  <sheetProtection/>
  <mergeCells count="82">
    <mergeCell ref="C21:D21"/>
    <mergeCell ref="C23:D23"/>
    <mergeCell ref="B14:D14"/>
    <mergeCell ref="B15:D15"/>
    <mergeCell ref="B16:D16"/>
    <mergeCell ref="C17:D17"/>
    <mergeCell ref="C19:D19"/>
    <mergeCell ref="B20:D20"/>
    <mergeCell ref="C32:D32"/>
    <mergeCell ref="C34:D34"/>
    <mergeCell ref="B25:D25"/>
    <mergeCell ref="B26:D26"/>
    <mergeCell ref="B27:D27"/>
    <mergeCell ref="C28:D28"/>
    <mergeCell ref="C30:D30"/>
    <mergeCell ref="B31:D31"/>
    <mergeCell ref="C43:D43"/>
    <mergeCell ref="C45:D45"/>
    <mergeCell ref="B36:D36"/>
    <mergeCell ref="B37:D37"/>
    <mergeCell ref="B38:D38"/>
    <mergeCell ref="C39:D39"/>
    <mergeCell ref="C41:D41"/>
    <mergeCell ref="B42:D42"/>
    <mergeCell ref="B47:D47"/>
    <mergeCell ref="B48:D48"/>
    <mergeCell ref="B49:D49"/>
    <mergeCell ref="B53:D53"/>
    <mergeCell ref="B81:D81"/>
    <mergeCell ref="B82:D82"/>
    <mergeCell ref="B71:D71"/>
    <mergeCell ref="B75:D75"/>
    <mergeCell ref="B80:D80"/>
    <mergeCell ref="B64:D64"/>
    <mergeCell ref="B117:Q117"/>
    <mergeCell ref="B1:Q1"/>
    <mergeCell ref="B108:D108"/>
    <mergeCell ref="B91:D91"/>
    <mergeCell ref="B92:D92"/>
    <mergeCell ref="B93:D93"/>
    <mergeCell ref="B97:D97"/>
    <mergeCell ref="B69:D69"/>
    <mergeCell ref="B86:D86"/>
    <mergeCell ref="C50:D50"/>
    <mergeCell ref="C52:D52"/>
    <mergeCell ref="C54:D54"/>
    <mergeCell ref="C56:D56"/>
    <mergeCell ref="C61:D61"/>
    <mergeCell ref="C63:D63"/>
    <mergeCell ref="B58:D58"/>
    <mergeCell ref="B60:D60"/>
    <mergeCell ref="B59:D59"/>
    <mergeCell ref="C65:D65"/>
    <mergeCell ref="C67:D67"/>
    <mergeCell ref="C72:D72"/>
    <mergeCell ref="C74:D74"/>
    <mergeCell ref="C76:D76"/>
    <mergeCell ref="C78:D78"/>
    <mergeCell ref="B70:D70"/>
    <mergeCell ref="C83:D83"/>
    <mergeCell ref="C85:D85"/>
    <mergeCell ref="C87:D87"/>
    <mergeCell ref="C89:D89"/>
    <mergeCell ref="C94:D94"/>
    <mergeCell ref="C96:D96"/>
    <mergeCell ref="C98:D98"/>
    <mergeCell ref="C100:D100"/>
    <mergeCell ref="C105:D105"/>
    <mergeCell ref="C107:D107"/>
    <mergeCell ref="C109:D109"/>
    <mergeCell ref="C111:D111"/>
    <mergeCell ref="B102:D102"/>
    <mergeCell ref="B103:D103"/>
    <mergeCell ref="B104:D104"/>
    <mergeCell ref="C10:D10"/>
    <mergeCell ref="C12:D12"/>
    <mergeCell ref="B3:D3"/>
    <mergeCell ref="B4:D4"/>
    <mergeCell ref="B5:D5"/>
    <mergeCell ref="C6:D6"/>
    <mergeCell ref="C8:D8"/>
    <mergeCell ref="B9:D9"/>
  </mergeCells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600" verticalDpi="600" orientation="portrait" paperSize="9" scale="63" r:id="rId1"/>
  <headerFooter alignWithMargins="0">
    <oddHeader>&amp;R資料1-2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Y58"/>
  <sheetViews>
    <sheetView view="pageBreakPreview" zoomScale="90" zoomScaleNormal="90" zoomScaleSheetLayoutView="90" workbookViewId="0" topLeftCell="A1">
      <selection activeCell="CD30" sqref="CD30"/>
    </sheetView>
  </sheetViews>
  <sheetFormatPr defaultColWidth="9.00390625" defaultRowHeight="13.5"/>
  <cols>
    <col min="1" max="1" width="3.75390625" style="6" customWidth="1"/>
    <col min="2" max="2" width="11.625" style="7" customWidth="1"/>
    <col min="3" max="3" width="9.875" style="8" customWidth="1"/>
    <col min="4" max="4" width="9.00390625" style="1" customWidth="1"/>
    <col min="5" max="5" width="9.875" style="8" customWidth="1"/>
    <col min="6" max="6" width="9.00390625" style="1" customWidth="1"/>
    <col min="7" max="7" width="9.875" style="8" customWidth="1"/>
    <col min="8" max="8" width="9.00390625" style="1" customWidth="1"/>
    <col min="9" max="9" width="9.875" style="8" customWidth="1"/>
    <col min="10" max="10" width="9.00390625" style="1" customWidth="1"/>
    <col min="11" max="11" width="9.875" style="8" customWidth="1"/>
    <col min="12" max="12" width="9.00390625" style="1" customWidth="1"/>
    <col min="13" max="14" width="9.875" style="8" customWidth="1"/>
    <col min="15" max="15" width="9.00390625" style="1" customWidth="1"/>
    <col min="16" max="16" width="9.875" style="8" customWidth="1"/>
    <col min="17" max="17" width="9.00390625" style="1" customWidth="1"/>
    <col min="18" max="18" width="9.875" style="8" customWidth="1"/>
    <col min="19" max="19" width="9.00390625" style="1" customWidth="1"/>
    <col min="20" max="20" width="9.875" style="8" customWidth="1"/>
    <col min="21" max="21" width="9.00390625" style="1" customWidth="1"/>
    <col min="22" max="22" width="9.875" style="8" customWidth="1"/>
    <col min="23" max="23" width="9.00390625" style="1" customWidth="1"/>
    <col min="24" max="25" width="9.875" style="8" customWidth="1"/>
    <col min="26" max="26" width="9.00390625" style="1" customWidth="1"/>
    <col min="27" max="27" width="9.875" style="8" customWidth="1"/>
    <col min="28" max="28" width="9.00390625" style="1" customWidth="1"/>
    <col min="29" max="29" width="9.875" style="8" customWidth="1"/>
    <col min="30" max="30" width="9.00390625" style="1" customWidth="1"/>
    <col min="31" max="31" width="9.875" style="8" customWidth="1"/>
    <col min="32" max="32" width="9.00390625" style="1" customWidth="1"/>
    <col min="33" max="33" width="9.875" style="8" customWidth="1"/>
    <col min="34" max="34" width="9.00390625" style="1" customWidth="1"/>
    <col min="35" max="36" width="9.875" style="8" customWidth="1"/>
    <col min="37" max="37" width="9.00390625" style="1" customWidth="1"/>
    <col min="38" max="38" width="9.875" style="8" customWidth="1"/>
    <col min="39" max="39" width="9.00390625" style="1" customWidth="1"/>
    <col min="40" max="40" width="9.875" style="8" customWidth="1"/>
    <col min="41" max="41" width="9.00390625" style="1" customWidth="1"/>
    <col min="42" max="42" width="9.875" style="8" customWidth="1"/>
    <col min="43" max="43" width="9.00390625" style="1" customWidth="1"/>
    <col min="44" max="44" width="9.875" style="8" customWidth="1"/>
    <col min="45" max="45" width="9.00390625" style="1" customWidth="1"/>
    <col min="46" max="47" width="9.875" style="8" customWidth="1"/>
    <col min="48" max="48" width="9.00390625" style="1" customWidth="1"/>
    <col min="49" max="49" width="9.875" style="8" customWidth="1"/>
    <col min="50" max="50" width="9.00390625" style="1" customWidth="1"/>
    <col min="51" max="51" width="9.875" style="8" customWidth="1"/>
    <col min="52" max="52" width="9.00390625" style="1" customWidth="1"/>
    <col min="53" max="53" width="9.875" style="8" customWidth="1"/>
    <col min="54" max="54" width="9.00390625" style="1" customWidth="1"/>
    <col min="55" max="55" width="9.875" style="8" customWidth="1"/>
    <col min="56" max="56" width="9.00390625" style="1" customWidth="1"/>
    <col min="57" max="58" width="9.875" style="8" customWidth="1"/>
    <col min="59" max="59" width="9.00390625" style="1" customWidth="1"/>
    <col min="60" max="60" width="9.875" style="8" customWidth="1"/>
    <col min="61" max="61" width="9.00390625" style="1" customWidth="1"/>
    <col min="62" max="62" width="9.875" style="8" customWidth="1"/>
    <col min="63" max="63" width="9.00390625" style="1" customWidth="1"/>
    <col min="64" max="64" width="9.875" style="8" customWidth="1"/>
    <col min="65" max="65" width="9.00390625" style="1" customWidth="1"/>
    <col min="66" max="66" width="9.875" style="8" customWidth="1"/>
    <col min="67" max="67" width="9.00390625" style="1" customWidth="1"/>
    <col min="68" max="69" width="9.875" style="8" customWidth="1"/>
    <col min="70" max="70" width="9.00390625" style="1" customWidth="1"/>
    <col min="71" max="71" width="9.875" style="8" customWidth="1"/>
    <col min="72" max="72" width="9.00390625" style="1" customWidth="1"/>
    <col min="73" max="73" width="9.875" style="8" customWidth="1"/>
    <col min="74" max="74" width="9.00390625" style="1" customWidth="1"/>
    <col min="75" max="75" width="9.875" style="8" customWidth="1"/>
    <col min="76" max="76" width="9.00390625" style="1" customWidth="1"/>
    <col min="77" max="77" width="9.875" style="8" customWidth="1"/>
    <col min="78" max="78" width="9.00390625" style="1" customWidth="1"/>
    <col min="79" max="80" width="9.875" style="8" customWidth="1"/>
    <col min="81" max="81" width="9.00390625" style="1" customWidth="1"/>
    <col min="82" max="82" width="9.875" style="8" customWidth="1"/>
    <col min="83" max="83" width="9.00390625" style="1" customWidth="1"/>
    <col min="84" max="84" width="9.875" style="8" customWidth="1"/>
    <col min="85" max="85" width="9.00390625" style="1" customWidth="1"/>
    <col min="86" max="86" width="9.875" style="8" customWidth="1"/>
    <col min="87" max="87" width="9.00390625" style="1" customWidth="1"/>
    <col min="88" max="88" width="9.875" style="8" customWidth="1"/>
    <col min="89" max="89" width="9.00390625" style="1" customWidth="1"/>
    <col min="90" max="90" width="9.875" style="8" customWidth="1"/>
    <col min="91" max="91" width="9.875" style="8" bestFit="1" customWidth="1"/>
    <col min="92" max="92" width="9.00390625" style="1" customWidth="1"/>
    <col min="93" max="93" width="9.875" style="8" bestFit="1" customWidth="1"/>
    <col min="94" max="94" width="9.00390625" style="1" customWidth="1"/>
    <col min="95" max="95" width="9.875" style="8" bestFit="1" customWidth="1"/>
    <col min="96" max="96" width="9.00390625" style="1" customWidth="1"/>
    <col min="97" max="97" width="9.875" style="8" bestFit="1" customWidth="1"/>
    <col min="98" max="98" width="9.00390625" style="1" customWidth="1"/>
    <col min="99" max="99" width="9.875" style="8" bestFit="1" customWidth="1"/>
    <col min="100" max="100" width="9.00390625" style="1" customWidth="1"/>
    <col min="101" max="101" width="9.875" style="8" bestFit="1" customWidth="1"/>
    <col min="102" max="102" width="11.625" style="7" customWidth="1"/>
    <col min="103" max="103" width="3.75390625" style="6" customWidth="1"/>
    <col min="104" max="16384" width="9.00390625" style="1" customWidth="1"/>
  </cols>
  <sheetData>
    <row r="1" spans="1:103" s="187" customFormat="1" ht="32.25" customHeight="1">
      <c r="A1" s="323" t="s">
        <v>114</v>
      </c>
      <c r="B1" s="324"/>
      <c r="C1" s="332" t="s">
        <v>95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4" t="s">
        <v>103</v>
      </c>
      <c r="O1" s="335"/>
      <c r="P1" s="335"/>
      <c r="Q1" s="335"/>
      <c r="R1" s="335"/>
      <c r="S1" s="335"/>
      <c r="T1" s="335"/>
      <c r="U1" s="335"/>
      <c r="V1" s="335"/>
      <c r="W1" s="335"/>
      <c r="X1" s="336"/>
      <c r="Y1" s="327" t="s">
        <v>104</v>
      </c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10" t="s">
        <v>96</v>
      </c>
      <c r="AK1" s="311"/>
      <c r="AL1" s="311"/>
      <c r="AM1" s="311"/>
      <c r="AN1" s="311"/>
      <c r="AO1" s="311"/>
      <c r="AP1" s="311"/>
      <c r="AQ1" s="311"/>
      <c r="AR1" s="311"/>
      <c r="AS1" s="311"/>
      <c r="AT1" s="312"/>
      <c r="AU1" s="313" t="s">
        <v>97</v>
      </c>
      <c r="AV1" s="314"/>
      <c r="AW1" s="314"/>
      <c r="AX1" s="314"/>
      <c r="AY1" s="314"/>
      <c r="AZ1" s="314"/>
      <c r="BA1" s="314"/>
      <c r="BB1" s="314"/>
      <c r="BC1" s="314"/>
      <c r="BD1" s="314"/>
      <c r="BE1" s="315"/>
      <c r="BF1" s="316" t="s">
        <v>105</v>
      </c>
      <c r="BG1" s="317"/>
      <c r="BH1" s="317"/>
      <c r="BI1" s="317"/>
      <c r="BJ1" s="317"/>
      <c r="BK1" s="317"/>
      <c r="BL1" s="317"/>
      <c r="BM1" s="317"/>
      <c r="BN1" s="317"/>
      <c r="BO1" s="317"/>
      <c r="BP1" s="318"/>
      <c r="BQ1" s="327" t="s">
        <v>106</v>
      </c>
      <c r="BR1" s="328"/>
      <c r="BS1" s="328"/>
      <c r="BT1" s="328"/>
      <c r="BU1" s="328"/>
      <c r="BV1" s="328"/>
      <c r="BW1" s="328"/>
      <c r="BX1" s="328"/>
      <c r="BY1" s="328"/>
      <c r="BZ1" s="328"/>
      <c r="CA1" s="329"/>
      <c r="CB1" s="310" t="s">
        <v>94</v>
      </c>
      <c r="CC1" s="311"/>
      <c r="CD1" s="311"/>
      <c r="CE1" s="311"/>
      <c r="CF1" s="311"/>
      <c r="CG1" s="311"/>
      <c r="CH1" s="311"/>
      <c r="CI1" s="311"/>
      <c r="CJ1" s="311"/>
      <c r="CK1" s="311"/>
      <c r="CL1" s="312"/>
      <c r="CM1" s="330" t="s">
        <v>63</v>
      </c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19"/>
      <c r="CY1" s="319"/>
    </row>
    <row r="2" spans="1:103" s="21" customFormat="1" ht="19.5" customHeight="1" thickBot="1">
      <c r="A2" s="325"/>
      <c r="B2" s="326"/>
      <c r="C2" s="52" t="s">
        <v>113</v>
      </c>
      <c r="D2" s="53" t="s">
        <v>42</v>
      </c>
      <c r="E2" s="55" t="s">
        <v>101</v>
      </c>
      <c r="F2" s="56" t="s">
        <v>42</v>
      </c>
      <c r="G2" s="54" t="s">
        <v>93</v>
      </c>
      <c r="H2" s="53" t="s">
        <v>42</v>
      </c>
      <c r="I2" s="55" t="s">
        <v>73</v>
      </c>
      <c r="J2" s="56" t="s">
        <v>42</v>
      </c>
      <c r="K2" s="54" t="s">
        <v>66</v>
      </c>
      <c r="L2" s="56" t="s">
        <v>42</v>
      </c>
      <c r="M2" s="54" t="s">
        <v>62</v>
      </c>
      <c r="N2" s="52" t="s">
        <v>113</v>
      </c>
      <c r="O2" s="53" t="s">
        <v>42</v>
      </c>
      <c r="P2" s="55" t="s">
        <v>101</v>
      </c>
      <c r="Q2" s="53" t="s">
        <v>42</v>
      </c>
      <c r="R2" s="55" t="s">
        <v>93</v>
      </c>
      <c r="S2" s="53" t="s">
        <v>42</v>
      </c>
      <c r="T2" s="55" t="s">
        <v>73</v>
      </c>
      <c r="U2" s="53" t="s">
        <v>42</v>
      </c>
      <c r="V2" s="55" t="s">
        <v>67</v>
      </c>
      <c r="W2" s="53" t="s">
        <v>42</v>
      </c>
      <c r="X2" s="55" t="s">
        <v>62</v>
      </c>
      <c r="Y2" s="52" t="s">
        <v>113</v>
      </c>
      <c r="Z2" s="53" t="s">
        <v>42</v>
      </c>
      <c r="AA2" s="55" t="s">
        <v>101</v>
      </c>
      <c r="AB2" s="53" t="s">
        <v>42</v>
      </c>
      <c r="AC2" s="55" t="s">
        <v>93</v>
      </c>
      <c r="AD2" s="53" t="s">
        <v>42</v>
      </c>
      <c r="AE2" s="55" t="s">
        <v>73</v>
      </c>
      <c r="AF2" s="53" t="s">
        <v>42</v>
      </c>
      <c r="AG2" s="55" t="s">
        <v>67</v>
      </c>
      <c r="AH2" s="53" t="s">
        <v>42</v>
      </c>
      <c r="AI2" s="55" t="s">
        <v>62</v>
      </c>
      <c r="AJ2" s="52" t="s">
        <v>113</v>
      </c>
      <c r="AK2" s="53" t="s">
        <v>42</v>
      </c>
      <c r="AL2" s="55" t="s">
        <v>101</v>
      </c>
      <c r="AM2" s="53" t="s">
        <v>42</v>
      </c>
      <c r="AN2" s="55" t="s">
        <v>93</v>
      </c>
      <c r="AO2" s="53" t="s">
        <v>42</v>
      </c>
      <c r="AP2" s="55" t="s">
        <v>73</v>
      </c>
      <c r="AQ2" s="53" t="s">
        <v>42</v>
      </c>
      <c r="AR2" s="55" t="s">
        <v>67</v>
      </c>
      <c r="AS2" s="53" t="s">
        <v>42</v>
      </c>
      <c r="AT2" s="55" t="s">
        <v>62</v>
      </c>
      <c r="AU2" s="52" t="s">
        <v>113</v>
      </c>
      <c r="AV2" s="53" t="s">
        <v>42</v>
      </c>
      <c r="AW2" s="55" t="s">
        <v>101</v>
      </c>
      <c r="AX2" s="53" t="s">
        <v>42</v>
      </c>
      <c r="AY2" s="55" t="s">
        <v>93</v>
      </c>
      <c r="AZ2" s="53" t="s">
        <v>42</v>
      </c>
      <c r="BA2" s="55" t="s">
        <v>73</v>
      </c>
      <c r="BB2" s="53" t="s">
        <v>42</v>
      </c>
      <c r="BC2" s="55" t="s">
        <v>67</v>
      </c>
      <c r="BD2" s="53" t="s">
        <v>42</v>
      </c>
      <c r="BE2" s="55" t="s">
        <v>62</v>
      </c>
      <c r="BF2" s="52" t="s">
        <v>113</v>
      </c>
      <c r="BG2" s="53" t="s">
        <v>42</v>
      </c>
      <c r="BH2" s="55" t="s">
        <v>101</v>
      </c>
      <c r="BI2" s="53" t="s">
        <v>42</v>
      </c>
      <c r="BJ2" s="55" t="s">
        <v>93</v>
      </c>
      <c r="BK2" s="53" t="s">
        <v>42</v>
      </c>
      <c r="BL2" s="55" t="s">
        <v>73</v>
      </c>
      <c r="BM2" s="53" t="s">
        <v>42</v>
      </c>
      <c r="BN2" s="55" t="s">
        <v>67</v>
      </c>
      <c r="BO2" s="53" t="s">
        <v>42</v>
      </c>
      <c r="BP2" s="55" t="s">
        <v>62</v>
      </c>
      <c r="BQ2" s="52" t="s">
        <v>113</v>
      </c>
      <c r="BR2" s="53" t="s">
        <v>42</v>
      </c>
      <c r="BS2" s="55" t="s">
        <v>101</v>
      </c>
      <c r="BT2" s="53" t="s">
        <v>42</v>
      </c>
      <c r="BU2" s="55" t="s">
        <v>93</v>
      </c>
      <c r="BV2" s="53" t="s">
        <v>42</v>
      </c>
      <c r="BW2" s="55" t="s">
        <v>73</v>
      </c>
      <c r="BX2" s="53" t="s">
        <v>42</v>
      </c>
      <c r="BY2" s="55" t="s">
        <v>67</v>
      </c>
      <c r="BZ2" s="53" t="s">
        <v>42</v>
      </c>
      <c r="CA2" s="55" t="s">
        <v>62</v>
      </c>
      <c r="CB2" s="52" t="s">
        <v>113</v>
      </c>
      <c r="CC2" s="53" t="s">
        <v>42</v>
      </c>
      <c r="CD2" s="55" t="s">
        <v>101</v>
      </c>
      <c r="CE2" s="53" t="s">
        <v>42</v>
      </c>
      <c r="CF2" s="55" t="s">
        <v>93</v>
      </c>
      <c r="CG2" s="53" t="s">
        <v>42</v>
      </c>
      <c r="CH2" s="55" t="s">
        <v>73</v>
      </c>
      <c r="CI2" s="53" t="s">
        <v>42</v>
      </c>
      <c r="CJ2" s="55" t="s">
        <v>67</v>
      </c>
      <c r="CK2" s="53" t="s">
        <v>42</v>
      </c>
      <c r="CL2" s="55" t="s">
        <v>62</v>
      </c>
      <c r="CM2" s="52" t="s">
        <v>113</v>
      </c>
      <c r="CN2" s="53" t="s">
        <v>42</v>
      </c>
      <c r="CO2" s="55" t="s">
        <v>101</v>
      </c>
      <c r="CP2" s="53" t="s">
        <v>42</v>
      </c>
      <c r="CQ2" s="55" t="s">
        <v>93</v>
      </c>
      <c r="CR2" s="53" t="s">
        <v>42</v>
      </c>
      <c r="CS2" s="55" t="s">
        <v>73</v>
      </c>
      <c r="CT2" s="53" t="s">
        <v>42</v>
      </c>
      <c r="CU2" s="55" t="s">
        <v>67</v>
      </c>
      <c r="CV2" s="53" t="s">
        <v>42</v>
      </c>
      <c r="CW2" s="55" t="s">
        <v>62</v>
      </c>
      <c r="CX2" s="320"/>
      <c r="CY2" s="320"/>
    </row>
    <row r="3" spans="1:103" s="21" customFormat="1" ht="19.5" customHeight="1" thickBot="1">
      <c r="A3" s="321" t="s">
        <v>39</v>
      </c>
      <c r="B3" s="322"/>
      <c r="C3" s="32">
        <f>SUM(C4:C36)</f>
        <v>1193773</v>
      </c>
      <c r="D3" s="30">
        <f aca="true" t="shared" si="0" ref="D3:F36">C3*100/E3</f>
        <v>98.68192421704893</v>
      </c>
      <c r="E3" s="47">
        <f>SUM(E4:E36)</f>
        <v>1209718</v>
      </c>
      <c r="F3" s="30">
        <f t="shared" si="0"/>
        <v>98.83753041392349</v>
      </c>
      <c r="G3" s="15">
        <f>SUM(G4:G36)</f>
        <v>1223946</v>
      </c>
      <c r="H3" s="30">
        <f aca="true" t="shared" si="1" ref="H3:H36">G3*100/I3</f>
        <v>98.8483337990609</v>
      </c>
      <c r="I3" s="15">
        <f>SUM(I4:I36)</f>
        <v>1238206</v>
      </c>
      <c r="J3" s="30">
        <f aca="true" t="shared" si="2" ref="J3:J36">I3*100/K3</f>
        <v>98.87960416407131</v>
      </c>
      <c r="K3" s="15">
        <f>SUM(K4:K36)</f>
        <v>1252236</v>
      </c>
      <c r="L3" s="30">
        <f aca="true" t="shared" si="3" ref="L3:L36">K3*100/M3</f>
        <v>98.78864712671516</v>
      </c>
      <c r="M3" s="15">
        <f>SUM(M4:M36)</f>
        <v>1267591</v>
      </c>
      <c r="N3" s="32">
        <f>SUM(N4:N36)</f>
        <v>378426.02</v>
      </c>
      <c r="O3" s="30">
        <f>N3*100/P3</f>
        <v>97.91966078656064</v>
      </c>
      <c r="P3" s="47">
        <f>SUM(P4:P36)</f>
        <v>386465.81999999995</v>
      </c>
      <c r="Q3" s="30">
        <f aca="true" t="shared" si="4" ref="Q3:Q36">P3*100/R3</f>
        <v>98.85864317110295</v>
      </c>
      <c r="R3" s="47">
        <f>SUM(R4:R36)</f>
        <v>390927.70000000007</v>
      </c>
      <c r="S3" s="30">
        <f>R3*100/T3</f>
        <v>97.28874799846135</v>
      </c>
      <c r="T3" s="47">
        <f>SUM(T4:T36)</f>
        <v>401822.1099999999</v>
      </c>
      <c r="U3" s="30">
        <f>T3*100/V3</f>
        <v>99.11572572176968</v>
      </c>
      <c r="V3" s="47">
        <f>SUM(V4:V36)</f>
        <v>405407.01999999996</v>
      </c>
      <c r="W3" s="30">
        <f>V3*100/X3</f>
        <v>99.78225496607486</v>
      </c>
      <c r="X3" s="47">
        <f>SUM(X4:X36)</f>
        <v>406291.69999999995</v>
      </c>
      <c r="Y3" s="32">
        <f>SUM(Y4:Y36)</f>
        <v>260755.92000000004</v>
      </c>
      <c r="Z3" s="30">
        <f>Y3*100/AA3</f>
        <v>97.71485462907945</v>
      </c>
      <c r="AA3" s="47">
        <f>SUM(AA4:AA36)</f>
        <v>266853.92000000004</v>
      </c>
      <c r="AB3" s="30">
        <f aca="true" t="shared" si="5" ref="AB3:AB36">AA3*100/AC3</f>
        <v>98.39056998219152</v>
      </c>
      <c r="AC3" s="47">
        <f>SUM(AC4:AC36)</f>
        <v>271219</v>
      </c>
      <c r="AD3" s="30">
        <f>AC3*100/AE3</f>
        <v>100.18613294248702</v>
      </c>
      <c r="AE3" s="47">
        <f>SUM(AE4:AE36)</f>
        <v>270715.11000000004</v>
      </c>
      <c r="AF3" s="30">
        <f>AE3*100/AG3</f>
        <v>99.83894999037442</v>
      </c>
      <c r="AG3" s="47">
        <f>SUM(AG4:AG36)</f>
        <v>271151.8</v>
      </c>
      <c r="AH3" s="30">
        <f>AG3*100/AI3</f>
        <v>99.84288152412654</v>
      </c>
      <c r="AI3" s="47">
        <f>SUM(AI4:AI36)</f>
        <v>271578.5</v>
      </c>
      <c r="AJ3" s="32">
        <f>SUM(AJ4:AJ36)</f>
        <v>223869.62000000002</v>
      </c>
      <c r="AK3" s="30">
        <f>AJ3*100/AL3</f>
        <v>97.84301822207479</v>
      </c>
      <c r="AL3" s="47">
        <f>SUM(AL4:AL36)</f>
        <v>228804.90000000002</v>
      </c>
      <c r="AM3" s="30">
        <f>AL3*100/AN3</f>
        <v>98.33880603429756</v>
      </c>
      <c r="AN3" s="47">
        <f>SUM(AN4:AN36)</f>
        <v>232669.9999999999</v>
      </c>
      <c r="AO3" s="30">
        <f>AN3*100/AP3</f>
        <v>100.05710483926418</v>
      </c>
      <c r="AP3" s="47">
        <f>SUM(AP4:AP36)</f>
        <v>232537.21</v>
      </c>
      <c r="AQ3" s="30">
        <f>AP3*100/AR3</f>
        <v>100.53093890383042</v>
      </c>
      <c r="AR3" s="47">
        <f>SUM(AR4:AR36)</f>
        <v>231309.1</v>
      </c>
      <c r="AS3" s="30">
        <f>AR3*100/AT3</f>
        <v>99.84167537495264</v>
      </c>
      <c r="AT3" s="47">
        <f>SUM(AT4:AT36)</f>
        <v>231675.90000000008</v>
      </c>
      <c r="AU3" s="32">
        <f>SUM(AU4:AU36)</f>
        <v>117670.09999999999</v>
      </c>
      <c r="AV3" s="30">
        <f>AU3*100/AW3</f>
        <v>98.37658293196579</v>
      </c>
      <c r="AW3" s="47">
        <f>SUM(AW4:AW36)</f>
        <v>119611.90000000001</v>
      </c>
      <c r="AX3" s="30">
        <f>AW3*100/AY3</f>
        <v>99.91913703849428</v>
      </c>
      <c r="AY3" s="47">
        <f>SUM(AY4:AY36)</f>
        <v>119708.7</v>
      </c>
      <c r="AZ3" s="30">
        <f>AY3*100/BA3</f>
        <v>91.30610875086761</v>
      </c>
      <c r="BA3" s="47">
        <f>SUM(BA4:BA36)</f>
        <v>131107</v>
      </c>
      <c r="BB3" s="30">
        <f>BA3*100/BC3</f>
        <v>97.65504834746835</v>
      </c>
      <c r="BC3" s="47">
        <f>SUM(BC4:BC36)</f>
        <v>134255.22</v>
      </c>
      <c r="BD3" s="30">
        <f>BC3*100/BE3</f>
        <v>99.66003331522074</v>
      </c>
      <c r="BE3" s="47">
        <f>SUM(BE4:BE36)</f>
        <v>134713.20000000004</v>
      </c>
      <c r="BF3" s="32">
        <f aca="true" t="shared" si="6" ref="BF3:BF36">N3/C3/365*1000000</f>
        <v>868.4931024896326</v>
      </c>
      <c r="BG3" s="30">
        <f aca="true" t="shared" si="7" ref="BG3:BG36">BF3*100/BH3</f>
        <v>99.22755516115423</v>
      </c>
      <c r="BH3" s="47">
        <f aca="true" t="shared" si="8" ref="BH3:BH36">P3/E3/365*1000000</f>
        <v>875.2539565034368</v>
      </c>
      <c r="BI3" s="30">
        <f aca="true" t="shared" si="9" ref="BI3:BI36">BH3*100/BJ3</f>
        <v>100.0213610731582</v>
      </c>
      <c r="BJ3" s="47">
        <f aca="true" t="shared" si="10" ref="BJ3:BJ36">R3/G3/365*1000000</f>
        <v>875.0670327943783</v>
      </c>
      <c r="BK3" s="30">
        <f aca="true" t="shared" si="11" ref="BK3:BK36">BJ3*100/BL3</f>
        <v>98.69189369629255</v>
      </c>
      <c r="BL3" s="47">
        <f aca="true" t="shared" si="12" ref="BL3:BL36">T3/I3/366*1000000</f>
        <v>886.6655608891725</v>
      </c>
      <c r="BM3" s="30">
        <f aca="true" t="shared" si="13" ref="BM3:BM36">BL3*100/BN3</f>
        <v>99.96492053505858</v>
      </c>
      <c r="BN3" s="47">
        <f aca="true" t="shared" si="14" ref="BN3:BN36">V3/K3/365*1000000</f>
        <v>886.9767075723439</v>
      </c>
      <c r="BO3" s="30">
        <f aca="true" t="shared" si="15" ref="BO3:BO10">BN3*100/BP3</f>
        <v>101.00579152388353</v>
      </c>
      <c r="BP3" s="47">
        <f aca="true" t="shared" si="16" ref="BP3:BP36">X3/M3/365*1000000</f>
        <v>878.144405573627</v>
      </c>
      <c r="BQ3" s="32">
        <f aca="true" t="shared" si="17" ref="BQ3:BQ36">Y3/C3/365*1000000</f>
        <v>598.4385480505238</v>
      </c>
      <c r="BR3" s="30">
        <f aca="true" t="shared" si="18" ref="BR3:BR36">BQ3*100/BS3</f>
        <v>99.02001344659391</v>
      </c>
      <c r="BS3" s="47">
        <f aca="true" t="shared" si="19" ref="BS3:BS36">AA3/E3/365*1000000</f>
        <v>604.3612066092977</v>
      </c>
      <c r="BT3" s="30">
        <f aca="true" t="shared" si="20" ref="BT3:BT36">BS3*100/BU3</f>
        <v>99.54778267945372</v>
      </c>
      <c r="BU3" s="47">
        <f aca="true" t="shared" si="21" ref="BU3:BU36">AC3/G3/365*1000000</f>
        <v>607.1066480258586</v>
      </c>
      <c r="BV3" s="30">
        <f aca="true" t="shared" si="22" ref="BV3:BV36">BU3*100/BW3</f>
        <v>101.63106613684594</v>
      </c>
      <c r="BW3" s="47">
        <f aca="true" t="shared" si="23" ref="BW3:BW36">AE3/I3/366*1000000</f>
        <v>597.3632582072801</v>
      </c>
      <c r="BX3" s="30">
        <f aca="true" t="shared" si="24" ref="BX3:BX36">BW3*100/BY3</f>
        <v>100.69434117959932</v>
      </c>
      <c r="BY3" s="47">
        <f aca="true" t="shared" si="25" ref="BY3:BY36">AG3/K3/365*1000000</f>
        <v>593.2441199866611</v>
      </c>
      <c r="BZ3" s="30">
        <f aca="true" t="shared" si="26" ref="BZ3:BZ36">BY3*100/CA3</f>
        <v>101.06716148876818</v>
      </c>
      <c r="CA3" s="47">
        <f aca="true" t="shared" si="27" ref="CA3:CA36">AI3/M3/365*1000000</f>
        <v>586.9800944717238</v>
      </c>
      <c r="CB3" s="32">
        <f aca="true" t="shared" si="28" ref="CB3:CB36">AJ3/C3/365*1000000</f>
        <v>513.7839645037493</v>
      </c>
      <c r="CC3" s="30">
        <f aca="true" t="shared" si="29" ref="CC3:CC36">CB3*100/CD3</f>
        <v>99.14988889644168</v>
      </c>
      <c r="CD3" s="47">
        <f aca="true" t="shared" si="30" ref="CD3:CD36">AL3/E3/365*1000000</f>
        <v>518.1891479882315</v>
      </c>
      <c r="CE3" s="30">
        <f aca="true" t="shared" si="31" ref="CE3:CE36">CD3*100/CF3</f>
        <v>99.49540991409103</v>
      </c>
      <c r="CF3" s="47">
        <f aca="true" t="shared" si="32" ref="CF3:CF36">AN3/G3/365*1000000</f>
        <v>520.8171396405726</v>
      </c>
      <c r="CG3" s="30">
        <f aca="true" t="shared" si="33" ref="CG3:CG36">CF3*100/CH3</f>
        <v>101.50017712748894</v>
      </c>
      <c r="CH3" s="47">
        <f aca="true" t="shared" si="34" ref="CH3:CH36">AP3/I3/366*1000000</f>
        <v>513.1194391773347</v>
      </c>
      <c r="CI3" s="30">
        <f aca="true" t="shared" si="35" ref="CI3:CI36">CH3*100/CJ3</f>
        <v>101.39225885352073</v>
      </c>
      <c r="CJ3" s="47">
        <f aca="true" t="shared" si="36" ref="CJ3:CJ36">AR3/K3/365*1000000</f>
        <v>506.0735848864237</v>
      </c>
      <c r="CK3" s="30">
        <f aca="true" t="shared" si="37" ref="CK3:CK36">CJ3*100/CL3</f>
        <v>101.06594054971396</v>
      </c>
      <c r="CL3" s="47">
        <f aca="true" t="shared" si="38" ref="CL3:CL36">AT3/M3/365*1000000</f>
        <v>500.73603642711663</v>
      </c>
      <c r="CM3" s="32">
        <f aca="true" t="shared" si="39" ref="CM3:CM36">AU3/C3/365*1000000</f>
        <v>270.05455443910887</v>
      </c>
      <c r="CN3" s="30">
        <f aca="true" t="shared" si="40" ref="CN3:CN25">CM3*100/CO3</f>
        <v>99.69058032916794</v>
      </c>
      <c r="CO3" s="47">
        <f aca="true" t="shared" si="41" ref="CO3:CO36">AW3/E3/365*1000000</f>
        <v>270.89274989413923</v>
      </c>
      <c r="CP3" s="30">
        <f aca="true" t="shared" si="42" ref="CP3:CP25">CO3*100/CQ3</f>
        <v>101.09432785303427</v>
      </c>
      <c r="CQ3" s="47">
        <f aca="true" t="shared" si="43" ref="CQ3:CQ36">AY3/G3/365*1000000</f>
        <v>267.96038476851953</v>
      </c>
      <c r="CR3" s="30">
        <f aca="true" t="shared" si="44" ref="CR3:CR25">CQ3*100/CS3</f>
        <v>92.62296991225821</v>
      </c>
      <c r="CS3" s="47">
        <f aca="true" t="shared" si="45" ref="CS3:CS36">BA3/I3/366*1000000</f>
        <v>289.30230268189257</v>
      </c>
      <c r="CT3" s="30">
        <f aca="true" t="shared" si="46" ref="CT3:CT25">CS3*100/CU3</f>
        <v>98.49172850033264</v>
      </c>
      <c r="CU3" s="47">
        <f aca="true" t="shared" si="47" ref="CU3:CU36">BC3/K3/365*1000000</f>
        <v>293.7325875856829</v>
      </c>
      <c r="CV3" s="30">
        <f aca="true" t="shared" si="48" ref="CV3:CV25">CU3*100/CW3</f>
        <v>100.88207118312681</v>
      </c>
      <c r="CW3" s="47">
        <f aca="true" t="shared" si="49" ref="CW3:CW36">BE3/M3/365*1000000</f>
        <v>291.1643111019033</v>
      </c>
      <c r="CX3" s="61"/>
      <c r="CY3" s="35"/>
    </row>
    <row r="4" spans="1:103" s="21" customFormat="1" ht="19.5" customHeight="1">
      <c r="A4" s="12">
        <v>1</v>
      </c>
      <c r="B4" s="18" t="s">
        <v>40</v>
      </c>
      <c r="C4" s="33">
        <v>283566</v>
      </c>
      <c r="D4" s="14">
        <f t="shared" si="0"/>
        <v>99.26001120134416</v>
      </c>
      <c r="E4" s="16">
        <v>285680</v>
      </c>
      <c r="F4" s="14">
        <f t="shared" si="0"/>
        <v>99.44166747887108</v>
      </c>
      <c r="G4" s="13">
        <v>287284</v>
      </c>
      <c r="H4" s="14">
        <f t="shared" si="1"/>
        <v>99.53779736537568</v>
      </c>
      <c r="I4" s="13">
        <v>288618</v>
      </c>
      <c r="J4" s="14">
        <f t="shared" si="2"/>
        <v>99.44355052664584</v>
      </c>
      <c r="K4" s="13">
        <v>290233</v>
      </c>
      <c r="L4" s="14">
        <f t="shared" si="3"/>
        <v>99.39690541586471</v>
      </c>
      <c r="M4" s="13">
        <v>291994</v>
      </c>
      <c r="N4" s="33">
        <v>94677.90000000001</v>
      </c>
      <c r="O4" s="14">
        <f aca="true" t="shared" si="50" ref="O4:O15">N4*100/P4</f>
        <v>97.69400708059933</v>
      </c>
      <c r="P4" s="16">
        <v>96912.70000000001</v>
      </c>
      <c r="Q4" s="14">
        <f t="shared" si="4"/>
        <v>98.22199925000255</v>
      </c>
      <c r="R4" s="16">
        <v>98667</v>
      </c>
      <c r="S4" s="14">
        <f aca="true" t="shared" si="51" ref="S4:S15">R4*100/T4</f>
        <v>95.82827889431373</v>
      </c>
      <c r="T4" s="16">
        <v>102962.30000000002</v>
      </c>
      <c r="U4" s="14">
        <f aca="true" t="shared" si="52" ref="U4:U15">T4*100/V4</f>
        <v>98.61354143620483</v>
      </c>
      <c r="V4" s="16">
        <v>104409.9</v>
      </c>
      <c r="W4" s="14">
        <f aca="true" t="shared" si="53" ref="W4:W15">V4*100/X4</f>
        <v>100.14828982315527</v>
      </c>
      <c r="X4" s="16">
        <v>104255.3</v>
      </c>
      <c r="Y4" s="33">
        <v>59490.1</v>
      </c>
      <c r="Z4" s="14">
        <f aca="true" t="shared" si="54" ref="Z4:Z15">Y4*100/AA4</f>
        <v>96.99810210789941</v>
      </c>
      <c r="AA4" s="16">
        <v>61331.2</v>
      </c>
      <c r="AB4" s="14">
        <f t="shared" si="5"/>
        <v>98.22484448971485</v>
      </c>
      <c r="AC4" s="16">
        <v>62439.600000000006</v>
      </c>
      <c r="AD4" s="14">
        <f aca="true" t="shared" si="55" ref="AD4:AD15">AC4*100/AE4</f>
        <v>101.36924031027888</v>
      </c>
      <c r="AE4" s="16">
        <v>61596.20000000001</v>
      </c>
      <c r="AF4" s="14">
        <f aca="true" t="shared" si="56" ref="AF4:AF15">AE4*100/AG4</f>
        <v>99.76660301294294</v>
      </c>
      <c r="AG4" s="16">
        <v>61740.3</v>
      </c>
      <c r="AH4" s="14">
        <f aca="true" t="shared" si="57" ref="AH4:AH15">AG4*100/AI4</f>
        <v>99.63399933190355</v>
      </c>
      <c r="AI4" s="16">
        <v>61967.09999999999</v>
      </c>
      <c r="AJ4" s="33">
        <v>49099.700000000004</v>
      </c>
      <c r="AK4" s="14">
        <f aca="true" t="shared" si="58" ref="AK4:AK15">AJ4*100/AL4</f>
        <v>96.91469875332591</v>
      </c>
      <c r="AL4" s="16">
        <v>50662.8</v>
      </c>
      <c r="AM4" s="14">
        <f aca="true" t="shared" si="59" ref="AM4:AM15">AL4*100/AN4</f>
        <v>97.86622468966955</v>
      </c>
      <c r="AN4" s="16">
        <v>51767.40000000001</v>
      </c>
      <c r="AO4" s="14">
        <f aca="true" t="shared" si="60" ref="AO4:AO15">AN4*100/AP4</f>
        <v>100.72791589565178</v>
      </c>
      <c r="AP4" s="16">
        <v>51393.3</v>
      </c>
      <c r="AQ4" s="14">
        <f aca="true" t="shared" si="61" ref="AQ4:AQ15">AP4*100/AR4</f>
        <v>100.12273452522192</v>
      </c>
      <c r="AR4" s="16">
        <v>51330.30000000002</v>
      </c>
      <c r="AS4" s="14">
        <f aca="true" t="shared" si="62" ref="AS4:AS15">AR4*100/AT4</f>
        <v>99.27127995961875</v>
      </c>
      <c r="AT4" s="16">
        <v>51707.09999999999</v>
      </c>
      <c r="AU4" s="33">
        <v>35187.8</v>
      </c>
      <c r="AV4" s="14">
        <f aca="true" t="shared" si="63" ref="AV4:AV25">AU4*100/AW4</f>
        <v>98.89352613015194</v>
      </c>
      <c r="AW4" s="16">
        <v>35581.49999999999</v>
      </c>
      <c r="AX4" s="14">
        <f aca="true" t="shared" si="64" ref="AX4:AX25">AW4*100/AY4</f>
        <v>98.2170953477202</v>
      </c>
      <c r="AY4" s="16">
        <v>36227.4</v>
      </c>
      <c r="AZ4" s="14">
        <f aca="true" t="shared" si="65" ref="AZ4:AZ25">AY4*100/BA4</f>
        <v>87.5775091197865</v>
      </c>
      <c r="BA4" s="16">
        <v>41366.1</v>
      </c>
      <c r="BB4" s="14">
        <f aca="true" t="shared" si="66" ref="BB4:BB25">BA4*100/BC4</f>
        <v>96.94513189718207</v>
      </c>
      <c r="BC4" s="16">
        <v>42669.6</v>
      </c>
      <c r="BD4" s="14">
        <f aca="true" t="shared" si="67" ref="BD4:BD25">BC4*100/BE4</f>
        <v>100.90190644198617</v>
      </c>
      <c r="BE4" s="16">
        <v>42288.200000000004</v>
      </c>
      <c r="BF4" s="33">
        <f t="shared" si="6"/>
        <v>914.7482661860557</v>
      </c>
      <c r="BG4" s="14">
        <f t="shared" si="7"/>
        <v>98.42232123310134</v>
      </c>
      <c r="BH4" s="16">
        <f t="shared" si="8"/>
        <v>929.4113923807845</v>
      </c>
      <c r="BI4" s="14">
        <f t="shared" si="9"/>
        <v>98.77348373192989</v>
      </c>
      <c r="BJ4" s="16">
        <f t="shared" si="10"/>
        <v>940.952325730655</v>
      </c>
      <c r="BK4" s="14">
        <f t="shared" si="11"/>
        <v>96.537018768296</v>
      </c>
      <c r="BL4" s="16">
        <f t="shared" si="12"/>
        <v>974.7062191645759</v>
      </c>
      <c r="BM4" s="14">
        <f t="shared" si="13"/>
        <v>98.89440291483777</v>
      </c>
      <c r="BN4" s="16">
        <f t="shared" si="14"/>
        <v>985.603017396179</v>
      </c>
      <c r="BO4" s="14">
        <f t="shared" si="15"/>
        <v>100.75594346136519</v>
      </c>
      <c r="BP4" s="16">
        <f t="shared" si="16"/>
        <v>978.2083155959011</v>
      </c>
      <c r="BQ4" s="33">
        <f t="shared" si="17"/>
        <v>574.7747450063328</v>
      </c>
      <c r="BR4" s="14">
        <f t="shared" si="18"/>
        <v>97.72122825086471</v>
      </c>
      <c r="BS4" s="16">
        <f t="shared" si="19"/>
        <v>588.177978617708</v>
      </c>
      <c r="BT4" s="14">
        <f t="shared" si="20"/>
        <v>98.77634494673495</v>
      </c>
      <c r="BU4" s="16">
        <f t="shared" si="21"/>
        <v>595.4644089481975</v>
      </c>
      <c r="BV4" s="14">
        <f t="shared" si="22"/>
        <v>102.11896078352686</v>
      </c>
      <c r="BW4" s="16">
        <f t="shared" si="23"/>
        <v>583.1085670862544</v>
      </c>
      <c r="BX4" s="14">
        <f t="shared" si="24"/>
        <v>100.05074852919063</v>
      </c>
      <c r="BY4" s="16">
        <f t="shared" si="25"/>
        <v>582.8127981632518</v>
      </c>
      <c r="BZ4" s="14">
        <f t="shared" si="26"/>
        <v>100.23853249258302</v>
      </c>
      <c r="CA4" s="16">
        <f t="shared" si="27"/>
        <v>581.4259084512995</v>
      </c>
      <c r="CB4" s="33">
        <f t="shared" si="28"/>
        <v>474.38594904677313</v>
      </c>
      <c r="CC4" s="14">
        <f t="shared" si="29"/>
        <v>97.63720311973279</v>
      </c>
      <c r="CD4" s="16">
        <f t="shared" si="30"/>
        <v>485.8659751498947</v>
      </c>
      <c r="CE4" s="14">
        <f t="shared" si="31"/>
        <v>98.41571161350822</v>
      </c>
      <c r="CF4" s="16">
        <f t="shared" si="32"/>
        <v>493.6874074110808</v>
      </c>
      <c r="CG4" s="14">
        <f t="shared" si="33"/>
        <v>101.47289317419721</v>
      </c>
      <c r="CH4" s="16">
        <f t="shared" si="34"/>
        <v>486.5214659481266</v>
      </c>
      <c r="CI4" s="14">
        <f t="shared" si="35"/>
        <v>100.40789434053714</v>
      </c>
      <c r="CJ4" s="16">
        <f t="shared" si="36"/>
        <v>484.5450341763674</v>
      </c>
      <c r="CK4" s="14">
        <f t="shared" si="37"/>
        <v>99.87361230641905</v>
      </c>
      <c r="CL4" s="16">
        <f t="shared" si="38"/>
        <v>485.15821445383415</v>
      </c>
      <c r="CM4" s="33">
        <f t="shared" si="39"/>
        <v>339.9735211797229</v>
      </c>
      <c r="CN4" s="14">
        <f t="shared" si="40"/>
        <v>99.63078276260836</v>
      </c>
      <c r="CO4" s="16">
        <f t="shared" si="41"/>
        <v>341.23341376307616</v>
      </c>
      <c r="CP4" s="14">
        <f t="shared" si="42"/>
        <v>98.7685522958361</v>
      </c>
      <c r="CQ4" s="16">
        <f t="shared" si="43"/>
        <v>345.48791678245743</v>
      </c>
      <c r="CR4" s="14">
        <f t="shared" si="44"/>
        <v>88.2252268237191</v>
      </c>
      <c r="CS4" s="16">
        <f t="shared" si="45"/>
        <v>391.59765207832146</v>
      </c>
      <c r="CT4" s="14">
        <f t="shared" si="46"/>
        <v>97.22124157435583</v>
      </c>
      <c r="CU4" s="16">
        <f t="shared" si="47"/>
        <v>402.7902192329271</v>
      </c>
      <c r="CV4" s="14">
        <f t="shared" si="48"/>
        <v>101.51413267830091</v>
      </c>
      <c r="CW4" s="16">
        <f t="shared" si="49"/>
        <v>396.78240714460173</v>
      </c>
      <c r="CX4" s="62" t="s">
        <v>40</v>
      </c>
      <c r="CY4" s="66">
        <v>1</v>
      </c>
    </row>
    <row r="5" spans="1:103" s="43" customFormat="1" ht="19.5" customHeight="1">
      <c r="A5" s="37">
        <v>2</v>
      </c>
      <c r="B5" s="38" t="s">
        <v>0</v>
      </c>
      <c r="C5" s="42">
        <v>48235</v>
      </c>
      <c r="D5" s="40">
        <f t="shared" si="0"/>
        <v>97.44444444444444</v>
      </c>
      <c r="E5" s="41">
        <v>49500</v>
      </c>
      <c r="F5" s="40">
        <f t="shared" si="0"/>
        <v>97.52733720815684</v>
      </c>
      <c r="G5" s="39">
        <v>50755</v>
      </c>
      <c r="H5" s="40">
        <f t="shared" si="1"/>
        <v>97.61891023791664</v>
      </c>
      <c r="I5" s="39">
        <v>51993</v>
      </c>
      <c r="J5" s="40">
        <f t="shared" si="2"/>
        <v>97.76611947876121</v>
      </c>
      <c r="K5" s="39">
        <v>53181</v>
      </c>
      <c r="L5" s="40">
        <f t="shared" si="3"/>
        <v>97.90496879544911</v>
      </c>
      <c r="M5" s="39">
        <v>54319</v>
      </c>
      <c r="N5" s="42">
        <v>17816.500000000004</v>
      </c>
      <c r="O5" s="40">
        <f t="shared" si="50"/>
        <v>96.51722157816616</v>
      </c>
      <c r="P5" s="41">
        <v>18459.4</v>
      </c>
      <c r="Q5" s="40">
        <f t="shared" si="4"/>
        <v>96.83314885826546</v>
      </c>
      <c r="R5" s="41">
        <v>19063.1</v>
      </c>
      <c r="S5" s="40">
        <f t="shared" si="51"/>
        <v>96.08223624523697</v>
      </c>
      <c r="T5" s="41">
        <v>19840.4</v>
      </c>
      <c r="U5" s="40">
        <f t="shared" si="52"/>
        <v>94.26801223939034</v>
      </c>
      <c r="V5" s="41">
        <v>21046.799999999996</v>
      </c>
      <c r="W5" s="40">
        <f t="shared" si="53"/>
        <v>99.74975828925665</v>
      </c>
      <c r="X5" s="41">
        <v>21099.6</v>
      </c>
      <c r="Y5" s="42">
        <v>12530</v>
      </c>
      <c r="Z5" s="40">
        <f t="shared" si="54"/>
        <v>95.20336137007742</v>
      </c>
      <c r="AA5" s="41">
        <v>13161.300000000001</v>
      </c>
      <c r="AB5" s="40">
        <f t="shared" si="5"/>
        <v>96.36965387966697</v>
      </c>
      <c r="AC5" s="41">
        <v>13657.100000000002</v>
      </c>
      <c r="AD5" s="40">
        <f t="shared" si="55"/>
        <v>98.20165094339623</v>
      </c>
      <c r="AE5" s="41">
        <v>13907.2</v>
      </c>
      <c r="AF5" s="40">
        <f t="shared" si="56"/>
        <v>99.00054101768274</v>
      </c>
      <c r="AG5" s="41">
        <v>14047.6</v>
      </c>
      <c r="AH5" s="40">
        <f t="shared" si="57"/>
        <v>98.28651390589471</v>
      </c>
      <c r="AI5" s="41">
        <v>14292.499999999998</v>
      </c>
      <c r="AJ5" s="42">
        <v>10922.400000000001</v>
      </c>
      <c r="AK5" s="40">
        <f t="shared" si="58"/>
        <v>95.33219285689353</v>
      </c>
      <c r="AL5" s="41">
        <v>11457.199999999997</v>
      </c>
      <c r="AM5" s="40">
        <f t="shared" si="59"/>
        <v>96.32189126249504</v>
      </c>
      <c r="AN5" s="41">
        <v>11894.699999999999</v>
      </c>
      <c r="AO5" s="40">
        <f t="shared" si="60"/>
        <v>98.56152067814024</v>
      </c>
      <c r="AP5" s="41">
        <v>12068.300000000001</v>
      </c>
      <c r="AQ5" s="40">
        <f t="shared" si="61"/>
        <v>99.65483356867408</v>
      </c>
      <c r="AR5" s="41">
        <v>12110.1</v>
      </c>
      <c r="AS5" s="40">
        <f t="shared" si="62"/>
        <v>98.76926841203816</v>
      </c>
      <c r="AT5" s="41">
        <v>12261.000000000002</v>
      </c>
      <c r="AU5" s="42">
        <v>5286.5</v>
      </c>
      <c r="AV5" s="40">
        <f t="shared" si="63"/>
        <v>99.78105358524753</v>
      </c>
      <c r="AW5" s="41">
        <v>5298.1</v>
      </c>
      <c r="AX5" s="40">
        <f t="shared" si="64"/>
        <v>98.00406955234924</v>
      </c>
      <c r="AY5" s="41">
        <v>5406</v>
      </c>
      <c r="AZ5" s="40">
        <f t="shared" si="65"/>
        <v>91.1144070653273</v>
      </c>
      <c r="BA5" s="41">
        <v>5933.200000000001</v>
      </c>
      <c r="BB5" s="40">
        <f t="shared" si="66"/>
        <v>84.76968796433879</v>
      </c>
      <c r="BC5" s="41">
        <v>6999.200000000001</v>
      </c>
      <c r="BD5" s="40">
        <f t="shared" si="67"/>
        <v>102.82205344419798</v>
      </c>
      <c r="BE5" s="41">
        <v>6807.1</v>
      </c>
      <c r="BF5" s="42">
        <f t="shared" si="6"/>
        <v>1011.9690840079465</v>
      </c>
      <c r="BG5" s="40">
        <f t="shared" si="7"/>
        <v>99.04846000039856</v>
      </c>
      <c r="BH5" s="41">
        <f t="shared" si="8"/>
        <v>1021.6908814169088</v>
      </c>
      <c r="BI5" s="40">
        <f t="shared" si="9"/>
        <v>99.28821152123761</v>
      </c>
      <c r="BJ5" s="41">
        <f t="shared" si="10"/>
        <v>1029.0152937223272</v>
      </c>
      <c r="BK5" s="40">
        <f t="shared" si="11"/>
        <v>98.69550378490763</v>
      </c>
      <c r="BL5" s="41">
        <f t="shared" si="12"/>
        <v>1042.6161823591428</v>
      </c>
      <c r="BM5" s="40">
        <f t="shared" si="13"/>
        <v>96.15851571652308</v>
      </c>
      <c r="BN5" s="41">
        <f t="shared" si="14"/>
        <v>1084.268173848266</v>
      </c>
      <c r="BO5" s="40">
        <f t="shared" si="15"/>
        <v>101.88426544281099</v>
      </c>
      <c r="BP5" s="41">
        <f t="shared" si="16"/>
        <v>1064.215528409419</v>
      </c>
      <c r="BQ5" s="42">
        <f t="shared" si="17"/>
        <v>711.6982921796968</v>
      </c>
      <c r="BR5" s="40">
        <f t="shared" si="18"/>
        <v>97.7001427971148</v>
      </c>
      <c r="BS5" s="41">
        <f t="shared" si="19"/>
        <v>728.4516396845165</v>
      </c>
      <c r="BT5" s="40">
        <f t="shared" si="20"/>
        <v>98.8129653063131</v>
      </c>
      <c r="BU5" s="41">
        <f t="shared" si="21"/>
        <v>737.2024889915698</v>
      </c>
      <c r="BV5" s="40">
        <f t="shared" si="22"/>
        <v>100.87256282868414</v>
      </c>
      <c r="BW5" s="41">
        <f t="shared" si="23"/>
        <v>730.8255766670566</v>
      </c>
      <c r="BX5" s="40">
        <f t="shared" si="24"/>
        <v>100.98595327562515</v>
      </c>
      <c r="BY5" s="41">
        <f t="shared" si="25"/>
        <v>723.6903281710715</v>
      </c>
      <c r="BZ5" s="40">
        <f t="shared" si="26"/>
        <v>100.3897096492036</v>
      </c>
      <c r="CA5" s="41">
        <f t="shared" si="27"/>
        <v>720.8809854116485</v>
      </c>
      <c r="CB5" s="42">
        <f t="shared" si="28"/>
        <v>620.3873444934973</v>
      </c>
      <c r="CC5" s="40">
        <f t="shared" si="29"/>
        <v>97.8323529888303</v>
      </c>
      <c r="CD5" s="41">
        <f t="shared" si="30"/>
        <v>634.133111941331</v>
      </c>
      <c r="CE5" s="40">
        <f t="shared" si="31"/>
        <v>98.76399173793813</v>
      </c>
      <c r="CF5" s="41">
        <f t="shared" si="32"/>
        <v>642.0691395543727</v>
      </c>
      <c r="CG5" s="40">
        <f t="shared" si="33"/>
        <v>101.24222038616277</v>
      </c>
      <c r="CH5" s="41">
        <f t="shared" si="34"/>
        <v>634.1910885649908</v>
      </c>
      <c r="CI5" s="40">
        <f t="shared" si="35"/>
        <v>101.6533673756269</v>
      </c>
      <c r="CJ5" s="41">
        <f t="shared" si="36"/>
        <v>623.8761242621155</v>
      </c>
      <c r="CK5" s="40">
        <f t="shared" si="37"/>
        <v>100.88279443548451</v>
      </c>
      <c r="CL5" s="41">
        <f t="shared" si="38"/>
        <v>618.4167753809497</v>
      </c>
      <c r="CM5" s="42">
        <f t="shared" si="39"/>
        <v>300.27079182824957</v>
      </c>
      <c r="CN5" s="40">
        <f t="shared" si="40"/>
        <v>102.39788851393705</v>
      </c>
      <c r="CO5" s="41">
        <f t="shared" si="41"/>
        <v>293.23924173239243</v>
      </c>
      <c r="CP5" s="40">
        <f t="shared" si="42"/>
        <v>100.48881919453507</v>
      </c>
      <c r="CQ5" s="41">
        <f t="shared" si="43"/>
        <v>291.81280473075736</v>
      </c>
      <c r="CR5" s="40">
        <f t="shared" si="44"/>
        <v>93.59255840406617</v>
      </c>
      <c r="CS5" s="41">
        <f t="shared" si="45"/>
        <v>311.79060569208616</v>
      </c>
      <c r="CT5" s="40">
        <f t="shared" si="46"/>
        <v>86.4697067304614</v>
      </c>
      <c r="CU5" s="41">
        <f t="shared" si="47"/>
        <v>360.577845677195</v>
      </c>
      <c r="CV5" s="40">
        <f t="shared" si="48"/>
        <v>105.02230347371035</v>
      </c>
      <c r="CW5" s="41">
        <f t="shared" si="49"/>
        <v>343.3345429977704</v>
      </c>
      <c r="CX5" s="63" t="s">
        <v>0</v>
      </c>
      <c r="CY5" s="44">
        <v>2</v>
      </c>
    </row>
    <row r="6" spans="1:103" s="21" customFormat="1" ht="19.5" customHeight="1">
      <c r="A6" s="11">
        <v>3</v>
      </c>
      <c r="B6" s="19" t="s">
        <v>1</v>
      </c>
      <c r="C6" s="34">
        <v>33714</v>
      </c>
      <c r="D6" s="10">
        <f t="shared" si="0"/>
        <v>97.8181396158533</v>
      </c>
      <c r="E6" s="17">
        <v>34466</v>
      </c>
      <c r="F6" s="10">
        <f t="shared" si="0"/>
        <v>97.80918326806288</v>
      </c>
      <c r="G6" s="9">
        <v>35238</v>
      </c>
      <c r="H6" s="10">
        <f t="shared" si="1"/>
        <v>97.7746947835738</v>
      </c>
      <c r="I6" s="9">
        <v>36040</v>
      </c>
      <c r="J6" s="10">
        <f t="shared" si="2"/>
        <v>98.16953584658967</v>
      </c>
      <c r="K6" s="9">
        <v>36712</v>
      </c>
      <c r="L6" s="10">
        <f t="shared" si="3"/>
        <v>98.17617799647002</v>
      </c>
      <c r="M6" s="9">
        <v>37394</v>
      </c>
      <c r="N6" s="34">
        <v>9156.600000000002</v>
      </c>
      <c r="O6" s="10">
        <f t="shared" si="50"/>
        <v>97.32884065519409</v>
      </c>
      <c r="P6" s="17">
        <v>9407.899999999998</v>
      </c>
      <c r="Q6" s="10">
        <f t="shared" si="4"/>
        <v>98.15846584032384</v>
      </c>
      <c r="R6" s="17">
        <v>9584.4</v>
      </c>
      <c r="S6" s="10">
        <f t="shared" si="51"/>
        <v>97.28577518829047</v>
      </c>
      <c r="T6" s="17">
        <v>9851.8</v>
      </c>
      <c r="U6" s="10">
        <f t="shared" si="52"/>
        <v>98.03956691346228</v>
      </c>
      <c r="V6" s="17">
        <v>10048.800000000001</v>
      </c>
      <c r="W6" s="10">
        <f t="shared" si="53"/>
        <v>100.4126904821384</v>
      </c>
      <c r="X6" s="17">
        <v>10007.5</v>
      </c>
      <c r="Y6" s="34">
        <v>8283.1</v>
      </c>
      <c r="Z6" s="10">
        <f t="shared" si="54"/>
        <v>96.89309485652788</v>
      </c>
      <c r="AA6" s="17">
        <v>8548.7</v>
      </c>
      <c r="AB6" s="10">
        <f t="shared" si="5"/>
        <v>98.08729375588041</v>
      </c>
      <c r="AC6" s="17">
        <v>8715.4</v>
      </c>
      <c r="AD6" s="10">
        <f t="shared" si="55"/>
        <v>97.94014856102577</v>
      </c>
      <c r="AE6" s="17">
        <v>8898.7</v>
      </c>
      <c r="AF6" s="10">
        <f t="shared" si="56"/>
        <v>97.80940866124425</v>
      </c>
      <c r="AG6" s="17">
        <v>9098</v>
      </c>
      <c r="AH6" s="10">
        <f t="shared" si="57"/>
        <v>100.33415309284605</v>
      </c>
      <c r="AI6" s="17">
        <v>9067.699999999999</v>
      </c>
      <c r="AJ6" s="34">
        <v>7938.299999999999</v>
      </c>
      <c r="AK6" s="10">
        <f t="shared" si="58"/>
        <v>97.08321103610211</v>
      </c>
      <c r="AL6" s="17">
        <v>8176.800000000001</v>
      </c>
      <c r="AM6" s="10">
        <f t="shared" si="59"/>
        <v>98.21864001633615</v>
      </c>
      <c r="AN6" s="17">
        <v>8325.1</v>
      </c>
      <c r="AO6" s="10">
        <f t="shared" si="60"/>
        <v>97.85255882836927</v>
      </c>
      <c r="AP6" s="17">
        <v>8507.8</v>
      </c>
      <c r="AQ6" s="10">
        <f t="shared" si="61"/>
        <v>98.01048326709288</v>
      </c>
      <c r="AR6" s="17">
        <v>8680.500000000002</v>
      </c>
      <c r="AS6" s="10">
        <f t="shared" si="62"/>
        <v>97.92099088529918</v>
      </c>
      <c r="AT6" s="17">
        <v>8864.800000000001</v>
      </c>
      <c r="AU6" s="34">
        <v>873.5</v>
      </c>
      <c r="AV6" s="10">
        <f t="shared" si="63"/>
        <v>101.66433891992551</v>
      </c>
      <c r="AW6" s="17">
        <v>859.2</v>
      </c>
      <c r="AX6" s="10">
        <f t="shared" si="64"/>
        <v>98.8722669735328</v>
      </c>
      <c r="AY6" s="17">
        <v>868.9999999999999</v>
      </c>
      <c r="AZ6" s="10">
        <f t="shared" si="65"/>
        <v>91.17616199769172</v>
      </c>
      <c r="BA6" s="17">
        <v>953.1</v>
      </c>
      <c r="BB6" s="10">
        <f t="shared" si="66"/>
        <v>100.24190155658394</v>
      </c>
      <c r="BC6" s="17">
        <v>950.8</v>
      </c>
      <c r="BD6" s="10">
        <f t="shared" si="67"/>
        <v>101.17046180038305</v>
      </c>
      <c r="BE6" s="17">
        <v>939.8000000000001</v>
      </c>
      <c r="BF6" s="34">
        <f t="shared" si="6"/>
        <v>744.0996423582417</v>
      </c>
      <c r="BG6" s="10">
        <f t="shared" si="7"/>
        <v>99.49978709206617</v>
      </c>
      <c r="BH6" s="17">
        <f t="shared" si="8"/>
        <v>747.840436753632</v>
      </c>
      <c r="BI6" s="10">
        <f t="shared" si="9"/>
        <v>100.35710611272941</v>
      </c>
      <c r="BJ6" s="17">
        <f t="shared" si="10"/>
        <v>745.1793557235457</v>
      </c>
      <c r="BK6" s="10">
        <f t="shared" si="11"/>
        <v>99.77255543942458</v>
      </c>
      <c r="BL6" s="17">
        <f t="shared" si="12"/>
        <v>746.878089311815</v>
      </c>
      <c r="BM6" s="10">
        <f t="shared" si="13"/>
        <v>99.59474535673515</v>
      </c>
      <c r="BN6" s="17">
        <f t="shared" si="14"/>
        <v>749.9171634372847</v>
      </c>
      <c r="BO6" s="10">
        <f t="shared" si="15"/>
        <v>102.2780602497571</v>
      </c>
      <c r="BP6" s="17">
        <f t="shared" si="16"/>
        <v>733.2141043797959</v>
      </c>
      <c r="BQ6" s="34">
        <f t="shared" si="17"/>
        <v>673.1157577722681</v>
      </c>
      <c r="BR6" s="10">
        <f t="shared" si="18"/>
        <v>99.05432186406507</v>
      </c>
      <c r="BS6" s="17">
        <f t="shared" si="19"/>
        <v>679.5420382525086</v>
      </c>
      <c r="BT6" s="10">
        <f t="shared" si="20"/>
        <v>100.28433985289021</v>
      </c>
      <c r="BU6" s="17">
        <f t="shared" si="21"/>
        <v>677.6153078829128</v>
      </c>
      <c r="BV6" s="10">
        <f t="shared" si="22"/>
        <v>100.44365564377564</v>
      </c>
      <c r="BW6" s="17">
        <f t="shared" si="23"/>
        <v>674.6223079395694</v>
      </c>
      <c r="BX6" s="10">
        <f t="shared" si="24"/>
        <v>99.36093615864232</v>
      </c>
      <c r="BY6" s="17">
        <f t="shared" si="25"/>
        <v>678.9613041310818</v>
      </c>
      <c r="BZ6" s="10">
        <f t="shared" si="26"/>
        <v>102.19806386886808</v>
      </c>
      <c r="CA6" s="17">
        <f t="shared" si="27"/>
        <v>664.3582847149311</v>
      </c>
      <c r="CB6" s="34">
        <f t="shared" si="28"/>
        <v>645.096017182407</v>
      </c>
      <c r="CC6" s="10">
        <f t="shared" si="29"/>
        <v>99.24867863707348</v>
      </c>
      <c r="CD6" s="17">
        <f t="shared" si="30"/>
        <v>649.9794516573412</v>
      </c>
      <c r="CE6" s="10">
        <f t="shared" si="31"/>
        <v>100.41862812324183</v>
      </c>
      <c r="CF6" s="17">
        <f t="shared" si="32"/>
        <v>647.2697982486218</v>
      </c>
      <c r="CG6" s="10">
        <f t="shared" si="33"/>
        <v>100.3538269772468</v>
      </c>
      <c r="CH6" s="17">
        <f t="shared" si="34"/>
        <v>644.9876579150063</v>
      </c>
      <c r="CI6" s="10">
        <f t="shared" si="35"/>
        <v>99.56520036336768</v>
      </c>
      <c r="CJ6" s="17">
        <f t="shared" si="36"/>
        <v>647.804308695302</v>
      </c>
      <c r="CK6" s="10">
        <f t="shared" si="37"/>
        <v>99.7400722696905</v>
      </c>
      <c r="CL6" s="17">
        <f t="shared" si="38"/>
        <v>649.4925198607059</v>
      </c>
      <c r="CM6" s="34">
        <f t="shared" si="39"/>
        <v>70.9838845859734</v>
      </c>
      <c r="CN6" s="10">
        <f t="shared" si="40"/>
        <v>103.931989832537</v>
      </c>
      <c r="CO6" s="17">
        <f t="shared" si="41"/>
        <v>68.29839850112361</v>
      </c>
      <c r="CP6" s="10">
        <f t="shared" si="42"/>
        <v>101.08689559604683</v>
      </c>
      <c r="CQ6" s="17">
        <f t="shared" si="43"/>
        <v>67.5640478406328</v>
      </c>
      <c r="CR6" s="10">
        <f t="shared" si="44"/>
        <v>93.50677074898378</v>
      </c>
      <c r="CS6" s="17">
        <f t="shared" si="45"/>
        <v>72.25578137224578</v>
      </c>
      <c r="CT6" s="10">
        <f t="shared" si="46"/>
        <v>101.83201511299208</v>
      </c>
      <c r="CU6" s="17">
        <f t="shared" si="47"/>
        <v>70.95585930620274</v>
      </c>
      <c r="CV6" s="10">
        <f t="shared" si="48"/>
        <v>103.04990871005457</v>
      </c>
      <c r="CW6" s="17">
        <f t="shared" si="49"/>
        <v>68.85581966486457</v>
      </c>
      <c r="CX6" s="64" t="s">
        <v>1</v>
      </c>
      <c r="CY6" s="36">
        <v>3</v>
      </c>
    </row>
    <row r="7" spans="1:103" s="43" customFormat="1" ht="19.5" customHeight="1">
      <c r="A7" s="37">
        <v>4</v>
      </c>
      <c r="B7" s="38" t="s">
        <v>2</v>
      </c>
      <c r="C7" s="42">
        <v>92682</v>
      </c>
      <c r="D7" s="40">
        <f t="shared" si="0"/>
        <v>98.93255908285477</v>
      </c>
      <c r="E7" s="41">
        <v>93682</v>
      </c>
      <c r="F7" s="40">
        <f t="shared" si="0"/>
        <v>99.02855149522732</v>
      </c>
      <c r="G7" s="39">
        <v>94601</v>
      </c>
      <c r="H7" s="40">
        <f t="shared" si="1"/>
        <v>99.0939182536191</v>
      </c>
      <c r="I7" s="39">
        <v>95466</v>
      </c>
      <c r="J7" s="40">
        <f t="shared" si="2"/>
        <v>99.1751506337004</v>
      </c>
      <c r="K7" s="39">
        <v>96260</v>
      </c>
      <c r="L7" s="40">
        <f t="shared" si="3"/>
        <v>97.98353029794077</v>
      </c>
      <c r="M7" s="39">
        <v>98241</v>
      </c>
      <c r="N7" s="42">
        <v>27776.1</v>
      </c>
      <c r="O7" s="40">
        <f t="shared" si="50"/>
        <v>98.5003014291287</v>
      </c>
      <c r="P7" s="41">
        <v>28199</v>
      </c>
      <c r="Q7" s="40">
        <f t="shared" si="4"/>
        <v>101.26659556206751</v>
      </c>
      <c r="R7" s="41">
        <v>27846.299999999996</v>
      </c>
      <c r="S7" s="40">
        <f t="shared" si="51"/>
        <v>98.01825458564622</v>
      </c>
      <c r="T7" s="41">
        <v>28409.300000000003</v>
      </c>
      <c r="U7" s="40">
        <f t="shared" si="52"/>
        <v>100.31142858151698</v>
      </c>
      <c r="V7" s="41">
        <v>28321.1</v>
      </c>
      <c r="W7" s="40">
        <f t="shared" si="53"/>
        <v>96.964831071365</v>
      </c>
      <c r="X7" s="41">
        <v>29207.6</v>
      </c>
      <c r="Y7" s="42">
        <v>17085.1</v>
      </c>
      <c r="Z7" s="40">
        <f t="shared" si="54"/>
        <v>97.82199192694168</v>
      </c>
      <c r="AA7" s="41">
        <v>17465.5</v>
      </c>
      <c r="AB7" s="40">
        <f t="shared" si="5"/>
        <v>98.53930175351493</v>
      </c>
      <c r="AC7" s="41">
        <v>17724.399999999998</v>
      </c>
      <c r="AD7" s="40">
        <f t="shared" si="55"/>
        <v>101.3280280812481</v>
      </c>
      <c r="AE7" s="41">
        <v>17492.1</v>
      </c>
      <c r="AF7" s="40">
        <f t="shared" si="56"/>
        <v>101.49997678952742</v>
      </c>
      <c r="AG7" s="41">
        <v>17233.6</v>
      </c>
      <c r="AH7" s="40">
        <f t="shared" si="57"/>
        <v>98.06527973778847</v>
      </c>
      <c r="AI7" s="41">
        <v>17573.600000000002</v>
      </c>
      <c r="AJ7" s="42">
        <v>15743.2</v>
      </c>
      <c r="AK7" s="40">
        <f t="shared" si="58"/>
        <v>98.01946293263931</v>
      </c>
      <c r="AL7" s="41">
        <v>16061.300000000001</v>
      </c>
      <c r="AM7" s="40">
        <f t="shared" si="59"/>
        <v>98.65360400479103</v>
      </c>
      <c r="AN7" s="41">
        <v>16280.499999999996</v>
      </c>
      <c r="AO7" s="40">
        <f t="shared" si="60"/>
        <v>101.20031826149653</v>
      </c>
      <c r="AP7" s="41">
        <v>16087.400000000001</v>
      </c>
      <c r="AQ7" s="40">
        <f t="shared" si="61"/>
        <v>101.10548974012507</v>
      </c>
      <c r="AR7" s="41">
        <v>15911.500000000002</v>
      </c>
      <c r="AS7" s="40">
        <f t="shared" si="62"/>
        <v>98.50919064158046</v>
      </c>
      <c r="AT7" s="41">
        <v>16152.300000000001</v>
      </c>
      <c r="AU7" s="42">
        <v>10691</v>
      </c>
      <c r="AV7" s="40">
        <f t="shared" si="63"/>
        <v>99.6040434154749</v>
      </c>
      <c r="AW7" s="41">
        <v>10733.500000000002</v>
      </c>
      <c r="AX7" s="40">
        <f t="shared" si="64"/>
        <v>106.04234382872784</v>
      </c>
      <c r="AY7" s="41">
        <v>10121.9</v>
      </c>
      <c r="AZ7" s="40">
        <f t="shared" si="65"/>
        <v>92.71516506063826</v>
      </c>
      <c r="BA7" s="41">
        <v>10917.2</v>
      </c>
      <c r="BB7" s="40">
        <f t="shared" si="66"/>
        <v>98.46403607666291</v>
      </c>
      <c r="BC7" s="41">
        <v>11087.5</v>
      </c>
      <c r="BD7" s="40">
        <f t="shared" si="67"/>
        <v>95.30256145779612</v>
      </c>
      <c r="BE7" s="41">
        <v>11634</v>
      </c>
      <c r="BF7" s="42">
        <f t="shared" si="6"/>
        <v>821.0753340410116</v>
      </c>
      <c r="BG7" s="40">
        <f t="shared" si="7"/>
        <v>99.56307846705546</v>
      </c>
      <c r="BH7" s="41">
        <f t="shared" si="8"/>
        <v>824.6785321254387</v>
      </c>
      <c r="BI7" s="40">
        <f t="shared" si="9"/>
        <v>102.2599987913062</v>
      </c>
      <c r="BJ7" s="41">
        <f t="shared" si="10"/>
        <v>806.4527106131259</v>
      </c>
      <c r="BK7" s="40">
        <f t="shared" si="11"/>
        <v>99.18549945450862</v>
      </c>
      <c r="BL7" s="41">
        <f t="shared" si="12"/>
        <v>813.0752126554597</v>
      </c>
      <c r="BM7" s="40">
        <f t="shared" si="13"/>
        <v>100.86937403253516</v>
      </c>
      <c r="BN7" s="41">
        <f t="shared" si="14"/>
        <v>806.067471374616</v>
      </c>
      <c r="BO7" s="40">
        <f t="shared" si="15"/>
        <v>98.96033626929116</v>
      </c>
      <c r="BP7" s="41">
        <f t="shared" si="16"/>
        <v>814.5359057604077</v>
      </c>
      <c r="BQ7" s="42">
        <f t="shared" si="17"/>
        <v>505.0440554874185</v>
      </c>
      <c r="BR7" s="40">
        <f t="shared" si="18"/>
        <v>98.87745028915808</v>
      </c>
      <c r="BS7" s="41">
        <f t="shared" si="19"/>
        <v>510.777790093154</v>
      </c>
      <c r="BT7" s="40">
        <f t="shared" si="20"/>
        <v>99.5059508249639</v>
      </c>
      <c r="BU7" s="41">
        <f t="shared" si="21"/>
        <v>513.3138127503937</v>
      </c>
      <c r="BV7" s="40">
        <f t="shared" si="22"/>
        <v>102.53468720152895</v>
      </c>
      <c r="BW7" s="41">
        <f t="shared" si="23"/>
        <v>500.6245464439661</v>
      </c>
      <c r="BX7" s="40">
        <f t="shared" si="24"/>
        <v>102.06453310308991</v>
      </c>
      <c r="BY7" s="41">
        <f t="shared" si="25"/>
        <v>490.4980517946543</v>
      </c>
      <c r="BZ7" s="40">
        <f t="shared" si="26"/>
        <v>100.08343181716268</v>
      </c>
      <c r="CA7" s="41">
        <f t="shared" si="27"/>
        <v>490.0891615014963</v>
      </c>
      <c r="CB7" s="42">
        <f t="shared" si="28"/>
        <v>465.3768239196451</v>
      </c>
      <c r="CC7" s="40">
        <f t="shared" si="29"/>
        <v>99.07705192438141</v>
      </c>
      <c r="CD7" s="41">
        <f t="shared" si="30"/>
        <v>469.7120219875282</v>
      </c>
      <c r="CE7" s="40">
        <f t="shared" si="31"/>
        <v>99.62137435641037</v>
      </c>
      <c r="CF7" s="41">
        <f t="shared" si="32"/>
        <v>471.49723141447856</v>
      </c>
      <c r="CG7" s="40">
        <f t="shared" si="33"/>
        <v>102.40545655657561</v>
      </c>
      <c r="CH7" s="41">
        <f t="shared" si="34"/>
        <v>460.42198069200737</v>
      </c>
      <c r="CI7" s="40">
        <f t="shared" si="35"/>
        <v>101.66785186447292</v>
      </c>
      <c r="CJ7" s="41">
        <f t="shared" si="36"/>
        <v>452.86879996812286</v>
      </c>
      <c r="CK7" s="40">
        <f t="shared" si="37"/>
        <v>100.53647826531794</v>
      </c>
      <c r="CL7" s="41">
        <f t="shared" si="38"/>
        <v>450.45222170304424</v>
      </c>
      <c r="CM7" s="42">
        <f t="shared" si="39"/>
        <v>316.03127855359304</v>
      </c>
      <c r="CN7" s="40">
        <f t="shared" si="40"/>
        <v>100.67872936760665</v>
      </c>
      <c r="CO7" s="41">
        <f t="shared" si="41"/>
        <v>313.9007420322847</v>
      </c>
      <c r="CP7" s="40">
        <f t="shared" si="42"/>
        <v>107.08259610748576</v>
      </c>
      <c r="CQ7" s="41">
        <f t="shared" si="43"/>
        <v>293.1388978627322</v>
      </c>
      <c r="CR7" s="40">
        <f t="shared" si="44"/>
        <v>93.81925838631768</v>
      </c>
      <c r="CS7" s="41">
        <f t="shared" si="45"/>
        <v>312.4506662114936</v>
      </c>
      <c r="CT7" s="40">
        <f t="shared" si="46"/>
        <v>99.01170608590039</v>
      </c>
      <c r="CU7" s="41">
        <f t="shared" si="47"/>
        <v>315.56941957996185</v>
      </c>
      <c r="CV7" s="40">
        <f t="shared" si="48"/>
        <v>97.26385767894607</v>
      </c>
      <c r="CW7" s="41">
        <f t="shared" si="49"/>
        <v>324.4467442589115</v>
      </c>
      <c r="CX7" s="63" t="s">
        <v>2</v>
      </c>
      <c r="CY7" s="44">
        <v>4</v>
      </c>
    </row>
    <row r="8" spans="1:103" s="21" customFormat="1" ht="19.5" customHeight="1">
      <c r="A8" s="11">
        <v>5</v>
      </c>
      <c r="B8" s="19" t="s">
        <v>3</v>
      </c>
      <c r="C8" s="34">
        <v>92244</v>
      </c>
      <c r="D8" s="10">
        <f t="shared" si="0"/>
        <v>99.7167751280998</v>
      </c>
      <c r="E8" s="17">
        <v>92506</v>
      </c>
      <c r="F8" s="10">
        <f t="shared" si="0"/>
        <v>100.14940239043824</v>
      </c>
      <c r="G8" s="9">
        <v>92368</v>
      </c>
      <c r="H8" s="10">
        <f t="shared" si="1"/>
        <v>99.80874169323032</v>
      </c>
      <c r="I8" s="9">
        <v>92545</v>
      </c>
      <c r="J8" s="10">
        <f t="shared" si="2"/>
        <v>99.87481248853346</v>
      </c>
      <c r="K8" s="9">
        <v>92661</v>
      </c>
      <c r="L8" s="10">
        <f t="shared" si="3"/>
        <v>99.77495423710563</v>
      </c>
      <c r="M8" s="9">
        <v>92870</v>
      </c>
      <c r="N8" s="34">
        <v>25883.8</v>
      </c>
      <c r="O8" s="10">
        <f t="shared" si="50"/>
        <v>99.38412391242579</v>
      </c>
      <c r="P8" s="17">
        <v>26044.2</v>
      </c>
      <c r="Q8" s="10">
        <f t="shared" si="4"/>
        <v>100.8800402835341</v>
      </c>
      <c r="R8" s="17">
        <v>25817</v>
      </c>
      <c r="S8" s="10">
        <f t="shared" si="51"/>
        <v>99.26980916602902</v>
      </c>
      <c r="T8" s="17">
        <v>26006.899999999998</v>
      </c>
      <c r="U8" s="10">
        <f t="shared" si="52"/>
        <v>101.2642997874014</v>
      </c>
      <c r="V8" s="17">
        <v>25682.199999999997</v>
      </c>
      <c r="W8" s="10">
        <f t="shared" si="53"/>
        <v>100.46001110911179</v>
      </c>
      <c r="X8" s="17">
        <v>25564.600000000002</v>
      </c>
      <c r="Y8" s="34">
        <v>17693.8</v>
      </c>
      <c r="Z8" s="10">
        <f t="shared" si="54"/>
        <v>99.21608648842633</v>
      </c>
      <c r="AA8" s="17">
        <v>17833.600000000002</v>
      </c>
      <c r="AB8" s="10">
        <f t="shared" si="5"/>
        <v>100.30653970110973</v>
      </c>
      <c r="AC8" s="17">
        <v>17779.100000000002</v>
      </c>
      <c r="AD8" s="10">
        <f t="shared" si="55"/>
        <v>101.75009872205023</v>
      </c>
      <c r="AE8" s="17">
        <v>17473.3</v>
      </c>
      <c r="AF8" s="10">
        <f t="shared" si="56"/>
        <v>101.70425773405896</v>
      </c>
      <c r="AG8" s="17">
        <v>17180.5</v>
      </c>
      <c r="AH8" s="10">
        <f t="shared" si="57"/>
        <v>100.86300525435172</v>
      </c>
      <c r="AI8" s="17">
        <v>17033.5</v>
      </c>
      <c r="AJ8" s="34">
        <v>14306.2</v>
      </c>
      <c r="AK8" s="10">
        <f t="shared" si="58"/>
        <v>99.13725598896795</v>
      </c>
      <c r="AL8" s="17">
        <v>14430.700000000003</v>
      </c>
      <c r="AM8" s="10">
        <f t="shared" si="59"/>
        <v>100.42240779401533</v>
      </c>
      <c r="AN8" s="17">
        <v>14370</v>
      </c>
      <c r="AO8" s="10">
        <f t="shared" si="60"/>
        <v>102.80808442139154</v>
      </c>
      <c r="AP8" s="17">
        <v>13977.499999999998</v>
      </c>
      <c r="AQ8" s="10">
        <f t="shared" si="61"/>
        <v>102.5322212686047</v>
      </c>
      <c r="AR8" s="17">
        <v>13632.3</v>
      </c>
      <c r="AS8" s="10">
        <f t="shared" si="62"/>
        <v>101.31772575250837</v>
      </c>
      <c r="AT8" s="17">
        <v>13455</v>
      </c>
      <c r="AU8" s="34">
        <v>8190.000000000001</v>
      </c>
      <c r="AV8" s="10">
        <f t="shared" si="63"/>
        <v>99.74910481572604</v>
      </c>
      <c r="AW8" s="17">
        <v>8210.599999999999</v>
      </c>
      <c r="AX8" s="10">
        <f t="shared" si="64"/>
        <v>102.14857114420431</v>
      </c>
      <c r="AY8" s="17">
        <v>8037.900000000001</v>
      </c>
      <c r="AZ8" s="10">
        <f t="shared" si="65"/>
        <v>94.19119715008908</v>
      </c>
      <c r="BA8" s="17">
        <v>8533.599999999999</v>
      </c>
      <c r="BB8" s="10">
        <f t="shared" si="66"/>
        <v>100.37521907383227</v>
      </c>
      <c r="BC8" s="17">
        <v>8501.7</v>
      </c>
      <c r="BD8" s="10">
        <f t="shared" si="67"/>
        <v>99.65537855610648</v>
      </c>
      <c r="BE8" s="17">
        <v>8531.1</v>
      </c>
      <c r="BF8" s="34">
        <f t="shared" si="6"/>
        <v>768.7710913224188</v>
      </c>
      <c r="BG8" s="10">
        <f t="shared" si="7"/>
        <v>99.66640395736155</v>
      </c>
      <c r="BH8" s="17">
        <f t="shared" si="8"/>
        <v>771.3442652664663</v>
      </c>
      <c r="BI8" s="10">
        <f t="shared" si="9"/>
        <v>100.72954793104749</v>
      </c>
      <c r="BJ8" s="17">
        <f t="shared" si="10"/>
        <v>765.7576958396314</v>
      </c>
      <c r="BK8" s="10">
        <f t="shared" si="11"/>
        <v>99.73252799026876</v>
      </c>
      <c r="BL8" s="17">
        <f t="shared" si="12"/>
        <v>767.8113763589238</v>
      </c>
      <c r="BM8" s="10">
        <f t="shared" si="13"/>
        <v>101.11420372806809</v>
      </c>
      <c r="BN8" s="17">
        <f t="shared" si="14"/>
        <v>759.3506629630793</v>
      </c>
      <c r="BO8" s="10">
        <f t="shared" si="15"/>
        <v>100.68660204080693</v>
      </c>
      <c r="BP8" s="17">
        <f t="shared" si="16"/>
        <v>754.1724991924195</v>
      </c>
      <c r="BQ8" s="34">
        <f t="shared" si="17"/>
        <v>525.5210570179269</v>
      </c>
      <c r="BR8" s="10">
        <f t="shared" si="18"/>
        <v>99.49788925782019</v>
      </c>
      <c r="BS8" s="17">
        <f t="shared" si="19"/>
        <v>528.1730707434306</v>
      </c>
      <c r="BT8" s="10">
        <f t="shared" si="20"/>
        <v>100.15690289399718</v>
      </c>
      <c r="BU8" s="17">
        <f t="shared" si="21"/>
        <v>527.345650156966</v>
      </c>
      <c r="BV8" s="10">
        <f t="shared" si="22"/>
        <v>102.22437873167729</v>
      </c>
      <c r="BW8" s="17">
        <f t="shared" si="23"/>
        <v>515.8707313263936</v>
      </c>
      <c r="BX8" s="10">
        <f t="shared" si="24"/>
        <v>101.55350955987171</v>
      </c>
      <c r="BY8" s="17">
        <f t="shared" si="25"/>
        <v>507.9792254961487</v>
      </c>
      <c r="BZ8" s="10">
        <f t="shared" si="26"/>
        <v>101.09050515288682</v>
      </c>
      <c r="CA8" s="17">
        <f t="shared" si="27"/>
        <v>502.49944317509664</v>
      </c>
      <c r="CB8" s="34">
        <f t="shared" si="28"/>
        <v>424.90642744406887</v>
      </c>
      <c r="CC8" s="10">
        <f t="shared" si="29"/>
        <v>99.41883485663533</v>
      </c>
      <c r="CD8" s="17">
        <f t="shared" si="30"/>
        <v>427.39027072364655</v>
      </c>
      <c r="CE8" s="10">
        <f t="shared" si="31"/>
        <v>100.27259813544642</v>
      </c>
      <c r="CF8" s="17">
        <f t="shared" si="32"/>
        <v>426.2283801067321</v>
      </c>
      <c r="CG8" s="10">
        <f t="shared" si="33"/>
        <v>103.28729593942964</v>
      </c>
      <c r="CH8" s="17">
        <f t="shared" si="34"/>
        <v>412.6629284173376</v>
      </c>
      <c r="CI8" s="10">
        <f t="shared" si="35"/>
        <v>102.38024586958038</v>
      </c>
      <c r="CJ8" s="17">
        <f t="shared" si="36"/>
        <v>403.06889762993785</v>
      </c>
      <c r="CK8" s="10">
        <f t="shared" si="37"/>
        <v>101.546251288411</v>
      </c>
      <c r="CL8" s="17">
        <f t="shared" si="38"/>
        <v>396.93134164563514</v>
      </c>
      <c r="CM8" s="34">
        <f t="shared" si="39"/>
        <v>243.25003430449203</v>
      </c>
      <c r="CN8" s="10">
        <f t="shared" si="40"/>
        <v>100.03242151341608</v>
      </c>
      <c r="CO8" s="17">
        <f t="shared" si="41"/>
        <v>243.1711945230357</v>
      </c>
      <c r="CP8" s="10">
        <f t="shared" si="42"/>
        <v>101.99618640356154</v>
      </c>
      <c r="CQ8" s="17">
        <f t="shared" si="43"/>
        <v>238.41204568266542</v>
      </c>
      <c r="CR8" s="10">
        <f t="shared" si="44"/>
        <v>94.63024342574099</v>
      </c>
      <c r="CS8" s="17">
        <f t="shared" si="45"/>
        <v>251.94064503253028</v>
      </c>
      <c r="CT8" s="10">
        <f t="shared" si="46"/>
        <v>100.22644082849477</v>
      </c>
      <c r="CU8" s="17">
        <f t="shared" si="47"/>
        <v>251.37143746693096</v>
      </c>
      <c r="CV8" s="10">
        <f t="shared" si="48"/>
        <v>99.88015461203321</v>
      </c>
      <c r="CW8" s="17">
        <f t="shared" si="49"/>
        <v>251.67305601732278</v>
      </c>
      <c r="CX8" s="64" t="s">
        <v>3</v>
      </c>
      <c r="CY8" s="36">
        <v>5</v>
      </c>
    </row>
    <row r="9" spans="1:103" s="43" customFormat="1" ht="19.5" customHeight="1">
      <c r="A9" s="37">
        <v>6</v>
      </c>
      <c r="B9" s="38" t="s">
        <v>44</v>
      </c>
      <c r="C9" s="42">
        <v>32763</v>
      </c>
      <c r="D9" s="40">
        <f t="shared" si="0"/>
        <v>97.87303958177745</v>
      </c>
      <c r="E9" s="41">
        <v>33475</v>
      </c>
      <c r="F9" s="40">
        <f t="shared" si="0"/>
        <v>97.84006547027532</v>
      </c>
      <c r="G9" s="39">
        <v>34214</v>
      </c>
      <c r="H9" s="40">
        <f t="shared" si="1"/>
        <v>98.48589522164652</v>
      </c>
      <c r="I9" s="39">
        <v>34740</v>
      </c>
      <c r="J9" s="40">
        <f t="shared" si="2"/>
        <v>98.58395527682397</v>
      </c>
      <c r="K9" s="39">
        <v>35239</v>
      </c>
      <c r="L9" s="40">
        <f t="shared" si="3"/>
        <v>98.73080802420711</v>
      </c>
      <c r="M9" s="39">
        <v>35692</v>
      </c>
      <c r="N9" s="42">
        <v>11870.500000000002</v>
      </c>
      <c r="O9" s="40">
        <f t="shared" si="50"/>
        <v>97.65056226914885</v>
      </c>
      <c r="P9" s="41">
        <v>12156.099999999999</v>
      </c>
      <c r="Q9" s="40">
        <f t="shared" si="4"/>
        <v>98.61361239555445</v>
      </c>
      <c r="R9" s="41">
        <v>12327</v>
      </c>
      <c r="S9" s="40">
        <f t="shared" si="51"/>
        <v>93.85992964502718</v>
      </c>
      <c r="T9" s="41">
        <v>13133.4</v>
      </c>
      <c r="U9" s="40">
        <f t="shared" si="52"/>
        <v>100.31775615270628</v>
      </c>
      <c r="V9" s="41">
        <v>13091.8</v>
      </c>
      <c r="W9" s="40">
        <f t="shared" si="53"/>
        <v>99.29690166483371</v>
      </c>
      <c r="X9" s="41">
        <v>13184.5</v>
      </c>
      <c r="Y9" s="42">
        <v>8603.000000000002</v>
      </c>
      <c r="Z9" s="40">
        <f t="shared" si="54"/>
        <v>97.91379761674429</v>
      </c>
      <c r="AA9" s="41">
        <v>8786.3</v>
      </c>
      <c r="AB9" s="40">
        <f t="shared" si="5"/>
        <v>98.9548490274915</v>
      </c>
      <c r="AC9" s="41">
        <v>8879.1</v>
      </c>
      <c r="AD9" s="40">
        <f t="shared" si="55"/>
        <v>93.65744061432005</v>
      </c>
      <c r="AE9" s="41">
        <v>9480.400000000001</v>
      </c>
      <c r="AF9" s="40">
        <f t="shared" si="56"/>
        <v>100.00000000000001</v>
      </c>
      <c r="AG9" s="41">
        <v>9480.4</v>
      </c>
      <c r="AH9" s="40">
        <f t="shared" si="57"/>
        <v>99.67617125073599</v>
      </c>
      <c r="AI9" s="41">
        <v>9511.199999999999</v>
      </c>
      <c r="AJ9" s="42">
        <v>7520</v>
      </c>
      <c r="AK9" s="40">
        <f t="shared" si="58"/>
        <v>98.44349317310086</v>
      </c>
      <c r="AL9" s="41">
        <v>7638.899999999999</v>
      </c>
      <c r="AM9" s="40">
        <f t="shared" si="59"/>
        <v>99.13310925678392</v>
      </c>
      <c r="AN9" s="41">
        <v>7705.7</v>
      </c>
      <c r="AO9" s="40">
        <f t="shared" si="60"/>
        <v>93.00223281636595</v>
      </c>
      <c r="AP9" s="41">
        <v>8285.5</v>
      </c>
      <c r="AQ9" s="40">
        <f t="shared" si="61"/>
        <v>99.78682917429424</v>
      </c>
      <c r="AR9" s="41">
        <v>8303.2</v>
      </c>
      <c r="AS9" s="40">
        <f t="shared" si="62"/>
        <v>99.33483275111263</v>
      </c>
      <c r="AT9" s="41">
        <v>8358.8</v>
      </c>
      <c r="AU9" s="42">
        <v>3267.5000000000005</v>
      </c>
      <c r="AV9" s="40">
        <f t="shared" si="63"/>
        <v>96.96421152590659</v>
      </c>
      <c r="AW9" s="41">
        <v>3369.8</v>
      </c>
      <c r="AX9" s="40">
        <f t="shared" si="64"/>
        <v>97.73485309898778</v>
      </c>
      <c r="AY9" s="41">
        <v>3447.9</v>
      </c>
      <c r="AZ9" s="40">
        <f t="shared" si="65"/>
        <v>94.38543662742953</v>
      </c>
      <c r="BA9" s="41">
        <v>3652.9999999999995</v>
      </c>
      <c r="BB9" s="40">
        <f t="shared" si="66"/>
        <v>101.1519078473722</v>
      </c>
      <c r="BC9" s="41">
        <v>3611.3999999999996</v>
      </c>
      <c r="BD9" s="40">
        <f t="shared" si="67"/>
        <v>98.3148667410775</v>
      </c>
      <c r="BE9" s="41">
        <v>3673.2999999999997</v>
      </c>
      <c r="BF9" s="42">
        <f t="shared" si="6"/>
        <v>992.6416325800196</v>
      </c>
      <c r="BG9" s="40">
        <f t="shared" si="7"/>
        <v>99.77268784786979</v>
      </c>
      <c r="BH9" s="41">
        <f t="shared" si="8"/>
        <v>994.9031683836843</v>
      </c>
      <c r="BI9" s="40">
        <f t="shared" si="9"/>
        <v>100.79062388353996</v>
      </c>
      <c r="BJ9" s="41">
        <f t="shared" si="10"/>
        <v>987.09892850079</v>
      </c>
      <c r="BK9" s="40">
        <f t="shared" si="11"/>
        <v>95.56401952319266</v>
      </c>
      <c r="BL9" s="41">
        <f t="shared" si="12"/>
        <v>1032.9190143171286</v>
      </c>
      <c r="BM9" s="40">
        <f t="shared" si="13"/>
        <v>101.48067567573041</v>
      </c>
      <c r="BN9" s="41">
        <f t="shared" si="14"/>
        <v>1017.8479867612432</v>
      </c>
      <c r="BO9" s="40">
        <f t="shared" si="15"/>
        <v>100.57337081702785</v>
      </c>
      <c r="BP9" s="41">
        <f t="shared" si="16"/>
        <v>1012.0452148441998</v>
      </c>
      <c r="BQ9" s="42">
        <f t="shared" si="17"/>
        <v>719.404908393573</v>
      </c>
      <c r="BR9" s="40">
        <f t="shared" si="18"/>
        <v>100.04164378172067</v>
      </c>
      <c r="BS9" s="41">
        <f t="shared" si="19"/>
        <v>719.1054456914278</v>
      </c>
      <c r="BT9" s="40">
        <f t="shared" si="20"/>
        <v>101.13939371550693</v>
      </c>
      <c r="BU9" s="41">
        <f t="shared" si="21"/>
        <v>711.004307297101</v>
      </c>
      <c r="BV9" s="40">
        <f t="shared" si="22"/>
        <v>95.3578541685316</v>
      </c>
      <c r="BW9" s="41">
        <f t="shared" si="23"/>
        <v>745.616932655071</v>
      </c>
      <c r="BX9" s="40">
        <f t="shared" si="24"/>
        <v>101.15923597937531</v>
      </c>
      <c r="BY9" s="41">
        <f t="shared" si="25"/>
        <v>737.0725227769512</v>
      </c>
      <c r="BZ9" s="40">
        <f t="shared" si="26"/>
        <v>100.95751594203209</v>
      </c>
      <c r="CA9" s="41">
        <f t="shared" si="27"/>
        <v>730.0818724582768</v>
      </c>
      <c r="CB9" s="42">
        <f t="shared" si="28"/>
        <v>628.8416728024722</v>
      </c>
      <c r="CC9" s="40">
        <f t="shared" si="29"/>
        <v>100.58285059272811</v>
      </c>
      <c r="CD9" s="41">
        <f t="shared" si="30"/>
        <v>625.197704277369</v>
      </c>
      <c r="CE9" s="40">
        <f t="shared" si="31"/>
        <v>101.32158924903973</v>
      </c>
      <c r="CF9" s="41">
        <f t="shared" si="32"/>
        <v>617.0429312361919</v>
      </c>
      <c r="CG9" s="40">
        <f t="shared" si="33"/>
        <v>94.69075063423068</v>
      </c>
      <c r="CH9" s="41">
        <f t="shared" si="34"/>
        <v>651.6401307448618</v>
      </c>
      <c r="CI9" s="40">
        <f t="shared" si="35"/>
        <v>100.9435940007604</v>
      </c>
      <c r="CJ9" s="41">
        <f t="shared" si="36"/>
        <v>645.548771267202</v>
      </c>
      <c r="CK9" s="40">
        <f t="shared" si="37"/>
        <v>100.61178951027871</v>
      </c>
      <c r="CL9" s="41">
        <f t="shared" si="38"/>
        <v>641.6233866919258</v>
      </c>
      <c r="CM9" s="42">
        <f t="shared" si="39"/>
        <v>273.23672418644657</v>
      </c>
      <c r="CN9" s="40">
        <f t="shared" si="40"/>
        <v>99.07142144582983</v>
      </c>
      <c r="CO9" s="41">
        <f t="shared" si="41"/>
        <v>275.79772269225657</v>
      </c>
      <c r="CP9" s="40">
        <f t="shared" si="42"/>
        <v>99.89246494186014</v>
      </c>
      <c r="CQ9" s="41">
        <f t="shared" si="43"/>
        <v>276.094621203689</v>
      </c>
      <c r="CR9" s="40">
        <f t="shared" si="44"/>
        <v>96.09906743677836</v>
      </c>
      <c r="CS9" s="41">
        <f t="shared" si="45"/>
        <v>287.30208166205784</v>
      </c>
      <c r="CT9" s="40">
        <f t="shared" si="46"/>
        <v>102.32449715696346</v>
      </c>
      <c r="CU9" s="41">
        <f t="shared" si="47"/>
        <v>280.775463984292</v>
      </c>
      <c r="CV9" s="40">
        <f t="shared" si="48"/>
        <v>99.57871176033765</v>
      </c>
      <c r="CW9" s="41">
        <f t="shared" si="49"/>
        <v>281.9633423859228</v>
      </c>
      <c r="CX9" s="63" t="s">
        <v>44</v>
      </c>
      <c r="CY9" s="44">
        <v>6</v>
      </c>
    </row>
    <row r="10" spans="1:103" s="21" customFormat="1" ht="19.5" customHeight="1">
      <c r="A10" s="11">
        <v>7</v>
      </c>
      <c r="B10" s="19" t="s">
        <v>4</v>
      </c>
      <c r="C10" s="34">
        <v>25139</v>
      </c>
      <c r="D10" s="10">
        <f t="shared" si="0"/>
        <v>98.0154398003743</v>
      </c>
      <c r="E10" s="17">
        <v>25648</v>
      </c>
      <c r="F10" s="10">
        <f t="shared" si="0"/>
        <v>98.12533476164971</v>
      </c>
      <c r="G10" s="9">
        <v>26138</v>
      </c>
      <c r="H10" s="10">
        <f t="shared" si="1"/>
        <v>97.75965889965217</v>
      </c>
      <c r="I10" s="9">
        <v>26737</v>
      </c>
      <c r="J10" s="10">
        <f t="shared" si="2"/>
        <v>98.13183586581516</v>
      </c>
      <c r="K10" s="9">
        <v>27246</v>
      </c>
      <c r="L10" s="10">
        <f t="shared" si="3"/>
        <v>97.71194950509252</v>
      </c>
      <c r="M10" s="9">
        <v>27884</v>
      </c>
      <c r="N10" s="34">
        <v>7925.900000000001</v>
      </c>
      <c r="O10" s="10">
        <f t="shared" si="50"/>
        <v>99.12703077904375</v>
      </c>
      <c r="P10" s="17">
        <v>7995.699999999999</v>
      </c>
      <c r="Q10" s="10">
        <f t="shared" si="4"/>
        <v>98.51652887470583</v>
      </c>
      <c r="R10" s="17">
        <v>8116.099999999999</v>
      </c>
      <c r="S10" s="10">
        <f t="shared" si="51"/>
        <v>98.17348284162523</v>
      </c>
      <c r="T10" s="17">
        <v>8267.1</v>
      </c>
      <c r="U10" s="10">
        <f t="shared" si="52"/>
        <v>93.89843599150416</v>
      </c>
      <c r="V10" s="17">
        <v>8804.3</v>
      </c>
      <c r="W10" s="10">
        <f t="shared" si="53"/>
        <v>102.98149577748143</v>
      </c>
      <c r="X10" s="17">
        <v>8549.400000000001</v>
      </c>
      <c r="Y10" s="34">
        <v>5876.500000000001</v>
      </c>
      <c r="Z10" s="10">
        <f t="shared" si="54"/>
        <v>99.43821175355772</v>
      </c>
      <c r="AA10" s="17">
        <v>5909.700000000001</v>
      </c>
      <c r="AB10" s="10">
        <f t="shared" si="5"/>
        <v>98.14820965920418</v>
      </c>
      <c r="AC10" s="17">
        <v>6021.199999999999</v>
      </c>
      <c r="AD10" s="10">
        <f t="shared" si="55"/>
        <v>101.22556024410333</v>
      </c>
      <c r="AE10" s="17">
        <v>5948.3</v>
      </c>
      <c r="AF10" s="10">
        <f t="shared" si="56"/>
        <v>96.88889612822308</v>
      </c>
      <c r="AG10" s="17">
        <v>6139.3</v>
      </c>
      <c r="AH10" s="10">
        <f t="shared" si="57"/>
        <v>104.0400616855056</v>
      </c>
      <c r="AI10" s="17">
        <v>5900.9</v>
      </c>
      <c r="AJ10" s="34">
        <v>4649.2</v>
      </c>
      <c r="AK10" s="10">
        <f t="shared" si="58"/>
        <v>99.24433249370279</v>
      </c>
      <c r="AL10" s="17">
        <v>4684.599999999999</v>
      </c>
      <c r="AM10" s="10">
        <f t="shared" si="59"/>
        <v>97.55518533944189</v>
      </c>
      <c r="AN10" s="17">
        <v>4802</v>
      </c>
      <c r="AO10" s="10">
        <f t="shared" si="60"/>
        <v>102.87501606752646</v>
      </c>
      <c r="AP10" s="17">
        <v>4667.8</v>
      </c>
      <c r="AQ10" s="10">
        <f t="shared" si="61"/>
        <v>96.9388602757933</v>
      </c>
      <c r="AR10" s="17">
        <v>4815.200000000001</v>
      </c>
      <c r="AS10" s="10">
        <f t="shared" si="62"/>
        <v>104.68964017828026</v>
      </c>
      <c r="AT10" s="17">
        <v>4599.5</v>
      </c>
      <c r="AU10" s="34">
        <v>2049.4</v>
      </c>
      <c r="AV10" s="10">
        <f t="shared" si="63"/>
        <v>98.24544582933845</v>
      </c>
      <c r="AW10" s="17">
        <v>2086</v>
      </c>
      <c r="AX10" s="10">
        <f t="shared" si="64"/>
        <v>99.57515871879326</v>
      </c>
      <c r="AY10" s="17">
        <v>2094.9</v>
      </c>
      <c r="AZ10" s="10">
        <f t="shared" si="65"/>
        <v>90.34414352251164</v>
      </c>
      <c r="BA10" s="17">
        <v>2318.8</v>
      </c>
      <c r="BB10" s="10">
        <f t="shared" si="66"/>
        <v>87.00938086303941</v>
      </c>
      <c r="BC10" s="17">
        <v>2665</v>
      </c>
      <c r="BD10" s="10">
        <f t="shared" si="67"/>
        <v>100.62299414763073</v>
      </c>
      <c r="BE10" s="17">
        <v>2648.5</v>
      </c>
      <c r="BF10" s="34">
        <f t="shared" si="6"/>
        <v>863.7891133516825</v>
      </c>
      <c r="BG10" s="10">
        <f t="shared" si="7"/>
        <v>101.13409783288573</v>
      </c>
      <c r="BH10" s="17">
        <f t="shared" si="8"/>
        <v>854.1027525444586</v>
      </c>
      <c r="BI10" s="10">
        <f t="shared" si="9"/>
        <v>100.39866779971386</v>
      </c>
      <c r="BJ10" s="17">
        <f t="shared" si="10"/>
        <v>850.711240759006</v>
      </c>
      <c r="BK10" s="10">
        <f t="shared" si="11"/>
        <v>100.69843982251959</v>
      </c>
      <c r="BL10" s="17">
        <f t="shared" si="12"/>
        <v>844.8107460834344</v>
      </c>
      <c r="BM10" s="10">
        <f t="shared" si="13"/>
        <v>95.42457048877344</v>
      </c>
      <c r="BN10" s="17">
        <f t="shared" si="14"/>
        <v>885.3178397934997</v>
      </c>
      <c r="BO10" s="10">
        <f t="shared" si="15"/>
        <v>105.39293945016854</v>
      </c>
      <c r="BP10" s="17">
        <f t="shared" si="16"/>
        <v>840.0162709306462</v>
      </c>
      <c r="BQ10" s="34">
        <f t="shared" si="17"/>
        <v>640.4391582799635</v>
      </c>
      <c r="BR10" s="10">
        <f t="shared" si="18"/>
        <v>101.45157942063125</v>
      </c>
      <c r="BS10" s="17">
        <f t="shared" si="19"/>
        <v>631.2756902725198</v>
      </c>
      <c r="BT10" s="10">
        <f t="shared" si="20"/>
        <v>100.02331191797717</v>
      </c>
      <c r="BU10" s="17">
        <f t="shared" si="21"/>
        <v>631.1285620997926</v>
      </c>
      <c r="BV10" s="10">
        <f t="shared" si="22"/>
        <v>103.82901463509823</v>
      </c>
      <c r="BW10" s="17">
        <f t="shared" si="23"/>
        <v>607.8537529397363</v>
      </c>
      <c r="BX10" s="10">
        <f t="shared" si="24"/>
        <v>98.46363467655205</v>
      </c>
      <c r="BY10" s="17">
        <f t="shared" si="25"/>
        <v>617.3383248917272</v>
      </c>
      <c r="BZ10" s="10">
        <f t="shared" si="26"/>
        <v>106.47629303525797</v>
      </c>
      <c r="CA10" s="17">
        <f t="shared" si="27"/>
        <v>579.7894604457213</v>
      </c>
      <c r="CB10" s="34">
        <f t="shared" si="28"/>
        <v>506.68420567943605</v>
      </c>
      <c r="CC10" s="10">
        <f t="shared" si="29"/>
        <v>101.253774605135</v>
      </c>
      <c r="CD10" s="17">
        <f t="shared" si="30"/>
        <v>500.41018979823787</v>
      </c>
      <c r="CE10" s="10">
        <f t="shared" si="31"/>
        <v>99.41895798511901</v>
      </c>
      <c r="CF10" s="17">
        <f t="shared" si="32"/>
        <v>503.3347763241887</v>
      </c>
      <c r="CG10" s="10">
        <f t="shared" si="33"/>
        <v>105.52089337024334</v>
      </c>
      <c r="CH10" s="17">
        <f t="shared" si="34"/>
        <v>477.0001089339981</v>
      </c>
      <c r="CI10" s="10">
        <f t="shared" si="35"/>
        <v>98.51441089312458</v>
      </c>
      <c r="CJ10" s="17">
        <f t="shared" si="36"/>
        <v>484.1932308273981</v>
      </c>
      <c r="CK10" s="10">
        <f t="shared" si="37"/>
        <v>107.14108224073868</v>
      </c>
      <c r="CL10" s="17">
        <f t="shared" si="38"/>
        <v>451.92116852007246</v>
      </c>
      <c r="CM10" s="34">
        <f t="shared" si="39"/>
        <v>223.34995507171905</v>
      </c>
      <c r="CN10" s="10">
        <f t="shared" si="40"/>
        <v>100.23466305862893</v>
      </c>
      <c r="CO10" s="17">
        <f t="shared" si="41"/>
        <v>222.82706227193873</v>
      </c>
      <c r="CP10" s="10">
        <f t="shared" si="42"/>
        <v>101.47752255894487</v>
      </c>
      <c r="CQ10" s="17">
        <f t="shared" si="43"/>
        <v>219.58267865921343</v>
      </c>
      <c r="CR10" s="10">
        <f t="shared" si="44"/>
        <v>92.66773507969502</v>
      </c>
      <c r="CS10" s="17">
        <f t="shared" si="45"/>
        <v>236.95699314369827</v>
      </c>
      <c r="CT10" s="10">
        <f t="shared" si="46"/>
        <v>88.42354731127652</v>
      </c>
      <c r="CU10" s="17">
        <f t="shared" si="47"/>
        <v>267.9795149017727</v>
      </c>
      <c r="CV10" s="10">
        <f t="shared" si="48"/>
        <v>102.9792104827327</v>
      </c>
      <c r="CW10" s="17">
        <f t="shared" si="49"/>
        <v>260.22681048492484</v>
      </c>
      <c r="CX10" s="64" t="s">
        <v>4</v>
      </c>
      <c r="CY10" s="36">
        <v>7</v>
      </c>
    </row>
    <row r="11" spans="1:103" s="43" customFormat="1" ht="19.5" customHeight="1">
      <c r="A11" s="37">
        <v>8</v>
      </c>
      <c r="B11" s="38" t="s">
        <v>5</v>
      </c>
      <c r="C11" s="42">
        <v>110176</v>
      </c>
      <c r="D11" s="40">
        <f t="shared" si="0"/>
        <v>98.32840989210078</v>
      </c>
      <c r="E11" s="41">
        <v>112049</v>
      </c>
      <c r="F11" s="40">
        <f t="shared" si="0"/>
        <v>98.3947592577957</v>
      </c>
      <c r="G11" s="39">
        <v>113877</v>
      </c>
      <c r="H11" s="40">
        <f t="shared" si="1"/>
        <v>98.32069900364353</v>
      </c>
      <c r="I11" s="39">
        <v>115822</v>
      </c>
      <c r="J11" s="40">
        <f t="shared" si="2"/>
        <v>98.30919924626954</v>
      </c>
      <c r="K11" s="39">
        <v>117814</v>
      </c>
      <c r="L11" s="40">
        <f t="shared" si="3"/>
        <v>98.46140988675776</v>
      </c>
      <c r="M11" s="39">
        <v>119655</v>
      </c>
      <c r="N11" s="42">
        <v>31789.700000000004</v>
      </c>
      <c r="O11" s="40">
        <f t="shared" si="50"/>
        <v>98.34917845640763</v>
      </c>
      <c r="P11" s="41">
        <v>32323.3</v>
      </c>
      <c r="Q11" s="40">
        <f t="shared" si="4"/>
        <v>99.12902938912453</v>
      </c>
      <c r="R11" s="41">
        <v>32607.3</v>
      </c>
      <c r="S11" s="40">
        <f t="shared" si="51"/>
        <v>97.75571937798112</v>
      </c>
      <c r="T11" s="41">
        <v>33355.899999999994</v>
      </c>
      <c r="U11" s="40">
        <f t="shared" si="52"/>
        <v>98.65894886909814</v>
      </c>
      <c r="V11" s="41">
        <v>33809.299999999996</v>
      </c>
      <c r="W11" s="40">
        <f t="shared" si="53"/>
        <v>98.95482111079889</v>
      </c>
      <c r="X11" s="41">
        <v>34166.4</v>
      </c>
      <c r="Y11" s="42">
        <v>23709.5</v>
      </c>
      <c r="Z11" s="40">
        <f t="shared" si="54"/>
        <v>98.56043033280957</v>
      </c>
      <c r="AA11" s="41">
        <v>24055.799999999996</v>
      </c>
      <c r="AB11" s="40">
        <f t="shared" si="5"/>
        <v>99.25443030140487</v>
      </c>
      <c r="AC11" s="41">
        <v>24236.500000000004</v>
      </c>
      <c r="AD11" s="40">
        <f t="shared" si="55"/>
        <v>100.11400765834054</v>
      </c>
      <c r="AE11" s="41">
        <v>24208.9</v>
      </c>
      <c r="AF11" s="40">
        <f t="shared" si="56"/>
        <v>99.02970207926826</v>
      </c>
      <c r="AG11" s="41">
        <v>24446.100000000002</v>
      </c>
      <c r="AH11" s="40">
        <f t="shared" si="57"/>
        <v>100.12327981651376</v>
      </c>
      <c r="AI11" s="41">
        <v>24416</v>
      </c>
      <c r="AJ11" s="42">
        <v>21131.199999999997</v>
      </c>
      <c r="AK11" s="40">
        <f t="shared" si="58"/>
        <v>98.49079468655323</v>
      </c>
      <c r="AL11" s="41">
        <v>21455</v>
      </c>
      <c r="AM11" s="40">
        <f t="shared" si="59"/>
        <v>99.5046795722064</v>
      </c>
      <c r="AN11" s="41">
        <v>21561.8</v>
      </c>
      <c r="AO11" s="40">
        <f t="shared" si="60"/>
        <v>100.28231113756969</v>
      </c>
      <c r="AP11" s="41">
        <v>21501.100000000002</v>
      </c>
      <c r="AQ11" s="40">
        <f t="shared" si="61"/>
        <v>99.7133966210482</v>
      </c>
      <c r="AR11" s="41">
        <v>21562.899999999998</v>
      </c>
      <c r="AS11" s="40">
        <f t="shared" si="62"/>
        <v>100.27576777841848</v>
      </c>
      <c r="AT11" s="41">
        <v>21503.600000000002</v>
      </c>
      <c r="AU11" s="42">
        <v>8080.200000000001</v>
      </c>
      <c r="AV11" s="40">
        <f t="shared" si="63"/>
        <v>97.73450257030542</v>
      </c>
      <c r="AW11" s="41">
        <v>8267.5</v>
      </c>
      <c r="AX11" s="40">
        <f t="shared" si="64"/>
        <v>98.7659482964591</v>
      </c>
      <c r="AY11" s="41">
        <v>8370.800000000001</v>
      </c>
      <c r="AZ11" s="40">
        <f t="shared" si="65"/>
        <v>91.51415764731605</v>
      </c>
      <c r="BA11" s="41">
        <v>9147.000000000002</v>
      </c>
      <c r="BB11" s="40">
        <f t="shared" si="66"/>
        <v>97.69096035543406</v>
      </c>
      <c r="BC11" s="41">
        <v>9363.2</v>
      </c>
      <c r="BD11" s="40">
        <f t="shared" si="67"/>
        <v>96.02888086642601</v>
      </c>
      <c r="BE11" s="41">
        <v>9750.4</v>
      </c>
      <c r="BF11" s="42">
        <f t="shared" si="6"/>
        <v>790.5085362796862</v>
      </c>
      <c r="BG11" s="40">
        <f t="shared" si="7"/>
        <v>100.02112163140808</v>
      </c>
      <c r="BH11" s="41">
        <f t="shared" si="8"/>
        <v>790.3416032393851</v>
      </c>
      <c r="BI11" s="40">
        <f t="shared" si="9"/>
        <v>100.74624922797467</v>
      </c>
      <c r="BJ11" s="41">
        <f t="shared" si="10"/>
        <v>784.4873722801855</v>
      </c>
      <c r="BK11" s="40">
        <f t="shared" si="11"/>
        <v>99.69776889305416</v>
      </c>
      <c r="BL11" s="41">
        <f t="shared" si="12"/>
        <v>786.8655246655575</v>
      </c>
      <c r="BM11" s="40">
        <f t="shared" si="13"/>
        <v>100.08156881945506</v>
      </c>
      <c r="BN11" s="41">
        <f t="shared" si="14"/>
        <v>786.2242108584903</v>
      </c>
      <c r="BO11" s="40">
        <f aca="true" t="shared" si="68" ref="BO11:BO36">BN11*100/BP11</f>
        <v>100.50112142879998</v>
      </c>
      <c r="BP11" s="41">
        <f t="shared" si="16"/>
        <v>782.3039182856191</v>
      </c>
      <c r="BQ11" s="42">
        <f t="shared" si="17"/>
        <v>589.5797110675223</v>
      </c>
      <c r="BR11" s="40">
        <f t="shared" si="18"/>
        <v>100.23596480504811</v>
      </c>
      <c r="BS11" s="41">
        <f t="shared" si="19"/>
        <v>588.1917854676346</v>
      </c>
      <c r="BT11" s="40">
        <f t="shared" si="20"/>
        <v>100.87369596723826</v>
      </c>
      <c r="BU11" s="41">
        <f t="shared" si="21"/>
        <v>583.0972879774995</v>
      </c>
      <c r="BV11" s="40">
        <f t="shared" si="22"/>
        <v>102.1029077581202</v>
      </c>
      <c r="BW11" s="41">
        <f t="shared" si="23"/>
        <v>571.0878375362685</v>
      </c>
      <c r="BX11" s="40">
        <f t="shared" si="24"/>
        <v>100.45766813273588</v>
      </c>
      <c r="BY11" s="41">
        <f t="shared" si="25"/>
        <v>568.4860580097117</v>
      </c>
      <c r="BZ11" s="40">
        <f t="shared" si="26"/>
        <v>101.6878388514519</v>
      </c>
      <c r="CA11" s="41">
        <f t="shared" si="27"/>
        <v>559.0501916754963</v>
      </c>
      <c r="CB11" s="42">
        <f t="shared" si="28"/>
        <v>525.4656062131224</v>
      </c>
      <c r="CC11" s="40">
        <f t="shared" si="29"/>
        <v>100.1651453477491</v>
      </c>
      <c r="CD11" s="41">
        <f t="shared" si="30"/>
        <v>524.5992549492473</v>
      </c>
      <c r="CE11" s="40">
        <f t="shared" si="31"/>
        <v>101.1280278774835</v>
      </c>
      <c r="CF11" s="41">
        <f t="shared" si="32"/>
        <v>518.7476369902108</v>
      </c>
      <c r="CG11" s="40">
        <f t="shared" si="33"/>
        <v>102.2745548134828</v>
      </c>
      <c r="CH11" s="41">
        <f t="shared" si="34"/>
        <v>507.2108482273487</v>
      </c>
      <c r="CI11" s="40">
        <f t="shared" si="35"/>
        <v>101.15122125811348</v>
      </c>
      <c r="CJ11" s="41">
        <f t="shared" si="36"/>
        <v>501.4381852425381</v>
      </c>
      <c r="CK11" s="40">
        <f t="shared" si="37"/>
        <v>101.84270963999748</v>
      </c>
      <c r="CL11" s="41">
        <f t="shared" si="38"/>
        <v>492.3653219902197</v>
      </c>
      <c r="CM11" s="42">
        <f t="shared" si="39"/>
        <v>200.92882521216367</v>
      </c>
      <c r="CN11" s="40">
        <f t="shared" si="40"/>
        <v>99.39599621060987</v>
      </c>
      <c r="CO11" s="41">
        <f t="shared" si="41"/>
        <v>202.1498177717503</v>
      </c>
      <c r="CP11" s="40">
        <f t="shared" si="42"/>
        <v>100.3772447246818</v>
      </c>
      <c r="CQ11" s="41">
        <f t="shared" si="43"/>
        <v>201.39008430268615</v>
      </c>
      <c r="CR11" s="40">
        <f t="shared" si="44"/>
        <v>93.33221010104613</v>
      </c>
      <c r="CS11" s="41">
        <f t="shared" si="45"/>
        <v>215.77768712928918</v>
      </c>
      <c r="CT11" s="40">
        <f t="shared" si="46"/>
        <v>99.09962232441129</v>
      </c>
      <c r="CU11" s="41">
        <f t="shared" si="47"/>
        <v>217.73815284877884</v>
      </c>
      <c r="CV11" s="40">
        <f t="shared" si="48"/>
        <v>97.52945948760085</v>
      </c>
      <c r="CW11" s="41">
        <f t="shared" si="49"/>
        <v>223.25372661012278</v>
      </c>
      <c r="CX11" s="63" t="s">
        <v>5</v>
      </c>
      <c r="CY11" s="44">
        <v>8</v>
      </c>
    </row>
    <row r="12" spans="1:103" s="21" customFormat="1" ht="19.5" customHeight="1">
      <c r="A12" s="11">
        <v>9</v>
      </c>
      <c r="B12" s="19" t="s">
        <v>6</v>
      </c>
      <c r="C12" s="34">
        <v>18038</v>
      </c>
      <c r="D12" s="10">
        <f t="shared" si="0"/>
        <v>98.09125020392626</v>
      </c>
      <c r="E12" s="17">
        <v>18389</v>
      </c>
      <c r="F12" s="10">
        <f t="shared" si="0"/>
        <v>98.36846046859955</v>
      </c>
      <c r="G12" s="9">
        <v>18694</v>
      </c>
      <c r="H12" s="10">
        <f t="shared" si="1"/>
        <v>98.60224695395327</v>
      </c>
      <c r="I12" s="9">
        <v>18959</v>
      </c>
      <c r="J12" s="10">
        <f t="shared" si="2"/>
        <v>98.57536525763011</v>
      </c>
      <c r="K12" s="9">
        <v>19233</v>
      </c>
      <c r="L12" s="10">
        <f t="shared" si="3"/>
        <v>98.13255778356039</v>
      </c>
      <c r="M12" s="9">
        <v>19599</v>
      </c>
      <c r="N12" s="34">
        <v>4952</v>
      </c>
      <c r="O12" s="10">
        <f t="shared" si="50"/>
        <v>99.06972091627489</v>
      </c>
      <c r="P12" s="17">
        <v>4998.5</v>
      </c>
      <c r="Q12" s="10">
        <f t="shared" si="4"/>
        <v>96.91335285107702</v>
      </c>
      <c r="R12" s="17">
        <v>5157.700000000001</v>
      </c>
      <c r="S12" s="10">
        <f t="shared" si="51"/>
        <v>95.92508555274513</v>
      </c>
      <c r="T12" s="17">
        <v>5376.8</v>
      </c>
      <c r="U12" s="10">
        <f t="shared" si="52"/>
        <v>97.76355503836503</v>
      </c>
      <c r="V12" s="17">
        <v>5499.8</v>
      </c>
      <c r="W12" s="10">
        <f t="shared" si="53"/>
        <v>98.77336973114706</v>
      </c>
      <c r="X12" s="17">
        <v>5568.1</v>
      </c>
      <c r="Y12" s="34">
        <v>4121.4</v>
      </c>
      <c r="Z12" s="10">
        <f t="shared" si="54"/>
        <v>99.66145959278425</v>
      </c>
      <c r="AA12" s="17">
        <v>4135.4</v>
      </c>
      <c r="AB12" s="10">
        <f t="shared" si="5"/>
        <v>97.08879184861718</v>
      </c>
      <c r="AC12" s="17">
        <v>4259.4</v>
      </c>
      <c r="AD12" s="10">
        <f t="shared" si="55"/>
        <v>97.79583964733433</v>
      </c>
      <c r="AE12" s="17">
        <v>4355.4</v>
      </c>
      <c r="AF12" s="10">
        <f t="shared" si="56"/>
        <v>98.13658998219957</v>
      </c>
      <c r="AG12" s="17">
        <v>4438.1</v>
      </c>
      <c r="AH12" s="10">
        <f t="shared" si="57"/>
        <v>100.38451968967001</v>
      </c>
      <c r="AI12" s="17">
        <v>4421.099999999999</v>
      </c>
      <c r="AJ12" s="34">
        <v>3553.0000000000005</v>
      </c>
      <c r="AK12" s="10">
        <f t="shared" si="58"/>
        <v>100.002814602156</v>
      </c>
      <c r="AL12" s="17">
        <v>3552.9</v>
      </c>
      <c r="AM12" s="10">
        <f t="shared" si="59"/>
        <v>97.85446733502259</v>
      </c>
      <c r="AN12" s="17">
        <v>3630.7999999999997</v>
      </c>
      <c r="AO12" s="10">
        <f t="shared" si="60"/>
        <v>98.10586614066848</v>
      </c>
      <c r="AP12" s="17">
        <v>3700.9</v>
      </c>
      <c r="AQ12" s="10">
        <f t="shared" si="61"/>
        <v>97.98257922744962</v>
      </c>
      <c r="AR12" s="17">
        <v>3777.1000000000004</v>
      </c>
      <c r="AS12" s="10">
        <f t="shared" si="62"/>
        <v>101.52948766195368</v>
      </c>
      <c r="AT12" s="17">
        <v>3720.2</v>
      </c>
      <c r="AU12" s="34">
        <v>830.6000000000001</v>
      </c>
      <c r="AV12" s="10">
        <f t="shared" si="63"/>
        <v>96.23450353377363</v>
      </c>
      <c r="AW12" s="17">
        <v>863.0999999999999</v>
      </c>
      <c r="AX12" s="10">
        <f t="shared" si="64"/>
        <v>96.08148725370141</v>
      </c>
      <c r="AY12" s="17">
        <v>898.3000000000001</v>
      </c>
      <c r="AZ12" s="10">
        <f t="shared" si="65"/>
        <v>87.94791462698258</v>
      </c>
      <c r="BA12" s="17">
        <v>1021.4</v>
      </c>
      <c r="BB12" s="10">
        <f t="shared" si="66"/>
        <v>96.20420081002167</v>
      </c>
      <c r="BC12" s="17">
        <v>1061.6999999999998</v>
      </c>
      <c r="BD12" s="10">
        <f t="shared" si="67"/>
        <v>92.56320836965998</v>
      </c>
      <c r="BE12" s="17">
        <v>1147</v>
      </c>
      <c r="BF12" s="34">
        <f t="shared" si="6"/>
        <v>752.1412178551521</v>
      </c>
      <c r="BG12" s="10">
        <f t="shared" si="7"/>
        <v>100.99751069571897</v>
      </c>
      <c r="BH12" s="17">
        <f t="shared" si="8"/>
        <v>744.712629721312</v>
      </c>
      <c r="BI12" s="10">
        <f t="shared" si="9"/>
        <v>98.52075796389332</v>
      </c>
      <c r="BJ12" s="17">
        <f t="shared" si="10"/>
        <v>755.894133492396</v>
      </c>
      <c r="BK12" s="10">
        <f t="shared" si="11"/>
        <v>97.55142197848042</v>
      </c>
      <c r="BL12" s="17">
        <f t="shared" si="12"/>
        <v>774.8673654999558</v>
      </c>
      <c r="BM12" s="10">
        <f t="shared" si="13"/>
        <v>98.90548337832531</v>
      </c>
      <c r="BN12" s="17">
        <f t="shared" si="14"/>
        <v>783.4422713814514</v>
      </c>
      <c r="BO12" s="10">
        <f t="shared" si="68"/>
        <v>100.65300646600902</v>
      </c>
      <c r="BP12" s="17">
        <f t="shared" si="16"/>
        <v>778.3595333002035</v>
      </c>
      <c r="BQ12" s="34">
        <f t="shared" si="17"/>
        <v>625.9844134225007</v>
      </c>
      <c r="BR12" s="10">
        <f t="shared" si="18"/>
        <v>101.60076396782955</v>
      </c>
      <c r="BS12" s="17">
        <f t="shared" si="19"/>
        <v>616.1217583173978</v>
      </c>
      <c r="BT12" s="10">
        <f t="shared" si="20"/>
        <v>98.6991067930855</v>
      </c>
      <c r="BU12" s="17">
        <f t="shared" si="21"/>
        <v>624.2424864178822</v>
      </c>
      <c r="BV12" s="10">
        <f t="shared" si="22"/>
        <v>99.4538932772826</v>
      </c>
      <c r="BW12" s="17">
        <f t="shared" si="23"/>
        <v>627.6702357719289</v>
      </c>
      <c r="BX12" s="10">
        <f t="shared" si="24"/>
        <v>99.28287556115343</v>
      </c>
      <c r="BY12" s="17">
        <f t="shared" si="25"/>
        <v>632.2039246187169</v>
      </c>
      <c r="BZ12" s="10">
        <f t="shared" si="26"/>
        <v>102.29481627400003</v>
      </c>
      <c r="CA12" s="17">
        <f t="shared" si="27"/>
        <v>618.0214674078283</v>
      </c>
      <c r="CB12" s="34">
        <f t="shared" si="28"/>
        <v>539.6522106299184</v>
      </c>
      <c r="CC12" s="10">
        <f t="shared" si="29"/>
        <v>101.94876137703996</v>
      </c>
      <c r="CD12" s="17">
        <f t="shared" si="30"/>
        <v>529.3367014378013</v>
      </c>
      <c r="CE12" s="10">
        <f t="shared" si="31"/>
        <v>99.47748177502379</v>
      </c>
      <c r="CF12" s="17">
        <f t="shared" si="32"/>
        <v>532.1171103174265</v>
      </c>
      <c r="CG12" s="10">
        <f t="shared" si="33"/>
        <v>99.7691760325856</v>
      </c>
      <c r="CH12" s="17">
        <f t="shared" si="34"/>
        <v>533.3482058062019</v>
      </c>
      <c r="CI12" s="10">
        <f t="shared" si="35"/>
        <v>99.12706588199408</v>
      </c>
      <c r="CJ12" s="17">
        <f t="shared" si="36"/>
        <v>538.0449840421252</v>
      </c>
      <c r="CK12" s="10">
        <f t="shared" si="37"/>
        <v>103.46157274926586</v>
      </c>
      <c r="CL12" s="17">
        <f t="shared" si="38"/>
        <v>520.0433066545888</v>
      </c>
      <c r="CM12" s="34">
        <f t="shared" si="39"/>
        <v>126.15680443265134</v>
      </c>
      <c r="CN12" s="10">
        <f t="shared" si="40"/>
        <v>98.10712304482557</v>
      </c>
      <c r="CO12" s="17">
        <f t="shared" si="41"/>
        <v>128.590871403914</v>
      </c>
      <c r="CP12" s="10">
        <f t="shared" si="42"/>
        <v>97.6750950416387</v>
      </c>
      <c r="CQ12" s="17">
        <f t="shared" si="43"/>
        <v>131.6516470745137</v>
      </c>
      <c r="CR12" s="10">
        <f t="shared" si="44"/>
        <v>89.43900422363112</v>
      </c>
      <c r="CS12" s="17">
        <f t="shared" si="45"/>
        <v>147.19712972802685</v>
      </c>
      <c r="CT12" s="10">
        <f t="shared" si="46"/>
        <v>97.32791509480893</v>
      </c>
      <c r="CU12" s="17">
        <f t="shared" si="47"/>
        <v>151.2383467627344</v>
      </c>
      <c r="CV12" s="10">
        <f t="shared" si="48"/>
        <v>94.32466702214765</v>
      </c>
      <c r="CW12" s="17">
        <f t="shared" si="49"/>
        <v>160.338065892375</v>
      </c>
      <c r="CX12" s="64" t="s">
        <v>6</v>
      </c>
      <c r="CY12" s="36">
        <v>9</v>
      </c>
    </row>
    <row r="13" spans="1:103" s="43" customFormat="1" ht="19.5" customHeight="1">
      <c r="A13" s="37">
        <v>10</v>
      </c>
      <c r="B13" s="38" t="s">
        <v>7</v>
      </c>
      <c r="C13" s="42">
        <v>30782</v>
      </c>
      <c r="D13" s="40">
        <f t="shared" si="0"/>
        <v>97.41447514161841</v>
      </c>
      <c r="E13" s="41">
        <v>31599</v>
      </c>
      <c r="F13" s="40">
        <f t="shared" si="0"/>
        <v>97.60610366343361</v>
      </c>
      <c r="G13" s="39">
        <v>32374</v>
      </c>
      <c r="H13" s="40">
        <f t="shared" si="1"/>
        <v>97.60906925558537</v>
      </c>
      <c r="I13" s="39">
        <v>33167</v>
      </c>
      <c r="J13" s="40">
        <f t="shared" si="2"/>
        <v>97.61603437619566</v>
      </c>
      <c r="K13" s="39">
        <v>33977</v>
      </c>
      <c r="L13" s="40">
        <f t="shared" si="3"/>
        <v>97.71367767168987</v>
      </c>
      <c r="M13" s="39">
        <v>34772</v>
      </c>
      <c r="N13" s="42">
        <v>11877.6</v>
      </c>
      <c r="O13" s="40">
        <f t="shared" si="50"/>
        <v>96.03104661034078</v>
      </c>
      <c r="P13" s="41">
        <v>12368.5</v>
      </c>
      <c r="Q13" s="40">
        <f t="shared" si="4"/>
        <v>98.4048054737847</v>
      </c>
      <c r="R13" s="41">
        <v>12569</v>
      </c>
      <c r="S13" s="40">
        <f t="shared" si="51"/>
        <v>94.8947543260955</v>
      </c>
      <c r="T13" s="41">
        <v>13245.199999999999</v>
      </c>
      <c r="U13" s="40">
        <f t="shared" si="52"/>
        <v>95.55111492652524</v>
      </c>
      <c r="V13" s="41">
        <v>13861.899999999998</v>
      </c>
      <c r="W13" s="40">
        <f t="shared" si="53"/>
        <v>97.82844963866303</v>
      </c>
      <c r="X13" s="41">
        <v>14169.6</v>
      </c>
      <c r="Y13" s="42">
        <v>7563.9000000000015</v>
      </c>
      <c r="Z13" s="40">
        <f t="shared" si="54"/>
        <v>95.72375914348629</v>
      </c>
      <c r="AA13" s="41">
        <v>7901.800000000001</v>
      </c>
      <c r="AB13" s="40">
        <f t="shared" si="5"/>
        <v>97.7667248184304</v>
      </c>
      <c r="AC13" s="41">
        <v>8082.3</v>
      </c>
      <c r="AD13" s="40">
        <f t="shared" si="55"/>
        <v>96.76504040706378</v>
      </c>
      <c r="AE13" s="41">
        <v>8352.499999999998</v>
      </c>
      <c r="AF13" s="40">
        <f t="shared" si="56"/>
        <v>95.65610756086944</v>
      </c>
      <c r="AG13" s="41">
        <v>8731.8</v>
      </c>
      <c r="AH13" s="40">
        <f t="shared" si="57"/>
        <v>98.41863820290573</v>
      </c>
      <c r="AI13" s="41">
        <v>8872.1</v>
      </c>
      <c r="AJ13" s="42">
        <v>6511.400000000001</v>
      </c>
      <c r="AK13" s="40">
        <f t="shared" si="58"/>
        <v>95.72491252829965</v>
      </c>
      <c r="AL13" s="41">
        <v>6802.200000000001</v>
      </c>
      <c r="AM13" s="40">
        <f t="shared" si="59"/>
        <v>97.98758265028307</v>
      </c>
      <c r="AN13" s="41">
        <v>6941.900000000001</v>
      </c>
      <c r="AO13" s="40">
        <f t="shared" si="60"/>
        <v>96.63942756114878</v>
      </c>
      <c r="AP13" s="41">
        <v>7183.3</v>
      </c>
      <c r="AQ13" s="40">
        <f t="shared" si="61"/>
        <v>96.4952580532495</v>
      </c>
      <c r="AR13" s="41">
        <v>7444.200000000001</v>
      </c>
      <c r="AS13" s="40">
        <f t="shared" si="62"/>
        <v>98.40967677969464</v>
      </c>
      <c r="AT13" s="41">
        <v>7564.500000000001</v>
      </c>
      <c r="AU13" s="42">
        <v>4313.700000000001</v>
      </c>
      <c r="AV13" s="40">
        <f t="shared" si="63"/>
        <v>96.57465242796697</v>
      </c>
      <c r="AW13" s="41">
        <v>4466.7</v>
      </c>
      <c r="AX13" s="40">
        <f t="shared" si="64"/>
        <v>99.5542380814407</v>
      </c>
      <c r="AY13" s="41">
        <v>4486.7</v>
      </c>
      <c r="AZ13" s="40">
        <f t="shared" si="65"/>
        <v>91.7019232734482</v>
      </c>
      <c r="BA13" s="41">
        <v>4892.7</v>
      </c>
      <c r="BB13" s="40">
        <f t="shared" si="66"/>
        <v>95.37240989454398</v>
      </c>
      <c r="BC13" s="41">
        <v>5130.099999999999</v>
      </c>
      <c r="BD13" s="40">
        <f t="shared" si="67"/>
        <v>96.84001887682868</v>
      </c>
      <c r="BE13" s="41">
        <v>5297.5</v>
      </c>
      <c r="BF13" s="42">
        <f t="shared" si="6"/>
        <v>1057.1558008905756</v>
      </c>
      <c r="BG13" s="40">
        <f t="shared" si="7"/>
        <v>98.57985322071856</v>
      </c>
      <c r="BH13" s="41">
        <f t="shared" si="8"/>
        <v>1072.3852454148237</v>
      </c>
      <c r="BI13" s="40">
        <f t="shared" si="9"/>
        <v>100.81829084490984</v>
      </c>
      <c r="BJ13" s="41">
        <f t="shared" si="10"/>
        <v>1063.6812392153013</v>
      </c>
      <c r="BK13" s="40">
        <f t="shared" si="11"/>
        <v>97.48555198823519</v>
      </c>
      <c r="BL13" s="41">
        <f t="shared" si="12"/>
        <v>1091.1168039994984</v>
      </c>
      <c r="BM13" s="40">
        <f t="shared" si="13"/>
        <v>97.61720696343359</v>
      </c>
      <c r="BN13" s="41">
        <f t="shared" si="14"/>
        <v>1117.7504847154862</v>
      </c>
      <c r="BO13" s="40">
        <f t="shared" si="68"/>
        <v>100.11745742224419</v>
      </c>
      <c r="BP13" s="41">
        <f t="shared" si="16"/>
        <v>1116.4391440759296</v>
      </c>
      <c r="BQ13" s="42">
        <f t="shared" si="17"/>
        <v>673.2185595032856</v>
      </c>
      <c r="BR13" s="40">
        <f t="shared" si="18"/>
        <v>98.2644098880847</v>
      </c>
      <c r="BS13" s="41">
        <f t="shared" si="19"/>
        <v>685.1092478650487</v>
      </c>
      <c r="BT13" s="40">
        <f t="shared" si="20"/>
        <v>100.16456056431741</v>
      </c>
      <c r="BU13" s="41">
        <f t="shared" si="21"/>
        <v>683.9836804606437</v>
      </c>
      <c r="BV13" s="40">
        <f t="shared" si="22"/>
        <v>99.40690024688142</v>
      </c>
      <c r="BW13" s="41">
        <f t="shared" si="23"/>
        <v>688.0645898443066</v>
      </c>
      <c r="BX13" s="40">
        <f t="shared" si="24"/>
        <v>97.72446984282855</v>
      </c>
      <c r="BY13" s="41">
        <f t="shared" si="25"/>
        <v>704.0862856057743</v>
      </c>
      <c r="BZ13" s="40">
        <f t="shared" si="26"/>
        <v>100.72145532540945</v>
      </c>
      <c r="CA13" s="41">
        <f t="shared" si="27"/>
        <v>699.0430026363522</v>
      </c>
      <c r="CB13" s="42">
        <f t="shared" si="28"/>
        <v>579.5416819827991</v>
      </c>
      <c r="CC13" s="40">
        <f t="shared" si="29"/>
        <v>98.26559388544413</v>
      </c>
      <c r="CD13" s="41">
        <f t="shared" si="30"/>
        <v>589.7707010842636</v>
      </c>
      <c r="CE13" s="40">
        <f t="shared" si="31"/>
        <v>100.39083517580505</v>
      </c>
      <c r="CF13" s="41">
        <f t="shared" si="32"/>
        <v>587.4746435284192</v>
      </c>
      <c r="CG13" s="40">
        <f t="shared" si="33"/>
        <v>99.27785794409242</v>
      </c>
      <c r="CH13" s="41">
        <f t="shared" si="34"/>
        <v>591.7479040082142</v>
      </c>
      <c r="CI13" s="40">
        <f t="shared" si="35"/>
        <v>98.58176520093213</v>
      </c>
      <c r="CJ13" s="41">
        <f t="shared" si="36"/>
        <v>600.2610146025454</v>
      </c>
      <c r="CK13" s="40">
        <f t="shared" si="37"/>
        <v>100.71228422119496</v>
      </c>
      <c r="CL13" s="41">
        <f t="shared" si="38"/>
        <v>596.015688894702</v>
      </c>
      <c r="CM13" s="42">
        <f t="shared" si="39"/>
        <v>383.9372413872901</v>
      </c>
      <c r="CN13" s="40">
        <f t="shared" si="40"/>
        <v>99.13788714415335</v>
      </c>
      <c r="CO13" s="41">
        <f t="shared" si="41"/>
        <v>387.27599754977507</v>
      </c>
      <c r="CP13" s="40">
        <f t="shared" si="42"/>
        <v>101.99591454313621</v>
      </c>
      <c r="CQ13" s="41">
        <f t="shared" si="43"/>
        <v>379.6975587546577</v>
      </c>
      <c r="CR13" s="40">
        <f t="shared" si="44"/>
        <v>94.20555089878712</v>
      </c>
      <c r="CS13" s="41">
        <f t="shared" si="45"/>
        <v>403.05221415519173</v>
      </c>
      <c r="CT13" s="40">
        <f t="shared" si="46"/>
        <v>97.43463781072684</v>
      </c>
      <c r="CU13" s="41">
        <f t="shared" si="47"/>
        <v>413.66419910971194</v>
      </c>
      <c r="CV13" s="40">
        <f>CU13*100/CW13</f>
        <v>99.10589917841736</v>
      </c>
      <c r="CW13" s="41">
        <f t="shared" si="49"/>
        <v>417.39614143957743</v>
      </c>
      <c r="CX13" s="63" t="s">
        <v>7</v>
      </c>
      <c r="CY13" s="44">
        <v>10</v>
      </c>
    </row>
    <row r="14" spans="1:103" s="21" customFormat="1" ht="19.5" customHeight="1">
      <c r="A14" s="11">
        <v>11</v>
      </c>
      <c r="B14" s="19" t="s">
        <v>8</v>
      </c>
      <c r="C14" s="34">
        <v>25210</v>
      </c>
      <c r="D14" s="10">
        <f t="shared" si="0"/>
        <v>97.83072684232994</v>
      </c>
      <c r="E14" s="17">
        <v>25769</v>
      </c>
      <c r="F14" s="10">
        <f t="shared" si="0"/>
        <v>98.18632120403886</v>
      </c>
      <c r="G14" s="9">
        <v>26245</v>
      </c>
      <c r="H14" s="10">
        <f t="shared" si="1"/>
        <v>98.32534092612019</v>
      </c>
      <c r="I14" s="9">
        <v>26692</v>
      </c>
      <c r="J14" s="10">
        <f t="shared" si="2"/>
        <v>97.99184992106906</v>
      </c>
      <c r="K14" s="9">
        <v>27239</v>
      </c>
      <c r="L14" s="10">
        <f t="shared" si="3"/>
        <v>98.6527108761001</v>
      </c>
      <c r="M14" s="9">
        <v>27611</v>
      </c>
      <c r="N14" s="34">
        <v>8035.700000000002</v>
      </c>
      <c r="O14" s="10">
        <f t="shared" si="50"/>
        <v>98.76356574855895</v>
      </c>
      <c r="P14" s="17">
        <v>8136.299999999999</v>
      </c>
      <c r="Q14" s="10">
        <f t="shared" si="4"/>
        <v>97.73215937346099</v>
      </c>
      <c r="R14" s="17">
        <v>8325.099999999999</v>
      </c>
      <c r="S14" s="10">
        <f t="shared" si="51"/>
        <v>98.5032419896824</v>
      </c>
      <c r="T14" s="17">
        <v>8451.600000000002</v>
      </c>
      <c r="U14" s="10">
        <f t="shared" si="52"/>
        <v>95.86008211782324</v>
      </c>
      <c r="V14" s="17">
        <v>8816.599999999999</v>
      </c>
      <c r="W14" s="10">
        <f t="shared" si="53"/>
        <v>99.61021793901321</v>
      </c>
      <c r="X14" s="17">
        <v>8851.1</v>
      </c>
      <c r="Y14" s="34">
        <v>6188</v>
      </c>
      <c r="Z14" s="10">
        <f t="shared" si="54"/>
        <v>100.68009501805996</v>
      </c>
      <c r="AA14" s="17">
        <v>6146.199999999999</v>
      </c>
      <c r="AB14" s="10">
        <f t="shared" si="5"/>
        <v>99.83107559367183</v>
      </c>
      <c r="AC14" s="17">
        <v>6156.599999999999</v>
      </c>
      <c r="AD14" s="10">
        <f t="shared" si="55"/>
        <v>97.68039601446975</v>
      </c>
      <c r="AE14" s="17">
        <v>6302.8</v>
      </c>
      <c r="AF14" s="10">
        <f t="shared" si="56"/>
        <v>96.34509851877894</v>
      </c>
      <c r="AG14" s="17">
        <v>6541.900000000001</v>
      </c>
      <c r="AH14" s="10">
        <f t="shared" si="57"/>
        <v>101.08628469003028</v>
      </c>
      <c r="AI14" s="17">
        <v>6471.6</v>
      </c>
      <c r="AJ14" s="34">
        <v>5545.8</v>
      </c>
      <c r="AK14" s="10">
        <f t="shared" si="58"/>
        <v>100.963061406543</v>
      </c>
      <c r="AL14" s="17">
        <v>5492.9</v>
      </c>
      <c r="AM14" s="10">
        <f t="shared" si="59"/>
        <v>100.11117591310052</v>
      </c>
      <c r="AN14" s="17">
        <v>5486.8</v>
      </c>
      <c r="AO14" s="10">
        <f t="shared" si="60"/>
        <v>97.87719861571945</v>
      </c>
      <c r="AP14" s="17">
        <v>5605.799999999999</v>
      </c>
      <c r="AQ14" s="10">
        <f t="shared" si="61"/>
        <v>96.660056901457</v>
      </c>
      <c r="AR14" s="17">
        <v>5799.5</v>
      </c>
      <c r="AS14" s="10">
        <f t="shared" si="62"/>
        <v>101.2093818714879</v>
      </c>
      <c r="AT14" s="17">
        <v>5730.2</v>
      </c>
      <c r="AU14" s="34">
        <v>1847.6999999999998</v>
      </c>
      <c r="AV14" s="10">
        <f t="shared" si="63"/>
        <v>92.84458067433795</v>
      </c>
      <c r="AW14" s="17">
        <v>1990.1000000000001</v>
      </c>
      <c r="AX14" s="10">
        <f t="shared" si="64"/>
        <v>91.77311505649067</v>
      </c>
      <c r="AY14" s="17">
        <v>2168.5</v>
      </c>
      <c r="AZ14" s="10">
        <f t="shared" si="65"/>
        <v>100.9167907669397</v>
      </c>
      <c r="BA14" s="17">
        <v>2148.7999999999997</v>
      </c>
      <c r="BB14" s="10">
        <f t="shared" si="66"/>
        <v>94.46520420275199</v>
      </c>
      <c r="BC14" s="17">
        <v>2274.7000000000003</v>
      </c>
      <c r="BD14" s="10">
        <f t="shared" si="67"/>
        <v>95.59571338516496</v>
      </c>
      <c r="BE14" s="17">
        <v>2379.5</v>
      </c>
      <c r="BF14" s="34">
        <f t="shared" si="6"/>
        <v>873.2890296848936</v>
      </c>
      <c r="BG14" s="10">
        <f t="shared" si="7"/>
        <v>100.95352343413788</v>
      </c>
      <c r="BH14" s="17">
        <f t="shared" si="8"/>
        <v>865.0406642365759</v>
      </c>
      <c r="BI14" s="10">
        <f t="shared" si="9"/>
        <v>99.53744897964545</v>
      </c>
      <c r="BJ14" s="17">
        <f t="shared" si="10"/>
        <v>869.0605125046648</v>
      </c>
      <c r="BK14" s="10">
        <f t="shared" si="11"/>
        <v>100.45539934589273</v>
      </c>
      <c r="BL14" s="17">
        <f t="shared" si="12"/>
        <v>865.1207582305009</v>
      </c>
      <c r="BM14" s="10">
        <f t="shared" si="13"/>
        <v>97.55726563194231</v>
      </c>
      <c r="BN14" s="17">
        <f t="shared" si="14"/>
        <v>886.7824991060861</v>
      </c>
      <c r="BO14" s="10">
        <f t="shared" si="68"/>
        <v>100.9705836306066</v>
      </c>
      <c r="BP14" s="17">
        <f t="shared" si="16"/>
        <v>878.2582681212522</v>
      </c>
      <c r="BQ14" s="34">
        <f t="shared" si="17"/>
        <v>672.488086375813</v>
      </c>
      <c r="BR14" s="10">
        <f t="shared" si="18"/>
        <v>102.91254932647308</v>
      </c>
      <c r="BS14" s="17">
        <f t="shared" si="19"/>
        <v>653.4558620663992</v>
      </c>
      <c r="BT14" s="10">
        <f t="shared" si="20"/>
        <v>101.67513597562642</v>
      </c>
      <c r="BU14" s="17">
        <f t="shared" si="21"/>
        <v>642.6899318069717</v>
      </c>
      <c r="BV14" s="10">
        <f t="shared" si="22"/>
        <v>99.6162460411842</v>
      </c>
      <c r="BW14" s="17">
        <f t="shared" si="23"/>
        <v>645.1657810326092</v>
      </c>
      <c r="BX14" s="10">
        <f t="shared" si="24"/>
        <v>98.05086915093081</v>
      </c>
      <c r="BY14" s="17">
        <f t="shared" si="25"/>
        <v>657.9908843434098</v>
      </c>
      <c r="BZ14" s="10">
        <f t="shared" si="26"/>
        <v>102.46680886142762</v>
      </c>
      <c r="CA14" s="17">
        <f t="shared" si="27"/>
        <v>642.150264709866</v>
      </c>
      <c r="CB14" s="34">
        <f t="shared" si="28"/>
        <v>602.696255562861</v>
      </c>
      <c r="CC14" s="10">
        <f t="shared" si="29"/>
        <v>103.20179013824698</v>
      </c>
      <c r="CD14" s="17">
        <f t="shared" si="30"/>
        <v>583.997869373682</v>
      </c>
      <c r="CE14" s="10">
        <f t="shared" si="31"/>
        <v>101.96041025415514</v>
      </c>
      <c r="CF14" s="17">
        <f t="shared" si="32"/>
        <v>572.7692424127753</v>
      </c>
      <c r="CG14" s="10">
        <f t="shared" si="33"/>
        <v>99.81694891655675</v>
      </c>
      <c r="CH14" s="17">
        <f t="shared" si="34"/>
        <v>573.8196254541791</v>
      </c>
      <c r="CI14" s="10">
        <f t="shared" si="35"/>
        <v>98.37140380855988</v>
      </c>
      <c r="CJ14" s="17">
        <f t="shared" si="36"/>
        <v>583.3195453537359</v>
      </c>
      <c r="CK14" s="10">
        <f t="shared" si="37"/>
        <v>102.59158716743099</v>
      </c>
      <c r="CL14" s="17">
        <f t="shared" si="38"/>
        <v>568.5841904382956</v>
      </c>
      <c r="CM14" s="34">
        <f t="shared" si="39"/>
        <v>200.80094330908042</v>
      </c>
      <c r="CN14" s="10">
        <f t="shared" si="40"/>
        <v>94.90329232038934</v>
      </c>
      <c r="CO14" s="17">
        <f t="shared" si="41"/>
        <v>211.58480217017686</v>
      </c>
      <c r="CP14" s="10">
        <f t="shared" si="42"/>
        <v>93.46833034489492</v>
      </c>
      <c r="CQ14" s="17">
        <f t="shared" si="43"/>
        <v>226.3705806976932</v>
      </c>
      <c r="CR14" s="10">
        <f t="shared" si="44"/>
        <v>102.91678032547073</v>
      </c>
      <c r="CS14" s="17">
        <f t="shared" si="45"/>
        <v>219.9549771978915</v>
      </c>
      <c r="CT14" s="10">
        <f t="shared" si="46"/>
        <v>96.1376916833463</v>
      </c>
      <c r="CU14" s="17">
        <f t="shared" si="47"/>
        <v>228.79161476267663</v>
      </c>
      <c r="CV14" s="10">
        <f t="shared" si="48"/>
        <v>96.9012534335985</v>
      </c>
      <c r="CW14" s="17">
        <f t="shared" si="49"/>
        <v>236.10800341138608</v>
      </c>
      <c r="CX14" s="64" t="s">
        <v>8</v>
      </c>
      <c r="CY14" s="36">
        <v>11</v>
      </c>
    </row>
    <row r="15" spans="1:103" s="43" customFormat="1" ht="19.5" customHeight="1">
      <c r="A15" s="37">
        <v>12</v>
      </c>
      <c r="B15" s="38" t="s">
        <v>9</v>
      </c>
      <c r="C15" s="42">
        <v>24114</v>
      </c>
      <c r="D15" s="40">
        <f t="shared" si="0"/>
        <v>98.77119685426395</v>
      </c>
      <c r="E15" s="41">
        <v>24414</v>
      </c>
      <c r="F15" s="40">
        <f t="shared" si="0"/>
        <v>98.02457239219466</v>
      </c>
      <c r="G15" s="39">
        <v>24906</v>
      </c>
      <c r="H15" s="40">
        <f t="shared" si="1"/>
        <v>98.1671987702495</v>
      </c>
      <c r="I15" s="39">
        <v>25371</v>
      </c>
      <c r="J15" s="40">
        <f t="shared" si="2"/>
        <v>97.57326359510807</v>
      </c>
      <c r="K15" s="39">
        <v>26002</v>
      </c>
      <c r="L15" s="40">
        <f t="shared" si="3"/>
        <v>98.72427671045638</v>
      </c>
      <c r="M15" s="39">
        <v>26338</v>
      </c>
      <c r="N15" s="42">
        <v>9835.7</v>
      </c>
      <c r="O15" s="40">
        <f t="shared" si="50"/>
        <v>99.94594056307174</v>
      </c>
      <c r="P15" s="41">
        <v>9841.019999999999</v>
      </c>
      <c r="Q15" s="40">
        <f t="shared" si="4"/>
        <v>98.67662689261003</v>
      </c>
      <c r="R15" s="41">
        <v>9973</v>
      </c>
      <c r="S15" s="40">
        <f t="shared" si="51"/>
        <v>97.7649250073522</v>
      </c>
      <c r="T15" s="41">
        <v>10201.000000000002</v>
      </c>
      <c r="U15" s="40">
        <f t="shared" si="52"/>
        <v>101.20039682539685</v>
      </c>
      <c r="V15" s="41">
        <v>10080</v>
      </c>
      <c r="W15" s="40">
        <f t="shared" si="53"/>
        <v>100.80907281655347</v>
      </c>
      <c r="X15" s="41">
        <v>9999.100000000002</v>
      </c>
      <c r="Y15" s="42">
        <v>6790.099999999999</v>
      </c>
      <c r="Z15" s="40">
        <f t="shared" si="54"/>
        <v>99.75876071766484</v>
      </c>
      <c r="AA15" s="41">
        <v>6806.519999999999</v>
      </c>
      <c r="AB15" s="40">
        <f t="shared" si="5"/>
        <v>96.69588441704195</v>
      </c>
      <c r="AC15" s="41">
        <v>7039.0999999999985</v>
      </c>
      <c r="AD15" s="40">
        <f t="shared" si="55"/>
        <v>101.84767196226522</v>
      </c>
      <c r="AE15" s="41">
        <v>6911.400000000001</v>
      </c>
      <c r="AF15" s="40">
        <f t="shared" si="56"/>
        <v>101.95008260561717</v>
      </c>
      <c r="AG15" s="41">
        <v>6779.200000000001</v>
      </c>
      <c r="AH15" s="40">
        <f t="shared" si="57"/>
        <v>101.67834055764703</v>
      </c>
      <c r="AI15" s="41">
        <v>6667.3</v>
      </c>
      <c r="AJ15" s="42">
        <v>6043.599999999999</v>
      </c>
      <c r="AK15" s="40">
        <f t="shared" si="58"/>
        <v>100.23218787315909</v>
      </c>
      <c r="AL15" s="41">
        <v>6029.599999999999</v>
      </c>
      <c r="AM15" s="40">
        <f t="shared" si="59"/>
        <v>96.32102749245196</v>
      </c>
      <c r="AN15" s="41">
        <v>6259.9</v>
      </c>
      <c r="AO15" s="40">
        <f t="shared" si="60"/>
        <v>101.93284700058622</v>
      </c>
      <c r="AP15" s="41">
        <v>6141.199999999999</v>
      </c>
      <c r="AQ15" s="40">
        <f t="shared" si="61"/>
        <v>110.94210098455422</v>
      </c>
      <c r="AR15" s="41">
        <v>5535.5</v>
      </c>
      <c r="AS15" s="40">
        <f t="shared" si="62"/>
        <v>101.57626247798002</v>
      </c>
      <c r="AT15" s="41">
        <v>5449.6</v>
      </c>
      <c r="AU15" s="42">
        <v>3045.5999999999995</v>
      </c>
      <c r="AV15" s="40">
        <f t="shared" si="63"/>
        <v>100.365793376174</v>
      </c>
      <c r="AW15" s="41">
        <v>3034.4999999999995</v>
      </c>
      <c r="AX15" s="40">
        <f t="shared" si="64"/>
        <v>103.4288830566822</v>
      </c>
      <c r="AY15" s="41">
        <v>2933.9000000000005</v>
      </c>
      <c r="AZ15" s="40">
        <f t="shared" si="65"/>
        <v>89.1871352140078</v>
      </c>
      <c r="BA15" s="41">
        <v>3289.6</v>
      </c>
      <c r="BB15" s="40">
        <f t="shared" si="66"/>
        <v>99.66068831798351</v>
      </c>
      <c r="BC15" s="41">
        <v>3300.8</v>
      </c>
      <c r="BD15" s="40">
        <f t="shared" si="67"/>
        <v>99.06957200312144</v>
      </c>
      <c r="BE15" s="41">
        <v>3331.8</v>
      </c>
      <c r="BF15" s="42">
        <f t="shared" si="6"/>
        <v>1117.4887321751362</v>
      </c>
      <c r="BG15" s="40">
        <f t="shared" si="7"/>
        <v>101.18935858450833</v>
      </c>
      <c r="BH15" s="41">
        <f t="shared" si="8"/>
        <v>1104.3540030366585</v>
      </c>
      <c r="BI15" s="40">
        <f t="shared" si="9"/>
        <v>100.6651949450047</v>
      </c>
      <c r="BJ15" s="41">
        <f t="shared" si="10"/>
        <v>1097.0564390601814</v>
      </c>
      <c r="BK15" s="40">
        <f t="shared" si="11"/>
        <v>99.86306561155656</v>
      </c>
      <c r="BL15" s="41">
        <f t="shared" si="12"/>
        <v>1098.560746500081</v>
      </c>
      <c r="BM15" s="40">
        <f t="shared" si="13"/>
        <v>103.43396263522534</v>
      </c>
      <c r="BN15" s="41">
        <f t="shared" si="14"/>
        <v>1062.089006851949</v>
      </c>
      <c r="BO15" s="40">
        <f t="shared" si="68"/>
        <v>102.11173601424449</v>
      </c>
      <c r="BP15" s="41">
        <f t="shared" si="16"/>
        <v>1040.1243268489616</v>
      </c>
      <c r="BQ15" s="42">
        <f t="shared" si="17"/>
        <v>771.4611304068231</v>
      </c>
      <c r="BR15" s="40">
        <f t="shared" si="18"/>
        <v>100.99985005229615</v>
      </c>
      <c r="BS15" s="41">
        <f t="shared" si="19"/>
        <v>763.8240353895304</v>
      </c>
      <c r="BT15" s="40">
        <f t="shared" si="20"/>
        <v>98.64453581104476</v>
      </c>
      <c r="BU15" s="41">
        <f t="shared" si="21"/>
        <v>774.3196611038325</v>
      </c>
      <c r="BV15" s="40">
        <f t="shared" si="22"/>
        <v>104.03343271410587</v>
      </c>
      <c r="BW15" s="41">
        <f t="shared" si="23"/>
        <v>744.2988671072109</v>
      </c>
      <c r="BX15" s="40">
        <f t="shared" si="24"/>
        <v>104.20019452177863</v>
      </c>
      <c r="BY15" s="41">
        <f t="shared" si="25"/>
        <v>714.2970034970969</v>
      </c>
      <c r="BZ15" s="40">
        <f t="shared" si="26"/>
        <v>102.99223650516532</v>
      </c>
      <c r="CA15" s="41">
        <f t="shared" si="27"/>
        <v>693.5445114460381</v>
      </c>
      <c r="CB15" s="42">
        <f t="shared" si="28"/>
        <v>686.6471020642815</v>
      </c>
      <c r="CC15" s="40">
        <f t="shared" si="29"/>
        <v>101.47916707038678</v>
      </c>
      <c r="CD15" s="41">
        <f t="shared" si="30"/>
        <v>676.6384883589136</v>
      </c>
      <c r="CE15" s="40">
        <f t="shared" si="31"/>
        <v>98.2621246304173</v>
      </c>
      <c r="CF15" s="41">
        <f t="shared" si="32"/>
        <v>688.6055953948489</v>
      </c>
      <c r="CG15" s="40">
        <f t="shared" si="33"/>
        <v>104.12043570050076</v>
      </c>
      <c r="CH15" s="41">
        <f t="shared" si="34"/>
        <v>661.3548923052932</v>
      </c>
      <c r="CI15" s="40">
        <f t="shared" si="35"/>
        <v>113.39067323726158</v>
      </c>
      <c r="CJ15" s="41">
        <f t="shared" si="36"/>
        <v>583.2533429989053</v>
      </c>
      <c r="CK15" s="40">
        <f t="shared" si="37"/>
        <v>102.88883936408885</v>
      </c>
      <c r="CL15" s="41">
        <f t="shared" si="38"/>
        <v>566.8771721050995</v>
      </c>
      <c r="CM15" s="42">
        <f t="shared" si="39"/>
        <v>346.02760176831276</v>
      </c>
      <c r="CN15" s="40">
        <f t="shared" si="40"/>
        <v>101.61443474686537</v>
      </c>
      <c r="CO15" s="41">
        <f t="shared" si="41"/>
        <v>340.5299676471281</v>
      </c>
      <c r="CP15" s="40">
        <f t="shared" si="42"/>
        <v>105.51322034118648</v>
      </c>
      <c r="CQ15" s="41">
        <f t="shared" si="43"/>
        <v>322.7367779563488</v>
      </c>
      <c r="CR15" s="40">
        <f t="shared" si="44"/>
        <v>91.10118720914922</v>
      </c>
      <c r="CS15" s="41">
        <f t="shared" si="45"/>
        <v>354.2618793928699</v>
      </c>
      <c r="CT15" s="40">
        <f t="shared" si="46"/>
        <v>101.86027164960895</v>
      </c>
      <c r="CU15" s="41">
        <f t="shared" si="47"/>
        <v>347.79200335485257</v>
      </c>
      <c r="CV15" s="40">
        <f t="shared" si="48"/>
        <v>100.34975722706761</v>
      </c>
      <c r="CW15" s="41">
        <f t="shared" si="49"/>
        <v>346.57981540292326</v>
      </c>
      <c r="CX15" s="63" t="s">
        <v>9</v>
      </c>
      <c r="CY15" s="44">
        <v>12</v>
      </c>
    </row>
    <row r="16" spans="1:103" s="21" customFormat="1" ht="19.5" customHeight="1">
      <c r="A16" s="11">
        <v>13</v>
      </c>
      <c r="B16" s="19" t="s">
        <v>10</v>
      </c>
      <c r="C16" s="34">
        <v>112129</v>
      </c>
      <c r="D16" s="10">
        <f t="shared" si="0"/>
        <v>98.82864143559732</v>
      </c>
      <c r="E16" s="17">
        <v>113458</v>
      </c>
      <c r="F16" s="10">
        <f t="shared" si="0"/>
        <v>98.7656255440649</v>
      </c>
      <c r="G16" s="9">
        <v>114876</v>
      </c>
      <c r="H16" s="10">
        <f t="shared" si="1"/>
        <v>98.75774795608703</v>
      </c>
      <c r="I16" s="9">
        <v>116321</v>
      </c>
      <c r="J16" s="10">
        <f t="shared" si="2"/>
        <v>98.95869666936068</v>
      </c>
      <c r="K16" s="9">
        <v>117545</v>
      </c>
      <c r="L16" s="10">
        <f t="shared" si="3"/>
        <v>98.6819460185535</v>
      </c>
      <c r="M16" s="9">
        <v>119115</v>
      </c>
      <c r="N16" s="34">
        <v>35771.1</v>
      </c>
      <c r="O16" s="10">
        <f>N16*100/P16</f>
        <v>97.54601728886585</v>
      </c>
      <c r="P16" s="17">
        <v>36671</v>
      </c>
      <c r="Q16" s="10">
        <f t="shared" si="4"/>
        <v>101.00478706116311</v>
      </c>
      <c r="R16" s="17">
        <v>36306.2</v>
      </c>
      <c r="S16" s="10">
        <f>R16*100/T16</f>
        <v>98.38172092544319</v>
      </c>
      <c r="T16" s="17">
        <v>36903.399999999994</v>
      </c>
      <c r="U16" s="10">
        <f>T16*100/V16</f>
        <v>102.14936792251756</v>
      </c>
      <c r="V16" s="17">
        <v>36126.9</v>
      </c>
      <c r="W16" s="10">
        <f>V16*100/X16</f>
        <v>99.49025115664243</v>
      </c>
      <c r="X16" s="17">
        <v>36312</v>
      </c>
      <c r="Y16" s="34">
        <v>23568.7</v>
      </c>
      <c r="Z16" s="10">
        <f>Y16*100/AA16</f>
        <v>97.99508542299873</v>
      </c>
      <c r="AA16" s="17">
        <v>24050.899999999998</v>
      </c>
      <c r="AB16" s="10">
        <f t="shared" si="5"/>
        <v>100.11197136197134</v>
      </c>
      <c r="AC16" s="17">
        <v>24024.000000000004</v>
      </c>
      <c r="AD16" s="10">
        <f>AC16*100/AE16</f>
        <v>100.0949952502375</v>
      </c>
      <c r="AE16" s="17">
        <v>24001.2</v>
      </c>
      <c r="AF16" s="10">
        <f>AE16*100/AG16</f>
        <v>102.46238964498556</v>
      </c>
      <c r="AG16" s="17">
        <v>23424.4</v>
      </c>
      <c r="AH16" s="10">
        <f>AG16*100/AI16</f>
        <v>98.47563795350403</v>
      </c>
      <c r="AI16" s="17">
        <v>23786.999999999996</v>
      </c>
      <c r="AJ16" s="34">
        <v>21105.100000000002</v>
      </c>
      <c r="AK16" s="10">
        <f>AJ16*100/AL16</f>
        <v>98.30225062413834</v>
      </c>
      <c r="AL16" s="17">
        <v>21469.599999999995</v>
      </c>
      <c r="AM16" s="10">
        <f>AL16*100/AN16</f>
        <v>100.03867426483949</v>
      </c>
      <c r="AN16" s="17">
        <v>21461.3</v>
      </c>
      <c r="AO16" s="10">
        <f>AN16*100/AP16</f>
        <v>100.15961095995259</v>
      </c>
      <c r="AP16" s="17">
        <v>21427.1</v>
      </c>
      <c r="AQ16" s="10">
        <f>AP16*100/AR16</f>
        <v>102.79892725379851</v>
      </c>
      <c r="AR16" s="17">
        <v>20843.7</v>
      </c>
      <c r="AS16" s="10">
        <f>AR16*100/AT16</f>
        <v>98.48751169449721</v>
      </c>
      <c r="AT16" s="17">
        <v>21163.8</v>
      </c>
      <c r="AU16" s="34">
        <v>12202.4</v>
      </c>
      <c r="AV16" s="10">
        <f t="shared" si="63"/>
        <v>96.69020055308597</v>
      </c>
      <c r="AW16" s="17">
        <v>12620.099999999997</v>
      </c>
      <c r="AX16" s="10">
        <f t="shared" si="64"/>
        <v>102.75113579000504</v>
      </c>
      <c r="AY16" s="17">
        <v>12282.199999999999</v>
      </c>
      <c r="AZ16" s="10">
        <f t="shared" si="65"/>
        <v>95.1946179721288</v>
      </c>
      <c r="BA16" s="17">
        <v>12902.199999999999</v>
      </c>
      <c r="BB16" s="10">
        <f t="shared" si="66"/>
        <v>101.57213147018304</v>
      </c>
      <c r="BC16" s="17">
        <v>12702.5</v>
      </c>
      <c r="BD16" s="10">
        <f t="shared" si="67"/>
        <v>101.41716566866268</v>
      </c>
      <c r="BE16" s="17">
        <v>12525</v>
      </c>
      <c r="BF16" s="34">
        <f t="shared" si="6"/>
        <v>874.0202240154656</v>
      </c>
      <c r="BG16" s="10">
        <f t="shared" si="7"/>
        <v>98.70217365320428</v>
      </c>
      <c r="BH16" s="17">
        <f t="shared" si="8"/>
        <v>885.5126403663464</v>
      </c>
      <c r="BI16" s="10">
        <f t="shared" si="9"/>
        <v>102.26714659555232</v>
      </c>
      <c r="BJ16" s="17">
        <f t="shared" si="10"/>
        <v>865.8818299374143</v>
      </c>
      <c r="BK16" s="10">
        <f t="shared" si="11"/>
        <v>99.89217244073689</v>
      </c>
      <c r="BL16" s="17">
        <f t="shared" si="12"/>
        <v>866.8164970094296</v>
      </c>
      <c r="BM16" s="10">
        <f t="shared" si="13"/>
        <v>102.94221197073452</v>
      </c>
      <c r="BN16" s="17">
        <f t="shared" si="14"/>
        <v>842.0418411602202</v>
      </c>
      <c r="BO16" s="10">
        <f t="shared" si="68"/>
        <v>100.8191013358583</v>
      </c>
      <c r="BP16" s="17">
        <f t="shared" si="16"/>
        <v>835.2007010607338</v>
      </c>
      <c r="BQ16" s="34">
        <f t="shared" si="17"/>
        <v>575.8704779487716</v>
      </c>
      <c r="BR16" s="10">
        <f t="shared" si="18"/>
        <v>99.15656433146277</v>
      </c>
      <c r="BS16" s="17">
        <f t="shared" si="19"/>
        <v>580.7688899181086</v>
      </c>
      <c r="BT16" s="10">
        <f t="shared" si="20"/>
        <v>101.3631724706748</v>
      </c>
      <c r="BU16" s="17">
        <f t="shared" si="21"/>
        <v>572.9584776819509</v>
      </c>
      <c r="BV16" s="10">
        <f t="shared" si="22"/>
        <v>101.6317506131937</v>
      </c>
      <c r="BW16" s="17">
        <f t="shared" si="23"/>
        <v>563.7593313359399</v>
      </c>
      <c r="BX16" s="10">
        <f t="shared" si="24"/>
        <v>103.25766324724354</v>
      </c>
      <c r="BY16" s="17">
        <f t="shared" si="25"/>
        <v>545.9733579153889</v>
      </c>
      <c r="BZ16" s="10">
        <f t="shared" si="26"/>
        <v>99.79093636336408</v>
      </c>
      <c r="CA16" s="17">
        <f t="shared" si="27"/>
        <v>547.1171809906277</v>
      </c>
      <c r="CB16" s="34">
        <f t="shared" si="28"/>
        <v>515.6756216573939</v>
      </c>
      <c r="CC16" s="10">
        <f t="shared" si="29"/>
        <v>99.46737018356971</v>
      </c>
      <c r="CD16" s="17">
        <f t="shared" si="30"/>
        <v>518.4369715472527</v>
      </c>
      <c r="CE16" s="10">
        <f t="shared" si="31"/>
        <v>101.28895930518517</v>
      </c>
      <c r="CF16" s="17">
        <f t="shared" si="32"/>
        <v>511.83956781034175</v>
      </c>
      <c r="CG16" s="10">
        <f t="shared" si="33"/>
        <v>101.69735836589945</v>
      </c>
      <c r="CH16" s="17">
        <f t="shared" si="34"/>
        <v>503.29681717865424</v>
      </c>
      <c r="CI16" s="10">
        <f t="shared" si="35"/>
        <v>103.59681293134948</v>
      </c>
      <c r="CJ16" s="17">
        <f t="shared" si="36"/>
        <v>485.8226840551302</v>
      </c>
      <c r="CK16" s="10">
        <f t="shared" si="37"/>
        <v>99.80296869700997</v>
      </c>
      <c r="CL16" s="17">
        <f t="shared" si="38"/>
        <v>486.7817965716336</v>
      </c>
      <c r="CM16" s="34">
        <f t="shared" si="39"/>
        <v>298.1497460666939</v>
      </c>
      <c r="CN16" s="10">
        <f t="shared" si="40"/>
        <v>97.83621341804552</v>
      </c>
      <c r="CO16" s="17">
        <f t="shared" si="41"/>
        <v>304.74375044823773</v>
      </c>
      <c r="CP16" s="10">
        <f t="shared" si="42"/>
        <v>104.03532122029843</v>
      </c>
      <c r="CQ16" s="17">
        <f t="shared" si="43"/>
        <v>292.9233522554635</v>
      </c>
      <c r="CR16" s="10">
        <f t="shared" si="44"/>
        <v>96.65613799445866</v>
      </c>
      <c r="CS16" s="17">
        <f t="shared" si="45"/>
        <v>303.0571656734898</v>
      </c>
      <c r="CT16" s="10">
        <f t="shared" si="46"/>
        <v>102.36049523139525</v>
      </c>
      <c r="CU16" s="17">
        <f t="shared" si="47"/>
        <v>296.0684832448313</v>
      </c>
      <c r="CV16" s="10">
        <f t="shared" si="48"/>
        <v>102.77175284888982</v>
      </c>
      <c r="CW16" s="17">
        <f t="shared" si="49"/>
        <v>288.0835200701061</v>
      </c>
      <c r="CX16" s="64" t="s">
        <v>10</v>
      </c>
      <c r="CY16" s="36">
        <v>13</v>
      </c>
    </row>
    <row r="17" spans="1:103" s="43" customFormat="1" ht="19.5" customHeight="1">
      <c r="A17" s="37">
        <v>14</v>
      </c>
      <c r="B17" s="38" t="s">
        <v>52</v>
      </c>
      <c r="C17" s="42">
        <v>55377</v>
      </c>
      <c r="D17" s="40">
        <f t="shared" si="0"/>
        <v>99.47725802974779</v>
      </c>
      <c r="E17" s="41">
        <v>55668</v>
      </c>
      <c r="F17" s="40">
        <f t="shared" si="0"/>
        <v>100.25934730927166</v>
      </c>
      <c r="G17" s="39">
        <v>55524</v>
      </c>
      <c r="H17" s="40">
        <f t="shared" si="1"/>
        <v>100.18404243802101</v>
      </c>
      <c r="I17" s="39">
        <v>55422</v>
      </c>
      <c r="J17" s="40">
        <f t="shared" si="2"/>
        <v>100.3821702197026</v>
      </c>
      <c r="K17" s="39">
        <v>55211</v>
      </c>
      <c r="L17" s="40">
        <f t="shared" si="3"/>
        <v>100.08520049307519</v>
      </c>
      <c r="M17" s="39">
        <v>55164</v>
      </c>
      <c r="N17" s="42">
        <v>16880.500000000004</v>
      </c>
      <c r="O17" s="40">
        <f>N17*100/P17</f>
        <v>97.59714617746201</v>
      </c>
      <c r="P17" s="41">
        <v>17296.1</v>
      </c>
      <c r="Q17" s="40">
        <f t="shared" si="4"/>
        <v>98.89702098461889</v>
      </c>
      <c r="R17" s="41">
        <v>17489</v>
      </c>
      <c r="S17" s="40">
        <f>R17*100/T17</f>
        <v>100.56466637532489</v>
      </c>
      <c r="T17" s="41">
        <v>17390.8</v>
      </c>
      <c r="U17" s="40">
        <f>T17*100/V17</f>
        <v>100.77241778936694</v>
      </c>
      <c r="V17" s="41">
        <v>17257.5</v>
      </c>
      <c r="W17" s="40">
        <f>V17*100/X17</f>
        <v>100.87150171845411</v>
      </c>
      <c r="X17" s="41">
        <v>17108.399999999998</v>
      </c>
      <c r="Y17" s="42">
        <v>13386.1</v>
      </c>
      <c r="Z17" s="40">
        <f>Y17*100/AA17</f>
        <v>98.06954049935528</v>
      </c>
      <c r="AA17" s="41">
        <v>13649.6</v>
      </c>
      <c r="AB17" s="40">
        <f t="shared" si="5"/>
        <v>98.56516684358368</v>
      </c>
      <c r="AC17" s="41">
        <v>13848.300000000001</v>
      </c>
      <c r="AD17" s="40">
        <f>AC17*100/AE17</f>
        <v>101.31246845027762</v>
      </c>
      <c r="AE17" s="41">
        <v>13668.900000000001</v>
      </c>
      <c r="AF17" s="40">
        <f>AE17*100/AG17</f>
        <v>100.78080070780804</v>
      </c>
      <c r="AG17" s="41">
        <v>13562.999999999998</v>
      </c>
      <c r="AH17" s="40">
        <f>AG17*100/AI17</f>
        <v>101.3624100383388</v>
      </c>
      <c r="AI17" s="41">
        <v>13380.699999999999</v>
      </c>
      <c r="AJ17" s="42">
        <v>11431.099999999999</v>
      </c>
      <c r="AK17" s="40">
        <f>AJ17*100/AL17</f>
        <v>98.5210338972825</v>
      </c>
      <c r="AL17" s="41">
        <v>11602.7</v>
      </c>
      <c r="AM17" s="40">
        <f>AL17*100/AN17</f>
        <v>98.74386185884616</v>
      </c>
      <c r="AN17" s="41">
        <v>11750.3</v>
      </c>
      <c r="AO17" s="40">
        <f>AN17*100/AP17</f>
        <v>100.7295202825498</v>
      </c>
      <c r="AP17" s="41">
        <v>11665.2</v>
      </c>
      <c r="AQ17" s="40">
        <f>AP17*100/AR17</f>
        <v>101.24459719835443</v>
      </c>
      <c r="AR17" s="41">
        <v>11521.8</v>
      </c>
      <c r="AS17" s="40">
        <f>AR17*100/AT17</f>
        <v>101.41179784181527</v>
      </c>
      <c r="AT17" s="41">
        <v>11361.4</v>
      </c>
      <c r="AU17" s="42">
        <v>3494.3999999999996</v>
      </c>
      <c r="AV17" s="40">
        <f t="shared" si="63"/>
        <v>95.82887700534758</v>
      </c>
      <c r="AW17" s="41">
        <v>3646.5</v>
      </c>
      <c r="AX17" s="40">
        <f t="shared" si="64"/>
        <v>100.15931002279781</v>
      </c>
      <c r="AY17" s="41">
        <v>3640.7000000000003</v>
      </c>
      <c r="AZ17" s="40">
        <f t="shared" si="65"/>
        <v>97.81831860071468</v>
      </c>
      <c r="BA17" s="41">
        <v>3721.9000000000005</v>
      </c>
      <c r="BB17" s="40">
        <f t="shared" si="66"/>
        <v>100.74164298281232</v>
      </c>
      <c r="BC17" s="41">
        <v>3694.4999999999995</v>
      </c>
      <c r="BD17" s="40">
        <f t="shared" si="67"/>
        <v>99.10937038924804</v>
      </c>
      <c r="BE17" s="41">
        <v>3727.7000000000003</v>
      </c>
      <c r="BF17" s="42">
        <f t="shared" si="6"/>
        <v>835.1471767246233</v>
      </c>
      <c r="BG17" s="40">
        <f t="shared" si="7"/>
        <v>98.11000836822065</v>
      </c>
      <c r="BH17" s="41">
        <f t="shared" si="8"/>
        <v>851.2354556022445</v>
      </c>
      <c r="BI17" s="40">
        <f t="shared" si="9"/>
        <v>98.64119769256988</v>
      </c>
      <c r="BJ17" s="41">
        <f t="shared" si="10"/>
        <v>862.9613949490433</v>
      </c>
      <c r="BK17" s="40">
        <f t="shared" si="11"/>
        <v>100.65493820696526</v>
      </c>
      <c r="BL17" s="41">
        <f t="shared" si="12"/>
        <v>857.3463064222784</v>
      </c>
      <c r="BM17" s="40">
        <f t="shared" si="13"/>
        <v>100.11447560316587</v>
      </c>
      <c r="BN17" s="41">
        <f t="shared" si="14"/>
        <v>856.3659763055953</v>
      </c>
      <c r="BO17" s="40">
        <f t="shared" si="68"/>
        <v>100.78563186315773</v>
      </c>
      <c r="BP17" s="41">
        <f t="shared" si="16"/>
        <v>849.690536710958</v>
      </c>
      <c r="BQ17" s="42">
        <f t="shared" si="17"/>
        <v>662.2649579309544</v>
      </c>
      <c r="BR17" s="40">
        <f t="shared" si="18"/>
        <v>98.58488506994077</v>
      </c>
      <c r="BS17" s="41">
        <f t="shared" si="19"/>
        <v>671.7712938054474</v>
      </c>
      <c r="BT17" s="40">
        <f t="shared" si="20"/>
        <v>98.310201980009</v>
      </c>
      <c r="BU17" s="41">
        <f t="shared" si="21"/>
        <v>683.3179876306729</v>
      </c>
      <c r="BV17" s="40">
        <f t="shared" si="22"/>
        <v>101.40341154614472</v>
      </c>
      <c r="BW17" s="41">
        <f t="shared" si="23"/>
        <v>673.8609453191045</v>
      </c>
      <c r="BX17" s="40">
        <f t="shared" si="24"/>
        <v>100.12280378960978</v>
      </c>
      <c r="BY17" s="41">
        <f t="shared" si="25"/>
        <v>673.0344335293518</v>
      </c>
      <c r="BZ17" s="40">
        <f t="shared" si="26"/>
        <v>101.27612228278645</v>
      </c>
      <c r="CA17" s="41">
        <f t="shared" si="27"/>
        <v>664.5539129648778</v>
      </c>
      <c r="CB17" s="42">
        <f t="shared" si="28"/>
        <v>565.5431350882283</v>
      </c>
      <c r="CC17" s="40">
        <f t="shared" si="29"/>
        <v>99.03875101565494</v>
      </c>
      <c r="CD17" s="41">
        <f t="shared" si="30"/>
        <v>571.0321760810913</v>
      </c>
      <c r="CE17" s="40">
        <f t="shared" si="31"/>
        <v>98.48843475336952</v>
      </c>
      <c r="CF17" s="41">
        <f t="shared" si="32"/>
        <v>579.7961735416401</v>
      </c>
      <c r="CG17" s="40">
        <f t="shared" si="33"/>
        <v>100.81994009523254</v>
      </c>
      <c r="CH17" s="41">
        <f t="shared" si="34"/>
        <v>575.0808550312329</v>
      </c>
      <c r="CI17" s="40">
        <f t="shared" si="35"/>
        <v>100.5835721571476</v>
      </c>
      <c r="CJ17" s="41">
        <f t="shared" si="36"/>
        <v>571.7443144023066</v>
      </c>
      <c r="CK17" s="40">
        <f t="shared" si="37"/>
        <v>101.3254680434315</v>
      </c>
      <c r="CL17" s="41">
        <f t="shared" si="38"/>
        <v>564.2651600259451</v>
      </c>
      <c r="CM17" s="42">
        <f t="shared" si="39"/>
        <v>172.88221879366859</v>
      </c>
      <c r="CN17" s="40">
        <f t="shared" si="40"/>
        <v>96.33244713750634</v>
      </c>
      <c r="CO17" s="41">
        <f t="shared" si="41"/>
        <v>179.46416179679727</v>
      </c>
      <c r="CP17" s="40">
        <f t="shared" si="42"/>
        <v>99.90022148641636</v>
      </c>
      <c r="CQ17" s="41">
        <f t="shared" si="43"/>
        <v>179.64340731837055</v>
      </c>
      <c r="CR17" s="40">
        <f t="shared" si="44"/>
        <v>97.90612517439845</v>
      </c>
      <c r="CS17" s="41">
        <f t="shared" si="45"/>
        <v>183.485361103174</v>
      </c>
      <c r="CT17" s="40">
        <f t="shared" si="46"/>
        <v>100.08390172503937</v>
      </c>
      <c r="CU17" s="41">
        <f t="shared" si="47"/>
        <v>183.33154277624345</v>
      </c>
      <c r="CV17" s="40">
        <f t="shared" si="48"/>
        <v>99.02500060046874</v>
      </c>
      <c r="CW17" s="41">
        <f t="shared" si="49"/>
        <v>185.13662374608018</v>
      </c>
      <c r="CX17" s="63" t="s">
        <v>52</v>
      </c>
      <c r="CY17" s="44">
        <v>14</v>
      </c>
    </row>
    <row r="18" spans="1:103" s="21" customFormat="1" ht="19.5" customHeight="1">
      <c r="A18" s="11">
        <v>15</v>
      </c>
      <c r="B18" s="19" t="s">
        <v>11</v>
      </c>
      <c r="C18" s="34">
        <v>15642</v>
      </c>
      <c r="D18" s="10">
        <f t="shared" si="0"/>
        <v>98.64413192911648</v>
      </c>
      <c r="E18" s="17">
        <v>15857</v>
      </c>
      <c r="F18" s="10">
        <f t="shared" si="0"/>
        <v>98.0643166357452</v>
      </c>
      <c r="G18" s="9">
        <v>16170</v>
      </c>
      <c r="H18" s="10">
        <f t="shared" si="1"/>
        <v>98.28592268417214</v>
      </c>
      <c r="I18" s="9">
        <v>16452</v>
      </c>
      <c r="J18" s="10">
        <f t="shared" si="2"/>
        <v>98.20330687041127</v>
      </c>
      <c r="K18" s="9">
        <v>16753</v>
      </c>
      <c r="L18" s="10">
        <f t="shared" si="3"/>
        <v>98.75036840554083</v>
      </c>
      <c r="M18" s="9">
        <v>16965</v>
      </c>
      <c r="N18" s="34">
        <v>6040.72</v>
      </c>
      <c r="O18" s="10">
        <f aca="true" t="shared" si="69" ref="O18:O36">N18*100/P18</f>
        <v>100.19605566521257</v>
      </c>
      <c r="P18" s="17">
        <v>6028.9</v>
      </c>
      <c r="Q18" s="10">
        <f t="shared" si="4"/>
        <v>97.57554178063347</v>
      </c>
      <c r="R18" s="17">
        <v>6178.7</v>
      </c>
      <c r="S18" s="10">
        <f aca="true" t="shared" si="70" ref="S18:S36">R18*100/T18</f>
        <v>97.25488344272875</v>
      </c>
      <c r="T18" s="17">
        <v>6353.099999999999</v>
      </c>
      <c r="U18" s="10">
        <f aca="true" t="shared" si="71" ref="U18:U36">T18*100/V18</f>
        <v>100.5842120262183</v>
      </c>
      <c r="V18" s="17">
        <v>6316.2</v>
      </c>
      <c r="W18" s="10">
        <f aca="true" t="shared" si="72" ref="W18:W36">V18*100/X18</f>
        <v>99.30351387469538</v>
      </c>
      <c r="X18" s="17">
        <v>6360.5</v>
      </c>
      <c r="Y18" s="34">
        <v>4254.0199999999995</v>
      </c>
      <c r="Z18" s="10">
        <f aca="true" t="shared" si="73" ref="Z18:Z36">Y18*100/AA18</f>
        <v>97.01078652710312</v>
      </c>
      <c r="AA18" s="17">
        <v>4385.1</v>
      </c>
      <c r="AB18" s="10">
        <f t="shared" si="5"/>
        <v>98.38459985192168</v>
      </c>
      <c r="AC18" s="17">
        <v>4457.099999999999</v>
      </c>
      <c r="AD18" s="10">
        <f aca="true" t="shared" si="74" ref="AD18:AD36">AC18*100/AE18</f>
        <v>98.56043518641368</v>
      </c>
      <c r="AE18" s="17">
        <v>4522.2</v>
      </c>
      <c r="AF18" s="10">
        <f aca="true" t="shared" si="75" ref="AF18:AF36">AE18*100/AG18</f>
        <v>101.1926872384703</v>
      </c>
      <c r="AG18" s="17">
        <v>4468.900000000001</v>
      </c>
      <c r="AH18" s="10">
        <f aca="true" t="shared" si="76" ref="AH18:AH36">AG18*100/AI18</f>
        <v>100.23101421971023</v>
      </c>
      <c r="AI18" s="17">
        <v>4458.6</v>
      </c>
      <c r="AJ18" s="34">
        <v>3735.92</v>
      </c>
      <c r="AK18" s="10">
        <f aca="true" t="shared" si="77" ref="AK18:AK36">AJ18*100/AL18</f>
        <v>96.52292985402403</v>
      </c>
      <c r="AL18" s="17">
        <v>3870.5</v>
      </c>
      <c r="AM18" s="10">
        <f aca="true" t="shared" si="78" ref="AM18:AM36">AL18*100/AN18</f>
        <v>99.11397915546337</v>
      </c>
      <c r="AN18" s="17">
        <v>3905.1</v>
      </c>
      <c r="AO18" s="10">
        <f aca="true" t="shared" si="79" ref="AO18:AO36">AN18*100/AP18</f>
        <v>98.43714552191777</v>
      </c>
      <c r="AP18" s="17">
        <v>3967.1</v>
      </c>
      <c r="AQ18" s="10">
        <f aca="true" t="shared" si="80" ref="AQ18:AQ36">AP18*100/AR18</f>
        <v>102.02396872749716</v>
      </c>
      <c r="AR18" s="17">
        <v>3888.4</v>
      </c>
      <c r="AS18" s="10">
        <f aca="true" t="shared" si="81" ref="AS18:AS36">AR18*100/AT18</f>
        <v>100.36652728305198</v>
      </c>
      <c r="AT18" s="17">
        <v>3874.2000000000003</v>
      </c>
      <c r="AU18" s="34">
        <v>1786.7</v>
      </c>
      <c r="AV18" s="10">
        <f t="shared" si="63"/>
        <v>108.69327168755322</v>
      </c>
      <c r="AW18" s="17">
        <v>1643.8000000000002</v>
      </c>
      <c r="AX18" s="10">
        <f t="shared" si="64"/>
        <v>95.48094795539036</v>
      </c>
      <c r="AY18" s="17">
        <v>1721.6</v>
      </c>
      <c r="AZ18" s="10">
        <f t="shared" si="65"/>
        <v>94.03025834289149</v>
      </c>
      <c r="BA18" s="17">
        <v>1830.8999999999996</v>
      </c>
      <c r="BB18" s="10">
        <f t="shared" si="66"/>
        <v>99.11221783142965</v>
      </c>
      <c r="BC18" s="17">
        <v>1847.3</v>
      </c>
      <c r="BD18" s="10">
        <f t="shared" si="67"/>
        <v>97.12918660287082</v>
      </c>
      <c r="BE18" s="17">
        <v>1901.8999999999999</v>
      </c>
      <c r="BF18" s="34">
        <f t="shared" si="6"/>
        <v>1058.043588301955</v>
      </c>
      <c r="BG18" s="10">
        <f t="shared" si="7"/>
        <v>101.57325499829152</v>
      </c>
      <c r="BH18" s="17">
        <f t="shared" si="8"/>
        <v>1041.655688123563</v>
      </c>
      <c r="BI18" s="10">
        <f t="shared" si="9"/>
        <v>99.50157725880324</v>
      </c>
      <c r="BJ18" s="17">
        <f t="shared" si="10"/>
        <v>1046.8735439381232</v>
      </c>
      <c r="BK18" s="10">
        <f t="shared" si="11"/>
        <v>99.22207831487653</v>
      </c>
      <c r="BL18" s="17">
        <f t="shared" si="12"/>
        <v>1055.0812497758009</v>
      </c>
      <c r="BM18" s="10">
        <f t="shared" si="13"/>
        <v>102.14461709232303</v>
      </c>
      <c r="BN18" s="17">
        <f t="shared" si="14"/>
        <v>1032.9288804540424</v>
      </c>
      <c r="BO18" s="10">
        <f t="shared" si="68"/>
        <v>100.56014522080862</v>
      </c>
      <c r="BP18" s="17">
        <f t="shared" si="16"/>
        <v>1027.1752076192322</v>
      </c>
      <c r="BQ18" s="34">
        <f t="shared" si="17"/>
        <v>745.0996877041615</v>
      </c>
      <c r="BR18" s="10">
        <f t="shared" si="18"/>
        <v>98.34420419129742</v>
      </c>
      <c r="BS18" s="17">
        <f t="shared" si="19"/>
        <v>757.6447375127533</v>
      </c>
      <c r="BT18" s="10">
        <f t="shared" si="20"/>
        <v>100.32660525985833</v>
      </c>
      <c r="BU18" s="17">
        <f t="shared" si="21"/>
        <v>755.1782855109666</v>
      </c>
      <c r="BV18" s="10">
        <f t="shared" si="22"/>
        <v>100.55403772678942</v>
      </c>
      <c r="BW18" s="17">
        <f t="shared" si="23"/>
        <v>751.0173659687595</v>
      </c>
      <c r="BX18" s="10">
        <f t="shared" si="24"/>
        <v>102.76253183573674</v>
      </c>
      <c r="BY18" s="17">
        <f t="shared" si="25"/>
        <v>730.828009540716</v>
      </c>
      <c r="BZ18" s="10">
        <f t="shared" si="26"/>
        <v>101.49938257251738</v>
      </c>
      <c r="CA18" s="17">
        <f t="shared" si="27"/>
        <v>720.0319755822827</v>
      </c>
      <c r="CB18" s="34">
        <f t="shared" si="28"/>
        <v>654.3534880625223</v>
      </c>
      <c r="CC18" s="10">
        <f t="shared" si="29"/>
        <v>97.84964190610275</v>
      </c>
      <c r="CD18" s="17">
        <f t="shared" si="30"/>
        <v>668.7336563688652</v>
      </c>
      <c r="CE18" s="10">
        <f t="shared" si="31"/>
        <v>101.0703817206182</v>
      </c>
      <c r="CF18" s="17">
        <f t="shared" si="32"/>
        <v>661.6514600859023</v>
      </c>
      <c r="CG18" s="10">
        <f t="shared" si="33"/>
        <v>100.42825425645874</v>
      </c>
      <c r="CH18" s="17">
        <f t="shared" si="34"/>
        <v>658.8299925997669</v>
      </c>
      <c r="CI18" s="10">
        <f t="shared" si="35"/>
        <v>103.6067093431417</v>
      </c>
      <c r="CJ18" s="17">
        <f t="shared" si="36"/>
        <v>635.8951044548144</v>
      </c>
      <c r="CK18" s="10">
        <f t="shared" si="37"/>
        <v>101.63661047913666</v>
      </c>
      <c r="CL18" s="17">
        <f t="shared" si="38"/>
        <v>625.6555599966086</v>
      </c>
      <c r="CM18" s="34">
        <f t="shared" si="39"/>
        <v>312.94390059779346</v>
      </c>
      <c r="CN18" s="10">
        <f t="shared" si="40"/>
        <v>110.1872656405531</v>
      </c>
      <c r="CO18" s="17">
        <f t="shared" si="41"/>
        <v>284.0109506108102</v>
      </c>
      <c r="CP18" s="10">
        <f t="shared" si="42"/>
        <v>97.3656384208023</v>
      </c>
      <c r="CQ18" s="17">
        <f t="shared" si="43"/>
        <v>291.69525842715666</v>
      </c>
      <c r="CR18" s="10">
        <f t="shared" si="44"/>
        <v>95.93222804858546</v>
      </c>
      <c r="CS18" s="17">
        <f t="shared" si="45"/>
        <v>304.0638838070412</v>
      </c>
      <c r="CT18" s="10">
        <f t="shared" si="46"/>
        <v>100.64978723423735</v>
      </c>
      <c r="CU18" s="17">
        <f t="shared" si="47"/>
        <v>302.1008709133265</v>
      </c>
      <c r="CV18" s="10">
        <f t="shared" si="48"/>
        <v>98.35830303334947</v>
      </c>
      <c r="CW18" s="17">
        <f t="shared" si="49"/>
        <v>307.1432320369495</v>
      </c>
      <c r="CX18" s="64" t="s">
        <v>11</v>
      </c>
      <c r="CY18" s="36">
        <v>15</v>
      </c>
    </row>
    <row r="19" spans="1:103" s="43" customFormat="1" ht="19.5" customHeight="1">
      <c r="A19" s="37">
        <v>16</v>
      </c>
      <c r="B19" s="38" t="s">
        <v>12</v>
      </c>
      <c r="C19" s="42">
        <v>5637</v>
      </c>
      <c r="D19" s="40">
        <f t="shared" si="0"/>
        <v>97.83061437001041</v>
      </c>
      <c r="E19" s="41">
        <v>5762</v>
      </c>
      <c r="F19" s="40">
        <f t="shared" si="0"/>
        <v>97.62792273805489</v>
      </c>
      <c r="G19" s="39">
        <v>5902</v>
      </c>
      <c r="H19" s="40">
        <f t="shared" si="1"/>
        <v>97.47316267547481</v>
      </c>
      <c r="I19" s="39">
        <v>6055</v>
      </c>
      <c r="J19" s="40">
        <f t="shared" si="2"/>
        <v>97.23783523365987</v>
      </c>
      <c r="K19" s="39">
        <v>6227</v>
      </c>
      <c r="L19" s="40">
        <f>K19*100/M19</f>
        <v>97.4491392801252</v>
      </c>
      <c r="M19" s="39">
        <v>6390</v>
      </c>
      <c r="N19" s="42">
        <v>1692.3</v>
      </c>
      <c r="O19" s="40">
        <f t="shared" si="69"/>
        <v>102.7130371449381</v>
      </c>
      <c r="P19" s="41">
        <v>1647.6</v>
      </c>
      <c r="Q19" s="40">
        <f t="shared" si="4"/>
        <v>96.33960940240907</v>
      </c>
      <c r="R19" s="41">
        <v>1710.2</v>
      </c>
      <c r="S19" s="40">
        <f t="shared" si="70"/>
        <v>97.47506412083216</v>
      </c>
      <c r="T19" s="41">
        <v>1754.4999999999998</v>
      </c>
      <c r="U19" s="40">
        <f t="shared" si="71"/>
        <v>99.86225895316802</v>
      </c>
      <c r="V19" s="41">
        <v>1756.92</v>
      </c>
      <c r="W19" s="40">
        <f t="shared" si="72"/>
        <v>98.26174496644295</v>
      </c>
      <c r="X19" s="41">
        <v>1788</v>
      </c>
      <c r="Y19" s="42">
        <v>1240.1</v>
      </c>
      <c r="Z19" s="40">
        <f t="shared" si="73"/>
        <v>100.03226587077518</v>
      </c>
      <c r="AA19" s="41">
        <v>1239.7</v>
      </c>
      <c r="AB19" s="40">
        <f t="shared" si="5"/>
        <v>95.77410383189121</v>
      </c>
      <c r="AC19" s="41">
        <v>1294.4</v>
      </c>
      <c r="AD19" s="40">
        <f t="shared" si="74"/>
        <v>100.48129172488744</v>
      </c>
      <c r="AE19" s="41">
        <v>1288.2</v>
      </c>
      <c r="AF19" s="40">
        <f t="shared" si="75"/>
        <v>100.98777046095954</v>
      </c>
      <c r="AG19" s="41">
        <v>1275.6000000000001</v>
      </c>
      <c r="AH19" s="40">
        <f t="shared" si="76"/>
        <v>97.94978115641558</v>
      </c>
      <c r="AI19" s="41">
        <v>1302.3</v>
      </c>
      <c r="AJ19" s="42">
        <v>857.2</v>
      </c>
      <c r="AK19" s="40">
        <f t="shared" si="77"/>
        <v>101.84151122727812</v>
      </c>
      <c r="AL19" s="41">
        <v>841.7</v>
      </c>
      <c r="AM19" s="40">
        <f t="shared" si="78"/>
        <v>98.1002331002331</v>
      </c>
      <c r="AN19" s="41">
        <v>858</v>
      </c>
      <c r="AO19" s="40">
        <f t="shared" si="79"/>
        <v>100.1985285530772</v>
      </c>
      <c r="AP19" s="41">
        <v>856.3</v>
      </c>
      <c r="AQ19" s="40">
        <f t="shared" si="80"/>
        <v>106.71734795613159</v>
      </c>
      <c r="AR19" s="41">
        <v>802.4000000000001</v>
      </c>
      <c r="AS19" s="40">
        <f t="shared" si="81"/>
        <v>96.5003006614552</v>
      </c>
      <c r="AT19" s="41">
        <v>831.5000000000001</v>
      </c>
      <c r="AU19" s="42">
        <v>452.2</v>
      </c>
      <c r="AV19" s="40">
        <f t="shared" si="63"/>
        <v>110.86050502574159</v>
      </c>
      <c r="AW19" s="41">
        <v>407.90000000000003</v>
      </c>
      <c r="AX19" s="40">
        <f t="shared" si="64"/>
        <v>98.10004810004811</v>
      </c>
      <c r="AY19" s="41">
        <v>415.79999999999995</v>
      </c>
      <c r="AZ19" s="40">
        <f t="shared" si="65"/>
        <v>89.17006219172205</v>
      </c>
      <c r="BA19" s="41">
        <v>466.3</v>
      </c>
      <c r="BB19" s="40">
        <f t="shared" si="66"/>
        <v>96.87941494224216</v>
      </c>
      <c r="BC19" s="41">
        <v>481.32</v>
      </c>
      <c r="BD19" s="40">
        <f t="shared" si="67"/>
        <v>99.0982087708462</v>
      </c>
      <c r="BE19" s="41">
        <v>485.7</v>
      </c>
      <c r="BF19" s="42">
        <f t="shared" si="6"/>
        <v>822.5010388796138</v>
      </c>
      <c r="BG19" s="40">
        <f t="shared" si="7"/>
        <v>104.9906900885459</v>
      </c>
      <c r="BH19" s="41">
        <f t="shared" si="8"/>
        <v>783.4037838840204</v>
      </c>
      <c r="BI19" s="40">
        <f t="shared" si="9"/>
        <v>98.68038436185668</v>
      </c>
      <c r="BJ19" s="41">
        <f t="shared" si="10"/>
        <v>793.8799478235844</v>
      </c>
      <c r="BK19" s="40">
        <f t="shared" si="11"/>
        <v>100.27592868454148</v>
      </c>
      <c r="BL19" s="41">
        <f t="shared" si="12"/>
        <v>791.6954330296506</v>
      </c>
      <c r="BM19" s="40">
        <f t="shared" si="13"/>
        <v>102.41837553437871</v>
      </c>
      <c r="BN19" s="41">
        <f t="shared" si="14"/>
        <v>773.0013573237185</v>
      </c>
      <c r="BO19" s="40">
        <f t="shared" si="68"/>
        <v>100.83387672002098</v>
      </c>
      <c r="BP19" s="41">
        <f t="shared" si="16"/>
        <v>766.6087851308765</v>
      </c>
      <c r="BQ19" s="42">
        <f t="shared" si="17"/>
        <v>602.7202850053826</v>
      </c>
      <c r="BR19" s="40">
        <f t="shared" si="18"/>
        <v>102.25047293727273</v>
      </c>
      <c r="BS19" s="41">
        <f t="shared" si="19"/>
        <v>589.4547650406776</v>
      </c>
      <c r="BT19" s="40">
        <f t="shared" si="20"/>
        <v>98.10113863516524</v>
      </c>
      <c r="BU19" s="41">
        <f t="shared" si="21"/>
        <v>600.8643459612019</v>
      </c>
      <c r="BV19" s="40">
        <f t="shared" si="22"/>
        <v>103.36853772822529</v>
      </c>
      <c r="BW19" s="41">
        <f t="shared" si="23"/>
        <v>581.2835889591315</v>
      </c>
      <c r="BX19" s="40">
        <f t="shared" si="24"/>
        <v>103.57269611035643</v>
      </c>
      <c r="BY19" s="41">
        <f t="shared" si="25"/>
        <v>561.2324587358191</v>
      </c>
      <c r="BZ19" s="40">
        <f t="shared" si="26"/>
        <v>100.51374684270046</v>
      </c>
      <c r="CA19" s="41">
        <f t="shared" si="27"/>
        <v>558.3638819216669</v>
      </c>
      <c r="CB19" s="42">
        <f t="shared" si="28"/>
        <v>416.62110177132007</v>
      </c>
      <c r="CC19" s="40">
        <f t="shared" si="29"/>
        <v>104.09983815710068</v>
      </c>
      <c r="CD19" s="41">
        <f t="shared" si="30"/>
        <v>400.2130158382982</v>
      </c>
      <c r="CE19" s="40">
        <f t="shared" si="31"/>
        <v>100.48378614327937</v>
      </c>
      <c r="CF19" s="41">
        <f t="shared" si="32"/>
        <v>398.28616257317</v>
      </c>
      <c r="CG19" s="40">
        <f t="shared" si="33"/>
        <v>103.0776495928155</v>
      </c>
      <c r="CH19" s="41">
        <f t="shared" si="34"/>
        <v>386.39429997337703</v>
      </c>
      <c r="CI19" s="40">
        <f t="shared" si="35"/>
        <v>109.44893029237164</v>
      </c>
      <c r="CJ19" s="41">
        <f t="shared" si="36"/>
        <v>353.0361593678435</v>
      </c>
      <c r="CK19" s="40">
        <f t="shared" si="37"/>
        <v>99.02632426958384</v>
      </c>
      <c r="CL19" s="41">
        <f t="shared" si="38"/>
        <v>356.5073852552148</v>
      </c>
      <c r="CM19" s="42">
        <f t="shared" si="39"/>
        <v>219.78075387423118</v>
      </c>
      <c r="CN19" s="40">
        <f t="shared" si="40"/>
        <v>113.31882738306247</v>
      </c>
      <c r="CO19" s="41">
        <f t="shared" si="41"/>
        <v>193.94901884334303</v>
      </c>
      <c r="CP19" s="40">
        <f t="shared" si="42"/>
        <v>100.48359664812287</v>
      </c>
      <c r="CQ19" s="41">
        <f t="shared" si="43"/>
        <v>193.01560186238237</v>
      </c>
      <c r="CR19" s="40">
        <f t="shared" si="44"/>
        <v>91.732289460708</v>
      </c>
      <c r="CS19" s="41">
        <f t="shared" si="45"/>
        <v>210.41184407051932</v>
      </c>
      <c r="CT19" s="40">
        <f t="shared" si="46"/>
        <v>99.35918138762158</v>
      </c>
      <c r="CU19" s="41">
        <f t="shared" si="47"/>
        <v>211.76889858789937</v>
      </c>
      <c r="CV19" s="40">
        <f t="shared" si="48"/>
        <v>101.69223607607312</v>
      </c>
      <c r="CW19" s="41">
        <f t="shared" si="49"/>
        <v>208.2449032092096</v>
      </c>
      <c r="CX19" s="63" t="s">
        <v>12</v>
      </c>
      <c r="CY19" s="44">
        <v>16</v>
      </c>
    </row>
    <row r="20" spans="1:103" s="21" customFormat="1" ht="19.5" customHeight="1">
      <c r="A20" s="11">
        <v>17</v>
      </c>
      <c r="B20" s="19" t="s">
        <v>13</v>
      </c>
      <c r="C20" s="34">
        <v>12268</v>
      </c>
      <c r="D20" s="10">
        <f t="shared" si="0"/>
        <v>97.83874312146104</v>
      </c>
      <c r="E20" s="17">
        <v>12539</v>
      </c>
      <c r="F20" s="10">
        <f t="shared" si="0"/>
        <v>97.20908597565703</v>
      </c>
      <c r="G20" s="9">
        <v>12899</v>
      </c>
      <c r="H20" s="10">
        <f t="shared" si="1"/>
        <v>97.5792420001513</v>
      </c>
      <c r="I20" s="9">
        <v>13219</v>
      </c>
      <c r="J20" s="10">
        <f t="shared" si="2"/>
        <v>97.62924667651403</v>
      </c>
      <c r="K20" s="9">
        <v>13540</v>
      </c>
      <c r="L20" s="10">
        <f t="shared" si="3"/>
        <v>97.81823435919665</v>
      </c>
      <c r="M20" s="9">
        <v>13842</v>
      </c>
      <c r="N20" s="34">
        <v>3706.3000000000006</v>
      </c>
      <c r="O20" s="10">
        <f t="shared" si="69"/>
        <v>97.51111578836591</v>
      </c>
      <c r="P20" s="17">
        <v>3800.9000000000005</v>
      </c>
      <c r="Q20" s="10">
        <f t="shared" si="4"/>
        <v>100.07899102135393</v>
      </c>
      <c r="R20" s="17">
        <v>3797.8999999999996</v>
      </c>
      <c r="S20" s="10">
        <f t="shared" si="70"/>
        <v>96.56741844440486</v>
      </c>
      <c r="T20" s="17">
        <v>3932.9000000000005</v>
      </c>
      <c r="U20" s="10">
        <f t="shared" si="71"/>
        <v>99.08296173128764</v>
      </c>
      <c r="V20" s="17">
        <v>3969.3</v>
      </c>
      <c r="W20" s="10">
        <f t="shared" si="72"/>
        <v>100.6695579395876</v>
      </c>
      <c r="X20" s="17">
        <v>3942.9</v>
      </c>
      <c r="Y20" s="34">
        <v>2941.9</v>
      </c>
      <c r="Z20" s="10">
        <f t="shared" si="73"/>
        <v>96.64903577647098</v>
      </c>
      <c r="AA20" s="17">
        <v>3043.8999999999996</v>
      </c>
      <c r="AB20" s="10">
        <f t="shared" si="5"/>
        <v>100.44880044880043</v>
      </c>
      <c r="AC20" s="17">
        <v>3030.3</v>
      </c>
      <c r="AD20" s="10">
        <f t="shared" si="74"/>
        <v>97.04412989175685</v>
      </c>
      <c r="AE20" s="17">
        <v>3122.6000000000004</v>
      </c>
      <c r="AF20" s="10">
        <f t="shared" si="75"/>
        <v>98.57003061965341</v>
      </c>
      <c r="AG20" s="17">
        <v>3167.9</v>
      </c>
      <c r="AH20" s="10">
        <f t="shared" si="76"/>
        <v>98.95667385124794</v>
      </c>
      <c r="AI20" s="17">
        <v>3201.2999999999997</v>
      </c>
      <c r="AJ20" s="34">
        <v>2512.3</v>
      </c>
      <c r="AK20" s="10">
        <f t="shared" si="77"/>
        <v>96.85789189605983</v>
      </c>
      <c r="AL20" s="17">
        <v>2593.8000000000006</v>
      </c>
      <c r="AM20" s="10">
        <f t="shared" si="78"/>
        <v>98.55612128581203</v>
      </c>
      <c r="AN20" s="17">
        <v>2631.7999999999997</v>
      </c>
      <c r="AO20" s="10">
        <f t="shared" si="79"/>
        <v>97.43077150895897</v>
      </c>
      <c r="AP20" s="17">
        <v>2701.2000000000003</v>
      </c>
      <c r="AQ20" s="10">
        <f t="shared" si="80"/>
        <v>99.3599646877069</v>
      </c>
      <c r="AR20" s="17">
        <v>2718.6</v>
      </c>
      <c r="AS20" s="10">
        <f t="shared" si="81"/>
        <v>99.3640350877193</v>
      </c>
      <c r="AT20" s="17">
        <v>2736</v>
      </c>
      <c r="AU20" s="34">
        <v>764.4000000000001</v>
      </c>
      <c r="AV20" s="10">
        <f t="shared" si="63"/>
        <v>100.97754293262881</v>
      </c>
      <c r="AW20" s="17">
        <v>757.0000000000001</v>
      </c>
      <c r="AX20" s="10">
        <f t="shared" si="64"/>
        <v>98.61907243355914</v>
      </c>
      <c r="AY20" s="17">
        <v>767.6000000000001</v>
      </c>
      <c r="AZ20" s="10">
        <f t="shared" si="65"/>
        <v>94.73034678514132</v>
      </c>
      <c r="BA20" s="17">
        <v>810.3000000000001</v>
      </c>
      <c r="BB20" s="10">
        <f t="shared" si="66"/>
        <v>101.11055652607936</v>
      </c>
      <c r="BC20" s="17">
        <v>801.4</v>
      </c>
      <c r="BD20" s="10">
        <f t="shared" si="67"/>
        <v>108.06364617044228</v>
      </c>
      <c r="BE20" s="17">
        <v>741.6</v>
      </c>
      <c r="BF20" s="46">
        <f t="shared" si="6"/>
        <v>827.7018727863112</v>
      </c>
      <c r="BG20" s="180">
        <f t="shared" si="7"/>
        <v>99.66513538232151</v>
      </c>
      <c r="BH20" s="48">
        <f t="shared" si="8"/>
        <v>830.4828660606306</v>
      </c>
      <c r="BI20" s="180">
        <f t="shared" si="9"/>
        <v>102.95230123490263</v>
      </c>
      <c r="BJ20" s="48">
        <f t="shared" si="10"/>
        <v>806.6676082992523</v>
      </c>
      <c r="BK20" s="180">
        <f t="shared" si="11"/>
        <v>99.23420671167484</v>
      </c>
      <c r="BL20" s="48">
        <f t="shared" si="12"/>
        <v>812.8926859293856</v>
      </c>
      <c r="BM20" s="180">
        <f t="shared" si="13"/>
        <v>101.21172355658722</v>
      </c>
      <c r="BN20" s="48">
        <f t="shared" si="14"/>
        <v>803.1605997450478</v>
      </c>
      <c r="BO20" s="180">
        <f t="shared" si="68"/>
        <v>102.91492031017519</v>
      </c>
      <c r="BP20" s="48">
        <f t="shared" si="16"/>
        <v>780.4122058535369</v>
      </c>
      <c r="BQ20" s="34">
        <f t="shared" si="17"/>
        <v>656.9938050211935</v>
      </c>
      <c r="BR20" s="10">
        <f t="shared" si="18"/>
        <v>98.7840120313963</v>
      </c>
      <c r="BS20" s="17">
        <f t="shared" si="19"/>
        <v>665.0811113162548</v>
      </c>
      <c r="BT20" s="10">
        <f t="shared" si="20"/>
        <v>103.33272804761758</v>
      </c>
      <c r="BU20" s="17">
        <f t="shared" si="21"/>
        <v>643.6306520522458</v>
      </c>
      <c r="BV20" s="10">
        <f t="shared" si="22"/>
        <v>99.72408293566838</v>
      </c>
      <c r="BW20" s="17">
        <f t="shared" si="23"/>
        <v>645.4114523845252</v>
      </c>
      <c r="BX20" s="10">
        <f t="shared" si="24"/>
        <v>100.68777230435184</v>
      </c>
      <c r="BY20" s="17">
        <f t="shared" si="25"/>
        <v>641.0028125695554</v>
      </c>
      <c r="BZ20" s="10">
        <f t="shared" si="26"/>
        <v>101.16383156934816</v>
      </c>
      <c r="CA20" s="17">
        <f t="shared" si="27"/>
        <v>633.6284446977928</v>
      </c>
      <c r="CB20" s="34">
        <f t="shared" si="28"/>
        <v>561.0542630119121</v>
      </c>
      <c r="CC20" s="10">
        <f t="shared" si="29"/>
        <v>98.99748178062391</v>
      </c>
      <c r="CD20" s="17">
        <f t="shared" si="30"/>
        <v>566.7358936010061</v>
      </c>
      <c r="CE20" s="10">
        <f t="shared" si="31"/>
        <v>101.38570926435038</v>
      </c>
      <c r="CF20" s="17">
        <f t="shared" si="32"/>
        <v>558.9899185133816</v>
      </c>
      <c r="CG20" s="10">
        <f t="shared" si="33"/>
        <v>100.12140197746152</v>
      </c>
      <c r="CH20" s="17">
        <f t="shared" si="34"/>
        <v>558.3121165634662</v>
      </c>
      <c r="CI20" s="10">
        <f t="shared" si="35"/>
        <v>101.49467782197847</v>
      </c>
      <c r="CJ20" s="17">
        <f t="shared" si="36"/>
        <v>550.0900426944012</v>
      </c>
      <c r="CK20" s="10">
        <f t="shared" si="37"/>
        <v>101.5802787063671</v>
      </c>
      <c r="CL20" s="17">
        <f t="shared" si="38"/>
        <v>541.5323227105118</v>
      </c>
      <c r="CM20" s="34">
        <f t="shared" si="39"/>
        <v>170.70806776511787</v>
      </c>
      <c r="CN20" s="10">
        <f t="shared" si="40"/>
        <v>103.20813586829414</v>
      </c>
      <c r="CO20" s="17">
        <f t="shared" si="41"/>
        <v>165.40175474437567</v>
      </c>
      <c r="CP20" s="10">
        <f t="shared" si="42"/>
        <v>101.45046776620778</v>
      </c>
      <c r="CQ20" s="17">
        <f t="shared" si="43"/>
        <v>163.03695624700654</v>
      </c>
      <c r="CR20" s="10">
        <f t="shared" si="44"/>
        <v>97.34640281553494</v>
      </c>
      <c r="CS20" s="17">
        <f t="shared" si="45"/>
        <v>167.48123354486032</v>
      </c>
      <c r="CT20" s="10">
        <f t="shared" si="46"/>
        <v>103.28288049688726</v>
      </c>
      <c r="CU20" s="17">
        <f t="shared" si="47"/>
        <v>162.15778717549216</v>
      </c>
      <c r="CV20" s="10">
        <f t="shared" si="48"/>
        <v>110.47392838192478</v>
      </c>
      <c r="CW20" s="17">
        <f t="shared" si="49"/>
        <v>146.783761155744</v>
      </c>
      <c r="CX20" s="64" t="s">
        <v>13</v>
      </c>
      <c r="CY20" s="36">
        <v>17</v>
      </c>
    </row>
    <row r="21" spans="1:103" s="43" customFormat="1" ht="19.5" customHeight="1">
      <c r="A21" s="37">
        <v>18</v>
      </c>
      <c r="B21" s="38" t="s">
        <v>14</v>
      </c>
      <c r="C21" s="42">
        <v>33084</v>
      </c>
      <c r="D21" s="40">
        <f t="shared" si="0"/>
        <v>99.86718184013523</v>
      </c>
      <c r="E21" s="41">
        <v>33128</v>
      </c>
      <c r="F21" s="40">
        <f t="shared" si="0"/>
        <v>99.90349819059108</v>
      </c>
      <c r="G21" s="39">
        <v>33160</v>
      </c>
      <c r="H21" s="40">
        <f t="shared" si="1"/>
        <v>100.299446477723</v>
      </c>
      <c r="I21" s="39">
        <v>33061</v>
      </c>
      <c r="J21" s="40">
        <f t="shared" si="2"/>
        <v>99.66237602869803</v>
      </c>
      <c r="K21" s="39">
        <v>33173</v>
      </c>
      <c r="L21" s="40">
        <f t="shared" si="3"/>
        <v>99.54687312447486</v>
      </c>
      <c r="M21" s="39">
        <v>33324</v>
      </c>
      <c r="N21" s="42">
        <v>9403.800000000001</v>
      </c>
      <c r="O21" s="40">
        <f t="shared" si="69"/>
        <v>95.09161509525543</v>
      </c>
      <c r="P21" s="41">
        <v>9889.2</v>
      </c>
      <c r="Q21" s="40">
        <f t="shared" si="4"/>
        <v>95.68372471045835</v>
      </c>
      <c r="R21" s="41">
        <v>10335.3</v>
      </c>
      <c r="S21" s="40">
        <f t="shared" si="70"/>
        <v>102.0518390520859</v>
      </c>
      <c r="T21" s="41">
        <v>10127.5</v>
      </c>
      <c r="U21" s="40">
        <f t="shared" si="71"/>
        <v>98.85309907271842</v>
      </c>
      <c r="V21" s="41">
        <v>10244.999999999998</v>
      </c>
      <c r="W21" s="40">
        <f t="shared" si="72"/>
        <v>99.16851387584816</v>
      </c>
      <c r="X21" s="41">
        <v>10330.9</v>
      </c>
      <c r="Y21" s="42">
        <v>6471.8</v>
      </c>
      <c r="Z21" s="40">
        <f t="shared" si="73"/>
        <v>96.30368143805242</v>
      </c>
      <c r="AA21" s="41">
        <v>6720.200000000001</v>
      </c>
      <c r="AB21" s="40">
        <f t="shared" si="5"/>
        <v>95.85086505683847</v>
      </c>
      <c r="AC21" s="41">
        <v>7011.0999999999985</v>
      </c>
      <c r="AD21" s="40">
        <f t="shared" si="74"/>
        <v>104.7417721140774</v>
      </c>
      <c r="AE21" s="41">
        <v>6693.7</v>
      </c>
      <c r="AF21" s="40">
        <f t="shared" si="75"/>
        <v>101.52121818788487</v>
      </c>
      <c r="AG21" s="41">
        <v>6593.399999999999</v>
      </c>
      <c r="AH21" s="40">
        <f t="shared" si="76"/>
        <v>101.71546697109005</v>
      </c>
      <c r="AI21" s="41">
        <v>6482.2</v>
      </c>
      <c r="AJ21" s="42">
        <v>5084.500000000001</v>
      </c>
      <c r="AK21" s="40">
        <f t="shared" si="77"/>
        <v>96.39959047474598</v>
      </c>
      <c r="AL21" s="41">
        <v>5274.4</v>
      </c>
      <c r="AM21" s="40">
        <f t="shared" si="78"/>
        <v>94.76104922745239</v>
      </c>
      <c r="AN21" s="41">
        <v>5566</v>
      </c>
      <c r="AO21" s="40">
        <f t="shared" si="79"/>
        <v>106.24570512331067</v>
      </c>
      <c r="AP21" s="41">
        <v>5238.8</v>
      </c>
      <c r="AQ21" s="40">
        <f t="shared" si="80"/>
        <v>102.3123193500508</v>
      </c>
      <c r="AR21" s="41">
        <v>5120.399999999999</v>
      </c>
      <c r="AS21" s="40">
        <f t="shared" si="81"/>
        <v>102.80069866891525</v>
      </c>
      <c r="AT21" s="41">
        <v>4980.9</v>
      </c>
      <c r="AU21" s="42">
        <v>2931.9999999999995</v>
      </c>
      <c r="AV21" s="40">
        <f t="shared" si="63"/>
        <v>92.52130009466708</v>
      </c>
      <c r="AW21" s="41">
        <v>3168.9999999999995</v>
      </c>
      <c r="AX21" s="40">
        <f t="shared" si="64"/>
        <v>95.33120750857347</v>
      </c>
      <c r="AY21" s="41">
        <v>3324.2000000000003</v>
      </c>
      <c r="AZ21" s="40">
        <f t="shared" si="65"/>
        <v>96.80820082707206</v>
      </c>
      <c r="BA21" s="41">
        <v>3433.7999999999997</v>
      </c>
      <c r="BB21" s="40">
        <f t="shared" si="66"/>
        <v>94.03549129148864</v>
      </c>
      <c r="BC21" s="41">
        <v>3651.600000000001</v>
      </c>
      <c r="BD21" s="40">
        <f t="shared" si="67"/>
        <v>94.87879024086057</v>
      </c>
      <c r="BE21" s="41">
        <v>3848.7</v>
      </c>
      <c r="BF21" s="42">
        <f t="shared" si="6"/>
        <v>778.7400440224387</v>
      </c>
      <c r="BG21" s="40">
        <f t="shared" si="7"/>
        <v>95.21808199962587</v>
      </c>
      <c r="BH21" s="41">
        <f t="shared" si="8"/>
        <v>817.8489081784892</v>
      </c>
      <c r="BI21" s="40">
        <f t="shared" si="9"/>
        <v>95.77615042860417</v>
      </c>
      <c r="BJ21" s="41">
        <f t="shared" si="10"/>
        <v>853.917081150751</v>
      </c>
      <c r="BK21" s="40">
        <f t="shared" si="11"/>
        <v>102.02592010755409</v>
      </c>
      <c r="BL21" s="41">
        <f t="shared" si="12"/>
        <v>836.9609215487253</v>
      </c>
      <c r="BM21" s="40">
        <f t="shared" si="13"/>
        <v>98.91697606096236</v>
      </c>
      <c r="BN21" s="41">
        <f t="shared" si="14"/>
        <v>846.1246541068015</v>
      </c>
      <c r="BO21" s="40">
        <f t="shared" si="68"/>
        <v>99.61991849994769</v>
      </c>
      <c r="BP21" s="41">
        <f t="shared" si="16"/>
        <v>849.352887301595</v>
      </c>
      <c r="BQ21" s="42">
        <f t="shared" si="17"/>
        <v>535.9375802233584</v>
      </c>
      <c r="BR21" s="40">
        <f t="shared" si="18"/>
        <v>96.43176032764481</v>
      </c>
      <c r="BS21" s="41">
        <f t="shared" si="19"/>
        <v>555.7687409235411</v>
      </c>
      <c r="BT21" s="40">
        <f t="shared" si="20"/>
        <v>95.94345222424425</v>
      </c>
      <c r="BU21" s="41">
        <f t="shared" si="21"/>
        <v>579.2669828312704</v>
      </c>
      <c r="BV21" s="40">
        <f t="shared" si="22"/>
        <v>104.71516998513191</v>
      </c>
      <c r="BW21" s="41">
        <f t="shared" si="23"/>
        <v>553.1834431568208</v>
      </c>
      <c r="BX21" s="40">
        <f t="shared" si="24"/>
        <v>101.58681926384028</v>
      </c>
      <c r="BY21" s="41">
        <f t="shared" si="25"/>
        <v>544.542537275528</v>
      </c>
      <c r="BZ21" s="40">
        <f t="shared" si="26"/>
        <v>102.17846505726357</v>
      </c>
      <c r="CA21" s="41">
        <f t="shared" si="27"/>
        <v>532.9327828230261</v>
      </c>
      <c r="CB21" s="42">
        <f t="shared" si="28"/>
        <v>421.0535904455741</v>
      </c>
      <c r="CC21" s="40">
        <f t="shared" si="29"/>
        <v>96.52779691837094</v>
      </c>
      <c r="CD21" s="41">
        <f t="shared" si="30"/>
        <v>436.19931655711514</v>
      </c>
      <c r="CE21" s="40">
        <f t="shared" si="31"/>
        <v>94.85258368698146</v>
      </c>
      <c r="CF21" s="41">
        <f t="shared" si="32"/>
        <v>459.8707801113736</v>
      </c>
      <c r="CG21" s="40">
        <f t="shared" si="33"/>
        <v>106.218721028135</v>
      </c>
      <c r="CH21" s="41">
        <f t="shared" si="34"/>
        <v>432.9470131631165</v>
      </c>
      <c r="CI21" s="40">
        <f t="shared" si="35"/>
        <v>102.37843162049693</v>
      </c>
      <c r="CJ21" s="41">
        <f t="shared" si="36"/>
        <v>422.8888900818415</v>
      </c>
      <c r="CK21" s="40">
        <f t="shared" si="37"/>
        <v>103.26863661540806</v>
      </c>
      <c r="CL21" s="41">
        <f t="shared" si="38"/>
        <v>409.5037021324875</v>
      </c>
      <c r="CM21" s="42">
        <f t="shared" si="39"/>
        <v>242.8024637990801</v>
      </c>
      <c r="CN21" s="40">
        <f t="shared" si="40"/>
        <v>92.64434861371453</v>
      </c>
      <c r="CO21" s="41">
        <f t="shared" si="41"/>
        <v>262.080167254948</v>
      </c>
      <c r="CP21" s="40">
        <f t="shared" si="42"/>
        <v>95.42329271263873</v>
      </c>
      <c r="CQ21" s="41">
        <f t="shared" si="43"/>
        <v>274.65009831948055</v>
      </c>
      <c r="CR21" s="40">
        <f t="shared" si="44"/>
        <v>96.78361365244821</v>
      </c>
      <c r="CS21" s="41">
        <f t="shared" si="45"/>
        <v>283.7774783919045</v>
      </c>
      <c r="CT21" s="40">
        <f t="shared" si="46"/>
        <v>94.09625523341948</v>
      </c>
      <c r="CU21" s="41">
        <f t="shared" si="47"/>
        <v>301.58211683127354</v>
      </c>
      <c r="CV21" s="40">
        <f t="shared" si="48"/>
        <v>95.31066849505434</v>
      </c>
      <c r="CW21" s="41">
        <f t="shared" si="49"/>
        <v>316.42010447856904</v>
      </c>
      <c r="CX21" s="63" t="s">
        <v>14</v>
      </c>
      <c r="CY21" s="44">
        <v>18</v>
      </c>
    </row>
    <row r="22" spans="1:103" s="21" customFormat="1" ht="19.5" customHeight="1">
      <c r="A22" s="11">
        <v>19</v>
      </c>
      <c r="B22" s="19" t="s">
        <v>15</v>
      </c>
      <c r="C22" s="34">
        <v>26641</v>
      </c>
      <c r="D22" s="10">
        <f t="shared" si="0"/>
        <v>98.78012606599926</v>
      </c>
      <c r="E22" s="17">
        <v>26970</v>
      </c>
      <c r="F22" s="10">
        <f t="shared" si="0"/>
        <v>99.32969946965233</v>
      </c>
      <c r="G22" s="9">
        <v>27152</v>
      </c>
      <c r="H22" s="10">
        <f t="shared" si="1"/>
        <v>99.00094800554218</v>
      </c>
      <c r="I22" s="9">
        <v>27426</v>
      </c>
      <c r="J22" s="10">
        <f t="shared" si="2"/>
        <v>100.59419014084507</v>
      </c>
      <c r="K22" s="9">
        <v>27264</v>
      </c>
      <c r="L22" s="10">
        <f t="shared" si="3"/>
        <v>99.72201901975129</v>
      </c>
      <c r="M22" s="9">
        <v>27340</v>
      </c>
      <c r="N22" s="34">
        <v>10649.9</v>
      </c>
      <c r="O22" s="10">
        <f t="shared" si="69"/>
        <v>98.2435910445283</v>
      </c>
      <c r="P22" s="17">
        <v>10840.3</v>
      </c>
      <c r="Q22" s="10">
        <f t="shared" si="4"/>
        <v>98.56072591057044</v>
      </c>
      <c r="R22" s="17">
        <v>10998.6</v>
      </c>
      <c r="S22" s="10">
        <f t="shared" si="70"/>
        <v>97.36893358593458</v>
      </c>
      <c r="T22" s="17">
        <v>11295.800000000001</v>
      </c>
      <c r="U22" s="10">
        <f t="shared" si="71"/>
        <v>102.64336795427492</v>
      </c>
      <c r="V22" s="17">
        <v>11004.9</v>
      </c>
      <c r="W22" s="10">
        <f t="shared" si="72"/>
        <v>103.91784702549577</v>
      </c>
      <c r="X22" s="17">
        <v>10589.999999999998</v>
      </c>
      <c r="Y22" s="34">
        <v>5680.4</v>
      </c>
      <c r="Z22" s="10">
        <f t="shared" si="73"/>
        <v>97.94299705157164</v>
      </c>
      <c r="AA22" s="17">
        <v>5799.7</v>
      </c>
      <c r="AB22" s="10">
        <f t="shared" si="5"/>
        <v>94.0975095319218</v>
      </c>
      <c r="AC22" s="17">
        <v>6163.5</v>
      </c>
      <c r="AD22" s="10">
        <f t="shared" si="74"/>
        <v>102.4960920610636</v>
      </c>
      <c r="AE22" s="17">
        <v>6013.4000000000015</v>
      </c>
      <c r="AF22" s="10">
        <f t="shared" si="75"/>
        <v>100.907824744517</v>
      </c>
      <c r="AG22" s="17">
        <v>5959.299999999999</v>
      </c>
      <c r="AH22" s="10">
        <f t="shared" si="76"/>
        <v>103.05393674235215</v>
      </c>
      <c r="AI22" s="17">
        <v>5782.700000000001</v>
      </c>
      <c r="AJ22" s="34">
        <v>4507.700000000001</v>
      </c>
      <c r="AK22" s="10">
        <f t="shared" si="77"/>
        <v>99.26012375311035</v>
      </c>
      <c r="AL22" s="17">
        <v>4541.3</v>
      </c>
      <c r="AM22" s="10">
        <f t="shared" si="78"/>
        <v>93.31757936915648</v>
      </c>
      <c r="AN22" s="17">
        <v>4866.5</v>
      </c>
      <c r="AO22" s="10">
        <f t="shared" si="79"/>
        <v>103.19564018830317</v>
      </c>
      <c r="AP22" s="17">
        <v>4715.799999999999</v>
      </c>
      <c r="AQ22" s="10">
        <f t="shared" si="80"/>
        <v>102.08243137934018</v>
      </c>
      <c r="AR22" s="17">
        <v>4619.6</v>
      </c>
      <c r="AS22" s="10">
        <f t="shared" si="81"/>
        <v>103.84390594793868</v>
      </c>
      <c r="AT22" s="17">
        <v>4448.6</v>
      </c>
      <c r="AU22" s="34">
        <v>4969.5</v>
      </c>
      <c r="AV22" s="10">
        <f t="shared" si="63"/>
        <v>98.58945363647186</v>
      </c>
      <c r="AW22" s="17">
        <v>5040.599999999999</v>
      </c>
      <c r="AX22" s="10">
        <f t="shared" si="64"/>
        <v>104.25017062728794</v>
      </c>
      <c r="AY22" s="17">
        <v>4835.1</v>
      </c>
      <c r="AZ22" s="10">
        <f t="shared" si="65"/>
        <v>91.53225806451616</v>
      </c>
      <c r="BA22" s="17">
        <v>5282.399999999999</v>
      </c>
      <c r="BB22" s="10">
        <f t="shared" si="66"/>
        <v>104.69319803393054</v>
      </c>
      <c r="BC22" s="17">
        <v>5045.599999999999</v>
      </c>
      <c r="BD22" s="10">
        <f t="shared" si="67"/>
        <v>104.95704449483077</v>
      </c>
      <c r="BE22" s="17">
        <v>4807.3</v>
      </c>
      <c r="BF22" s="34">
        <f t="shared" si="6"/>
        <v>1095.2219593550574</v>
      </c>
      <c r="BG22" s="10">
        <f t="shared" si="7"/>
        <v>99.45683910029383</v>
      </c>
      <c r="BH22" s="17">
        <f t="shared" si="8"/>
        <v>1101.2032649163707</v>
      </c>
      <c r="BI22" s="10">
        <f t="shared" si="9"/>
        <v>99.22583722372296</v>
      </c>
      <c r="BJ22" s="17">
        <f t="shared" si="10"/>
        <v>1109.7948837997756</v>
      </c>
      <c r="BK22" s="10">
        <f t="shared" si="11"/>
        <v>98.62097258106469</v>
      </c>
      <c r="BL22" s="17">
        <f t="shared" si="12"/>
        <v>1125.3132622349103</v>
      </c>
      <c r="BM22" s="10">
        <f t="shared" si="13"/>
        <v>101.75828390329761</v>
      </c>
      <c r="BN22" s="17">
        <f t="shared" si="14"/>
        <v>1105.8689465560485</v>
      </c>
      <c r="BO22" s="10">
        <f t="shared" si="68"/>
        <v>104.20752412254453</v>
      </c>
      <c r="BP22" s="17">
        <f t="shared" si="16"/>
        <v>1061.2179455061075</v>
      </c>
      <c r="BQ22" s="34">
        <f t="shared" si="17"/>
        <v>584.1649985371192</v>
      </c>
      <c r="BR22" s="10">
        <f t="shared" si="18"/>
        <v>99.15253295600338</v>
      </c>
      <c r="BS22" s="17">
        <f t="shared" si="19"/>
        <v>589.1579177269518</v>
      </c>
      <c r="BT22" s="10">
        <f t="shared" si="20"/>
        <v>94.7325019952073</v>
      </c>
      <c r="BU22" s="17">
        <f t="shared" si="21"/>
        <v>621.9174046060332</v>
      </c>
      <c r="BV22" s="10">
        <f t="shared" si="22"/>
        <v>103.81405970621233</v>
      </c>
      <c r="BW22" s="17">
        <f t="shared" si="23"/>
        <v>599.0685716039068</v>
      </c>
      <c r="BX22" s="10">
        <f t="shared" si="24"/>
        <v>100.037706118441</v>
      </c>
      <c r="BY22" s="17">
        <f t="shared" si="25"/>
        <v>598.8427712393079</v>
      </c>
      <c r="BZ22" s="10">
        <f t="shared" si="26"/>
        <v>103.3412056387877</v>
      </c>
      <c r="CA22" s="17">
        <f t="shared" si="27"/>
        <v>579.4811155314609</v>
      </c>
      <c r="CB22" s="34">
        <f t="shared" si="28"/>
        <v>463.5660453323311</v>
      </c>
      <c r="CC22" s="10">
        <f t="shared" si="29"/>
        <v>100.48592536396481</v>
      </c>
      <c r="CD22" s="17">
        <f t="shared" si="30"/>
        <v>461.3243532895506</v>
      </c>
      <c r="CE22" s="10">
        <f t="shared" si="31"/>
        <v>93.94730867746892</v>
      </c>
      <c r="CF22" s="17">
        <f t="shared" si="32"/>
        <v>491.04584238099466</v>
      </c>
      <c r="CG22" s="10">
        <f t="shared" si="33"/>
        <v>104.52260312077834</v>
      </c>
      <c r="CH22" s="17">
        <f t="shared" si="34"/>
        <v>469.798711206589</v>
      </c>
      <c r="CI22" s="10">
        <f t="shared" si="35"/>
        <v>101.20218423137936</v>
      </c>
      <c r="CJ22" s="17">
        <f t="shared" si="36"/>
        <v>464.21795613865845</v>
      </c>
      <c r="CK22" s="10">
        <f t="shared" si="37"/>
        <v>104.1333769298945</v>
      </c>
      <c r="CL22" s="17">
        <f t="shared" si="38"/>
        <v>445.7917046627452</v>
      </c>
      <c r="CM22" s="34">
        <f t="shared" si="39"/>
        <v>511.05696081793786</v>
      </c>
      <c r="CN22" s="10">
        <f t="shared" si="40"/>
        <v>99.80697288298657</v>
      </c>
      <c r="CO22" s="17">
        <f t="shared" si="41"/>
        <v>512.045347189419</v>
      </c>
      <c r="CP22" s="10">
        <f t="shared" si="42"/>
        <v>104.95367567193631</v>
      </c>
      <c r="CQ22" s="17">
        <f t="shared" si="43"/>
        <v>487.87747919374243</v>
      </c>
      <c r="CR22" s="10">
        <f t="shared" si="44"/>
        <v>92.70924493485035</v>
      </c>
      <c r="CS22" s="17">
        <f t="shared" si="45"/>
        <v>526.2446906310034</v>
      </c>
      <c r="CT22" s="10">
        <f t="shared" si="46"/>
        <v>103.79043849210686</v>
      </c>
      <c r="CU22" s="17">
        <f t="shared" si="47"/>
        <v>507.02617531674053</v>
      </c>
      <c r="CV22" s="10">
        <f t="shared" si="48"/>
        <v>105.24961841581107</v>
      </c>
      <c r="CW22" s="17">
        <f t="shared" si="49"/>
        <v>481.73682997464704</v>
      </c>
      <c r="CX22" s="64" t="s">
        <v>15</v>
      </c>
      <c r="CY22" s="36">
        <v>19</v>
      </c>
    </row>
    <row r="23" spans="1:103" s="43" customFormat="1" ht="19.5" customHeight="1">
      <c r="A23" s="37">
        <v>20</v>
      </c>
      <c r="B23" s="38" t="s">
        <v>16</v>
      </c>
      <c r="C23" s="42">
        <v>5078</v>
      </c>
      <c r="D23" s="40">
        <f t="shared" si="0"/>
        <v>96.41161951775204</v>
      </c>
      <c r="E23" s="41">
        <v>5267</v>
      </c>
      <c r="F23" s="40">
        <f t="shared" si="0"/>
        <v>97.82689450222882</v>
      </c>
      <c r="G23" s="39">
        <v>5384</v>
      </c>
      <c r="H23" s="40">
        <f t="shared" si="1"/>
        <v>96.69540229885058</v>
      </c>
      <c r="I23" s="39">
        <v>5568</v>
      </c>
      <c r="J23" s="40">
        <f t="shared" si="2"/>
        <v>97.44487224361218</v>
      </c>
      <c r="K23" s="39">
        <v>5714</v>
      </c>
      <c r="L23" s="40">
        <f t="shared" si="3"/>
        <v>97.2099353521606</v>
      </c>
      <c r="M23" s="39">
        <v>5878</v>
      </c>
      <c r="N23" s="42">
        <v>1530.7000000000003</v>
      </c>
      <c r="O23" s="40">
        <f t="shared" si="69"/>
        <v>98.52600411946449</v>
      </c>
      <c r="P23" s="41">
        <v>1553.6</v>
      </c>
      <c r="Q23" s="40">
        <f t="shared" si="4"/>
        <v>98.74157874666328</v>
      </c>
      <c r="R23" s="41">
        <v>1573.3999999999999</v>
      </c>
      <c r="S23" s="40">
        <f t="shared" si="70"/>
        <v>97.08090898433404</v>
      </c>
      <c r="T23" s="41">
        <v>1620.7099999999998</v>
      </c>
      <c r="U23" s="40">
        <f t="shared" si="71"/>
        <v>97.68609487071302</v>
      </c>
      <c r="V23" s="41">
        <v>1659.1</v>
      </c>
      <c r="W23" s="40">
        <f t="shared" si="72"/>
        <v>101.62940275650844</v>
      </c>
      <c r="X23" s="41">
        <v>1632.4999999999998</v>
      </c>
      <c r="Y23" s="42">
        <v>1001.4000000000002</v>
      </c>
      <c r="Z23" s="40">
        <f t="shared" si="73"/>
        <v>98.83537307540468</v>
      </c>
      <c r="AA23" s="41">
        <v>1013.2</v>
      </c>
      <c r="AB23" s="40">
        <f t="shared" si="5"/>
        <v>97.66724503566608</v>
      </c>
      <c r="AC23" s="41">
        <v>1037.4</v>
      </c>
      <c r="AD23" s="40">
        <f t="shared" si="74"/>
        <v>101.16928838220812</v>
      </c>
      <c r="AE23" s="41">
        <v>1025.4099999999999</v>
      </c>
      <c r="AF23" s="40">
        <f t="shared" si="75"/>
        <v>96.03914957385034</v>
      </c>
      <c r="AG23" s="41">
        <v>1067.6999999999998</v>
      </c>
      <c r="AH23" s="40">
        <f t="shared" si="76"/>
        <v>102.27011494252872</v>
      </c>
      <c r="AI23" s="41">
        <v>1044</v>
      </c>
      <c r="AJ23" s="42">
        <v>828.3000000000001</v>
      </c>
      <c r="AK23" s="40">
        <f t="shared" si="77"/>
        <v>98.90149253731344</v>
      </c>
      <c r="AL23" s="41">
        <v>837.4999999999999</v>
      </c>
      <c r="AM23" s="40">
        <f t="shared" si="78"/>
        <v>97.11270871985157</v>
      </c>
      <c r="AN23" s="41">
        <v>862.4</v>
      </c>
      <c r="AO23" s="40">
        <f t="shared" si="79"/>
        <v>102.08212497484641</v>
      </c>
      <c r="AP23" s="41">
        <v>844.8100000000001</v>
      </c>
      <c r="AQ23" s="40">
        <f t="shared" si="80"/>
        <v>96.91522312722269</v>
      </c>
      <c r="AR23" s="41">
        <v>871.6999999999998</v>
      </c>
      <c r="AS23" s="40">
        <f t="shared" si="81"/>
        <v>102.55294117647057</v>
      </c>
      <c r="AT23" s="41">
        <v>850</v>
      </c>
      <c r="AU23" s="42">
        <v>529.3</v>
      </c>
      <c r="AV23" s="40">
        <f t="shared" si="63"/>
        <v>97.94596595114727</v>
      </c>
      <c r="AW23" s="41">
        <v>540.4000000000001</v>
      </c>
      <c r="AX23" s="40">
        <f t="shared" si="64"/>
        <v>100.8208955223881</v>
      </c>
      <c r="AY23" s="41">
        <v>535.9999999999999</v>
      </c>
      <c r="AZ23" s="40">
        <f t="shared" si="65"/>
        <v>90.03863598185785</v>
      </c>
      <c r="BA23" s="41">
        <v>595.3000000000001</v>
      </c>
      <c r="BB23" s="40">
        <f t="shared" si="66"/>
        <v>100.65945214744676</v>
      </c>
      <c r="BC23" s="41">
        <v>591.4</v>
      </c>
      <c r="BD23" s="40">
        <f t="shared" si="67"/>
        <v>100.49277824978759</v>
      </c>
      <c r="BE23" s="41">
        <v>588.5</v>
      </c>
      <c r="BF23" s="42">
        <f t="shared" si="6"/>
        <v>825.8563667067717</v>
      </c>
      <c r="BG23" s="40">
        <f t="shared" si="7"/>
        <v>102.19308068082306</v>
      </c>
      <c r="BH23" s="41">
        <f t="shared" si="8"/>
        <v>808.1333503254951</v>
      </c>
      <c r="BI23" s="40">
        <f t="shared" si="9"/>
        <v>100.93500284261155</v>
      </c>
      <c r="BJ23" s="41">
        <f t="shared" si="10"/>
        <v>800.6472755399051</v>
      </c>
      <c r="BK23" s="40">
        <f t="shared" si="11"/>
        <v>100.67374638618053</v>
      </c>
      <c r="BL23" s="41">
        <f t="shared" si="12"/>
        <v>795.2890443439481</v>
      </c>
      <c r="BM23" s="40">
        <f t="shared" si="13"/>
        <v>99.97364738558144</v>
      </c>
      <c r="BN23" s="41">
        <f t="shared" si="14"/>
        <v>795.4986790435412</v>
      </c>
      <c r="BO23" s="40">
        <f t="shared" si="68"/>
        <v>104.54631246110546</v>
      </c>
      <c r="BP23" s="41">
        <f t="shared" si="16"/>
        <v>760.9055358499535</v>
      </c>
      <c r="BQ23" s="42">
        <f t="shared" si="17"/>
        <v>540.2838999282428</v>
      </c>
      <c r="BR23" s="40">
        <f t="shared" si="18"/>
        <v>102.51396415678545</v>
      </c>
      <c r="BS23" s="41">
        <f t="shared" si="19"/>
        <v>527.0344429388464</v>
      </c>
      <c r="BT23" s="40">
        <f t="shared" si="20"/>
        <v>99.83680411468127</v>
      </c>
      <c r="BU23" s="41">
        <f t="shared" si="21"/>
        <v>527.8959474037737</v>
      </c>
      <c r="BV23" s="40">
        <f t="shared" si="22"/>
        <v>104.91343135553406</v>
      </c>
      <c r="BW23" s="41">
        <f t="shared" si="23"/>
        <v>503.1728927203064</v>
      </c>
      <c r="BX23" s="40">
        <f t="shared" si="24"/>
        <v>98.28813494299882</v>
      </c>
      <c r="BY23" s="41">
        <f t="shared" si="25"/>
        <v>511.9365557318961</v>
      </c>
      <c r="BZ23" s="40">
        <f t="shared" si="26"/>
        <v>105.20541400633248</v>
      </c>
      <c r="CA23" s="41">
        <f t="shared" si="27"/>
        <v>486.60666427402856</v>
      </c>
      <c r="CB23" s="42">
        <f t="shared" si="28"/>
        <v>446.8915062018808</v>
      </c>
      <c r="CC23" s="40">
        <f t="shared" si="29"/>
        <v>102.58254454392082</v>
      </c>
      <c r="CD23" s="41">
        <f t="shared" si="30"/>
        <v>435.6408862626173</v>
      </c>
      <c r="CE23" s="40">
        <f t="shared" si="31"/>
        <v>99.26994944896163</v>
      </c>
      <c r="CF23" s="41">
        <f t="shared" si="32"/>
        <v>438.84467422499944</v>
      </c>
      <c r="CG23" s="40">
        <f t="shared" si="33"/>
        <v>105.86005083593183</v>
      </c>
      <c r="CH23" s="41">
        <f t="shared" si="34"/>
        <v>414.5517319891967</v>
      </c>
      <c r="CI23" s="40">
        <f t="shared" si="35"/>
        <v>99.18472384467005</v>
      </c>
      <c r="CJ23" s="41">
        <f t="shared" si="36"/>
        <v>417.9592541270898</v>
      </c>
      <c r="CK23" s="40">
        <f t="shared" si="37"/>
        <v>105.49635775906441</v>
      </c>
      <c r="CL23" s="41">
        <f t="shared" si="38"/>
        <v>396.1835868131458</v>
      </c>
      <c r="CM23" s="42">
        <f t="shared" si="39"/>
        <v>285.5724667785289</v>
      </c>
      <c r="CN23" s="40">
        <f t="shared" si="40"/>
        <v>101.5914538528343</v>
      </c>
      <c r="CO23" s="41">
        <f t="shared" si="41"/>
        <v>281.09890738664893</v>
      </c>
      <c r="CP23" s="40">
        <f t="shared" si="42"/>
        <v>103.06050911193044</v>
      </c>
      <c r="CQ23" s="41">
        <f t="shared" si="43"/>
        <v>272.75132813613135</v>
      </c>
      <c r="CR23" s="40">
        <f t="shared" si="44"/>
        <v>93.37084807537113</v>
      </c>
      <c r="CS23" s="41">
        <f t="shared" si="45"/>
        <v>292.11615162364177</v>
      </c>
      <c r="CT23" s="40">
        <f t="shared" si="46"/>
        <v>103.01663290290556</v>
      </c>
      <c r="CU23" s="41">
        <f t="shared" si="47"/>
        <v>283.56212331164505</v>
      </c>
      <c r="CV23" s="40">
        <f t="shared" si="48"/>
        <v>103.37706519990402</v>
      </c>
      <c r="CW23" s="41">
        <f t="shared" si="49"/>
        <v>274.29887157592503</v>
      </c>
      <c r="CX23" s="63" t="s">
        <v>16</v>
      </c>
      <c r="CY23" s="44">
        <v>20</v>
      </c>
    </row>
    <row r="24" spans="1:103" s="21" customFormat="1" ht="19.5" customHeight="1">
      <c r="A24" s="11">
        <v>21</v>
      </c>
      <c r="B24" s="19" t="s">
        <v>41</v>
      </c>
      <c r="C24" s="34">
        <v>15299</v>
      </c>
      <c r="D24" s="10">
        <f t="shared" si="0"/>
        <v>98.69685826720857</v>
      </c>
      <c r="E24" s="17">
        <v>15501</v>
      </c>
      <c r="F24" s="10">
        <f t="shared" si="0"/>
        <v>99.49293966623877</v>
      </c>
      <c r="G24" s="9">
        <v>15580</v>
      </c>
      <c r="H24" s="10">
        <f t="shared" si="1"/>
        <v>99.91022188021034</v>
      </c>
      <c r="I24" s="9">
        <v>15594</v>
      </c>
      <c r="J24" s="10">
        <f t="shared" si="2"/>
        <v>99.61034813158736</v>
      </c>
      <c r="K24" s="9">
        <v>15655</v>
      </c>
      <c r="L24" s="10">
        <f t="shared" si="3"/>
        <v>99.21414538310412</v>
      </c>
      <c r="M24" s="9">
        <v>15779</v>
      </c>
      <c r="N24" s="34">
        <v>4223.5</v>
      </c>
      <c r="O24" s="10">
        <f t="shared" si="69"/>
        <v>100.01183992422449</v>
      </c>
      <c r="P24" s="17">
        <v>4223</v>
      </c>
      <c r="Q24" s="10">
        <f t="shared" si="4"/>
        <v>102.5971186317145</v>
      </c>
      <c r="R24" s="17">
        <v>4116.099999999999</v>
      </c>
      <c r="S24" s="10">
        <f t="shared" si="70"/>
        <v>98.53965669962415</v>
      </c>
      <c r="T24" s="17">
        <v>4177.099999999999</v>
      </c>
      <c r="U24" s="10">
        <f t="shared" si="71"/>
        <v>103.43708986454696</v>
      </c>
      <c r="V24" s="17">
        <v>4038.2999999999997</v>
      </c>
      <c r="W24" s="10">
        <f t="shared" si="72"/>
        <v>100.07682394924662</v>
      </c>
      <c r="X24" s="17">
        <v>4035.2000000000007</v>
      </c>
      <c r="Y24" s="34">
        <v>2731</v>
      </c>
      <c r="Z24" s="10">
        <f t="shared" si="73"/>
        <v>100.38964858109101</v>
      </c>
      <c r="AA24" s="17">
        <v>2720.4</v>
      </c>
      <c r="AB24" s="10">
        <f t="shared" si="5"/>
        <v>101.61742183706248</v>
      </c>
      <c r="AC24" s="17">
        <v>2677.1000000000004</v>
      </c>
      <c r="AD24" s="10">
        <f t="shared" si="74"/>
        <v>102.83091342091116</v>
      </c>
      <c r="AE24" s="17">
        <v>2603.3999999999996</v>
      </c>
      <c r="AF24" s="10">
        <f t="shared" si="75"/>
        <v>105.23890371089011</v>
      </c>
      <c r="AG24" s="17">
        <v>2473.8</v>
      </c>
      <c r="AH24" s="10">
        <f t="shared" si="76"/>
        <v>98.00721049086805</v>
      </c>
      <c r="AI24" s="17">
        <v>2524.1</v>
      </c>
      <c r="AJ24" s="34">
        <v>2372.2000000000003</v>
      </c>
      <c r="AK24" s="10">
        <f t="shared" si="77"/>
        <v>101.63232080887708</v>
      </c>
      <c r="AL24" s="17">
        <v>2334.1000000000004</v>
      </c>
      <c r="AM24" s="10">
        <f t="shared" si="78"/>
        <v>100.7510683299521</v>
      </c>
      <c r="AN24" s="17">
        <v>2316.7</v>
      </c>
      <c r="AO24" s="10">
        <f t="shared" si="79"/>
        <v>104.49706811005862</v>
      </c>
      <c r="AP24" s="17">
        <v>2217</v>
      </c>
      <c r="AQ24" s="10">
        <f t="shared" si="80"/>
        <v>106.11209496003447</v>
      </c>
      <c r="AR24" s="17">
        <v>2089.2999999999997</v>
      </c>
      <c r="AS24" s="10">
        <f t="shared" si="81"/>
        <v>98.08459696727853</v>
      </c>
      <c r="AT24" s="17">
        <v>2130.1</v>
      </c>
      <c r="AU24" s="34">
        <v>1492.4999999999998</v>
      </c>
      <c r="AV24" s="10">
        <f t="shared" si="63"/>
        <v>99.32783175828561</v>
      </c>
      <c r="AW24" s="17">
        <v>1502.6000000000001</v>
      </c>
      <c r="AX24" s="10">
        <f t="shared" si="64"/>
        <v>104.41973592772759</v>
      </c>
      <c r="AY24" s="17">
        <v>1439</v>
      </c>
      <c r="AZ24" s="10">
        <f t="shared" si="65"/>
        <v>91.44055410815278</v>
      </c>
      <c r="BA24" s="17">
        <v>1573.6999999999996</v>
      </c>
      <c r="BB24" s="10">
        <f t="shared" si="66"/>
        <v>100.58804729945669</v>
      </c>
      <c r="BC24" s="17">
        <v>1564.4999999999998</v>
      </c>
      <c r="BD24" s="10">
        <f t="shared" si="67"/>
        <v>103.53384951359934</v>
      </c>
      <c r="BE24" s="17">
        <v>1511.1000000000001</v>
      </c>
      <c r="BF24" s="34">
        <f t="shared" si="6"/>
        <v>756.3391644363899</v>
      </c>
      <c r="BG24" s="10">
        <f t="shared" si="7"/>
        <v>101.33234398754192</v>
      </c>
      <c r="BH24" s="17">
        <f t="shared" si="8"/>
        <v>746.3946205856802</v>
      </c>
      <c r="BI24" s="10">
        <f t="shared" si="9"/>
        <v>103.11999924405599</v>
      </c>
      <c r="BJ24" s="17">
        <f t="shared" si="10"/>
        <v>723.8117009865123</v>
      </c>
      <c r="BK24" s="10">
        <f t="shared" si="11"/>
        <v>98.89841750154952</v>
      </c>
      <c r="BL24" s="17">
        <f t="shared" si="12"/>
        <v>731.8738957326307</v>
      </c>
      <c r="BM24" s="10">
        <f t="shared" si="13"/>
        <v>103.5579905098292</v>
      </c>
      <c r="BN24" s="17">
        <f t="shared" si="14"/>
        <v>706.7285606156726</v>
      </c>
      <c r="BO24" s="10">
        <f t="shared" si="68"/>
        <v>100.86951166369607</v>
      </c>
      <c r="BP24" s="17">
        <f t="shared" si="16"/>
        <v>700.6364450062379</v>
      </c>
      <c r="BQ24" s="34">
        <f t="shared" si="17"/>
        <v>489.0641075117274</v>
      </c>
      <c r="BR24" s="10">
        <f t="shared" si="18"/>
        <v>101.71514103245256</v>
      </c>
      <c r="BS24" s="17">
        <f t="shared" si="19"/>
        <v>480.81741080778704</v>
      </c>
      <c r="BT24" s="10">
        <f t="shared" si="20"/>
        <v>102.13530947819066</v>
      </c>
      <c r="BU24" s="17">
        <f t="shared" si="21"/>
        <v>470.7651186100902</v>
      </c>
      <c r="BV24" s="10">
        <f t="shared" si="22"/>
        <v>103.20529772665374</v>
      </c>
      <c r="BW24" s="17">
        <f t="shared" si="23"/>
        <v>456.14433462218545</v>
      </c>
      <c r="BX24" s="10">
        <f t="shared" si="24"/>
        <v>105.36191037498038</v>
      </c>
      <c r="BY24" s="17">
        <f t="shared" si="25"/>
        <v>432.93096432930963</v>
      </c>
      <c r="BZ24" s="10">
        <f t="shared" si="26"/>
        <v>98.78350522742937</v>
      </c>
      <c r="CA24" s="17">
        <f t="shared" si="27"/>
        <v>438.26240355874415</v>
      </c>
      <c r="CB24" s="34">
        <f t="shared" si="28"/>
        <v>424.8106465907433</v>
      </c>
      <c r="CC24" s="10">
        <f t="shared" si="29"/>
        <v>102.97422085485353</v>
      </c>
      <c r="CD24" s="17">
        <f t="shared" si="30"/>
        <v>412.5407728887133</v>
      </c>
      <c r="CE24" s="10">
        <f t="shared" si="31"/>
        <v>101.26454064774232</v>
      </c>
      <c r="CF24" s="17">
        <f t="shared" si="32"/>
        <v>407.38917122408424</v>
      </c>
      <c r="CG24" s="10">
        <f t="shared" si="33"/>
        <v>104.87751851154819</v>
      </c>
      <c r="CH24" s="17">
        <f t="shared" si="34"/>
        <v>388.44280166604636</v>
      </c>
      <c r="CI24" s="10">
        <f t="shared" si="35"/>
        <v>106.2361222385447</v>
      </c>
      <c r="CJ24" s="17">
        <f t="shared" si="36"/>
        <v>365.64098301124847</v>
      </c>
      <c r="CK24" s="10">
        <f t="shared" si="37"/>
        <v>98.86150466602923</v>
      </c>
      <c r="CL24" s="17">
        <f t="shared" si="38"/>
        <v>369.8517276734206</v>
      </c>
      <c r="CM24" s="34">
        <f t="shared" si="39"/>
        <v>267.27505692466247</v>
      </c>
      <c r="CN24" s="10">
        <f t="shared" si="40"/>
        <v>100.63930453527588</v>
      </c>
      <c r="CO24" s="17">
        <f t="shared" si="41"/>
        <v>265.57720977789324</v>
      </c>
      <c r="CP24" s="10">
        <f t="shared" si="42"/>
        <v>104.95190540958622</v>
      </c>
      <c r="CQ24" s="17">
        <f t="shared" si="43"/>
        <v>253.04658237642215</v>
      </c>
      <c r="CR24" s="10">
        <f t="shared" si="44"/>
        <v>91.77346866883916</v>
      </c>
      <c r="CS24" s="17">
        <f t="shared" si="45"/>
        <v>275.7295611104452</v>
      </c>
      <c r="CT24" s="10">
        <f t="shared" si="46"/>
        <v>100.70561789083844</v>
      </c>
      <c r="CU24" s="17">
        <f t="shared" si="47"/>
        <v>273.79759628636305</v>
      </c>
      <c r="CV24" s="10">
        <f t="shared" si="48"/>
        <v>104.35391960875657</v>
      </c>
      <c r="CW24" s="17">
        <f t="shared" si="49"/>
        <v>262.37404144749354</v>
      </c>
      <c r="CX24" s="64" t="s">
        <v>41</v>
      </c>
      <c r="CY24" s="36">
        <v>21</v>
      </c>
    </row>
    <row r="25" spans="1:103" s="43" customFormat="1" ht="19.5" customHeight="1">
      <c r="A25" s="37">
        <v>22</v>
      </c>
      <c r="B25" s="38" t="s">
        <v>17</v>
      </c>
      <c r="C25" s="42">
        <v>7056</v>
      </c>
      <c r="D25" s="40">
        <f t="shared" si="0"/>
        <v>97.20347155255544</v>
      </c>
      <c r="E25" s="41">
        <v>7259</v>
      </c>
      <c r="F25" s="40">
        <f t="shared" si="0"/>
        <v>98.57414448669202</v>
      </c>
      <c r="G25" s="39">
        <v>7364</v>
      </c>
      <c r="H25" s="40">
        <f t="shared" si="1"/>
        <v>97.89949481520873</v>
      </c>
      <c r="I25" s="39">
        <v>7522</v>
      </c>
      <c r="J25" s="40">
        <f t="shared" si="2"/>
        <v>97.878985035784</v>
      </c>
      <c r="K25" s="39">
        <v>7685</v>
      </c>
      <c r="L25" s="40">
        <f t="shared" si="3"/>
        <v>98.52564102564102</v>
      </c>
      <c r="M25" s="39">
        <v>7800</v>
      </c>
      <c r="N25" s="42">
        <v>1978.9</v>
      </c>
      <c r="O25" s="40">
        <f t="shared" si="69"/>
        <v>100.28887086965335</v>
      </c>
      <c r="P25" s="41">
        <v>1973.2</v>
      </c>
      <c r="Q25" s="40">
        <f t="shared" si="4"/>
        <v>99.27051365900287</v>
      </c>
      <c r="R25" s="41">
        <v>1987.6999999999998</v>
      </c>
      <c r="S25" s="40">
        <f t="shared" si="70"/>
        <v>93.75058956702198</v>
      </c>
      <c r="T25" s="41">
        <v>2120.2</v>
      </c>
      <c r="U25" s="40">
        <f t="shared" si="71"/>
        <v>99.59133824980034</v>
      </c>
      <c r="V25" s="41">
        <v>2128.9</v>
      </c>
      <c r="W25" s="40">
        <f t="shared" si="72"/>
        <v>99.20316868592731</v>
      </c>
      <c r="X25" s="41">
        <v>2146</v>
      </c>
      <c r="Y25" s="42">
        <v>1508.5</v>
      </c>
      <c r="Z25" s="40">
        <f t="shared" si="73"/>
        <v>99.49215143120958</v>
      </c>
      <c r="AA25" s="41">
        <v>1516.2000000000003</v>
      </c>
      <c r="AB25" s="40">
        <f t="shared" si="5"/>
        <v>99.0980392156863</v>
      </c>
      <c r="AC25" s="41">
        <v>1530</v>
      </c>
      <c r="AD25" s="40">
        <f t="shared" si="74"/>
        <v>98.27220759200975</v>
      </c>
      <c r="AE25" s="41">
        <v>1556.9000000000003</v>
      </c>
      <c r="AF25" s="40">
        <f t="shared" si="75"/>
        <v>100.04498136486315</v>
      </c>
      <c r="AG25" s="41">
        <v>1556.2</v>
      </c>
      <c r="AH25" s="40">
        <f t="shared" si="76"/>
        <v>98.87540504479318</v>
      </c>
      <c r="AI25" s="41">
        <v>1573.9</v>
      </c>
      <c r="AJ25" s="42">
        <v>1332.3999999999999</v>
      </c>
      <c r="AK25" s="40">
        <f t="shared" si="77"/>
        <v>99.68576986383358</v>
      </c>
      <c r="AL25" s="41">
        <v>1336.6000000000004</v>
      </c>
      <c r="AM25" s="40">
        <f t="shared" si="78"/>
        <v>99.36807672292026</v>
      </c>
      <c r="AN25" s="41">
        <v>1345.1</v>
      </c>
      <c r="AO25" s="40">
        <f t="shared" si="79"/>
        <v>97.79700450777956</v>
      </c>
      <c r="AP25" s="41">
        <v>1375.3999999999999</v>
      </c>
      <c r="AQ25" s="40">
        <f t="shared" si="80"/>
        <v>101.0877554020285</v>
      </c>
      <c r="AR25" s="41">
        <v>1360.6000000000001</v>
      </c>
      <c r="AS25" s="40">
        <f t="shared" si="81"/>
        <v>98.9239493965392</v>
      </c>
      <c r="AT25" s="41">
        <v>1375.3999999999999</v>
      </c>
      <c r="AU25" s="42">
        <v>470.40000000000003</v>
      </c>
      <c r="AV25" s="40">
        <f t="shared" si="63"/>
        <v>102.93216630196935</v>
      </c>
      <c r="AW25" s="41">
        <v>457.00000000000006</v>
      </c>
      <c r="AX25" s="40">
        <f t="shared" si="64"/>
        <v>99.84706139392617</v>
      </c>
      <c r="AY25" s="41">
        <v>457.7</v>
      </c>
      <c r="AZ25" s="40">
        <f t="shared" si="65"/>
        <v>81.2533285993254</v>
      </c>
      <c r="BA25" s="41">
        <v>563.3000000000001</v>
      </c>
      <c r="BB25" s="40">
        <f t="shared" si="66"/>
        <v>98.35865199930156</v>
      </c>
      <c r="BC25" s="41">
        <v>572.7</v>
      </c>
      <c r="BD25" s="40">
        <f t="shared" si="67"/>
        <v>100.1048767697955</v>
      </c>
      <c r="BE25" s="41">
        <v>572.1</v>
      </c>
      <c r="BF25" s="42">
        <f t="shared" si="6"/>
        <v>768.3735594694499</v>
      </c>
      <c r="BG25" s="40">
        <f t="shared" si="7"/>
        <v>103.1741657657049</v>
      </c>
      <c r="BH25" s="41">
        <f t="shared" si="8"/>
        <v>744.734453404088</v>
      </c>
      <c r="BI25" s="40">
        <f t="shared" si="9"/>
        <v>100.70644201472616</v>
      </c>
      <c r="BJ25" s="41">
        <f t="shared" si="10"/>
        <v>739.5102423489318</v>
      </c>
      <c r="BK25" s="40">
        <f t="shared" si="11"/>
        <v>96.02443881328232</v>
      </c>
      <c r="BL25" s="41">
        <f t="shared" si="12"/>
        <v>770.1271171049437</v>
      </c>
      <c r="BM25" s="40">
        <f t="shared" si="13"/>
        <v>101.47145552432218</v>
      </c>
      <c r="BN25" s="41">
        <f t="shared" si="14"/>
        <v>758.9593675635689</v>
      </c>
      <c r="BO25" s="40">
        <f t="shared" si="68"/>
        <v>100.6876663305443</v>
      </c>
      <c r="BP25" s="41">
        <f t="shared" si="16"/>
        <v>753.775904460836</v>
      </c>
      <c r="BQ25" s="42">
        <f t="shared" si="17"/>
        <v>585.7251576429658</v>
      </c>
      <c r="BR25" s="40">
        <f t="shared" si="18"/>
        <v>102.35452483548048</v>
      </c>
      <c r="BS25" s="41">
        <f t="shared" si="19"/>
        <v>572.251357313642</v>
      </c>
      <c r="BT25" s="40">
        <f t="shared" si="20"/>
        <v>100.5314727626827</v>
      </c>
      <c r="BU25" s="41">
        <f t="shared" si="21"/>
        <v>569.2260757628746</v>
      </c>
      <c r="BV25" s="40">
        <f t="shared" si="22"/>
        <v>100.65572524446871</v>
      </c>
      <c r="BW25" s="41">
        <f t="shared" si="23"/>
        <v>565.517832572723</v>
      </c>
      <c r="BX25" s="40">
        <f t="shared" si="24"/>
        <v>101.93366265983178</v>
      </c>
      <c r="BY25" s="41">
        <f t="shared" si="25"/>
        <v>554.7900642596769</v>
      </c>
      <c r="BZ25" s="40">
        <f t="shared" si="26"/>
        <v>100.35499796348562</v>
      </c>
      <c r="CA25" s="41">
        <f t="shared" si="27"/>
        <v>552.8275377590446</v>
      </c>
      <c r="CB25" s="42">
        <f t="shared" si="28"/>
        <v>517.3484919081787</v>
      </c>
      <c r="CC25" s="40">
        <f t="shared" si="29"/>
        <v>102.55371363967798</v>
      </c>
      <c r="CD25" s="41">
        <f t="shared" si="30"/>
        <v>504.46587797481465</v>
      </c>
      <c r="CE25" s="40">
        <f t="shared" si="31"/>
        <v>100.8054163090763</v>
      </c>
      <c r="CF25" s="41">
        <f t="shared" si="32"/>
        <v>500.43529052852455</v>
      </c>
      <c r="CG25" s="40">
        <f t="shared" si="33"/>
        <v>100.16899647085472</v>
      </c>
      <c r="CH25" s="41">
        <f t="shared" si="34"/>
        <v>499.59099937087996</v>
      </c>
      <c r="CI25" s="40">
        <f t="shared" si="35"/>
        <v>102.99612252023391</v>
      </c>
      <c r="CJ25" s="41">
        <f t="shared" si="36"/>
        <v>485.0580654361369</v>
      </c>
      <c r="CK25" s="40">
        <f t="shared" si="37"/>
        <v>100.40426874339697</v>
      </c>
      <c r="CL25" s="41">
        <f t="shared" si="38"/>
        <v>483.1050228310502</v>
      </c>
      <c r="CM25" s="42">
        <f t="shared" si="39"/>
        <v>182.64840182648402</v>
      </c>
      <c r="CN25" s="40">
        <f t="shared" si="40"/>
        <v>105.8935083880379</v>
      </c>
      <c r="CO25" s="41">
        <f t="shared" si="41"/>
        <v>172.48309609044608</v>
      </c>
      <c r="CP25" s="40">
        <f t="shared" si="42"/>
        <v>101.2913293986599</v>
      </c>
      <c r="CQ25" s="41">
        <f t="shared" si="43"/>
        <v>170.28416658605732</v>
      </c>
      <c r="CR25" s="40">
        <f t="shared" si="44"/>
        <v>83.22406628582961</v>
      </c>
      <c r="CS25" s="41">
        <f t="shared" si="45"/>
        <v>204.609284532221</v>
      </c>
      <c r="CT25" s="40">
        <f t="shared" si="46"/>
        <v>100.21549822681915</v>
      </c>
      <c r="CU25" s="41">
        <f t="shared" si="47"/>
        <v>204.16930330389212</v>
      </c>
      <c r="CV25" s="40">
        <f t="shared" si="48"/>
        <v>101.60286776895313</v>
      </c>
      <c r="CW25" s="41">
        <f t="shared" si="49"/>
        <v>200.94836670179137</v>
      </c>
      <c r="CX25" s="63" t="s">
        <v>17</v>
      </c>
      <c r="CY25" s="44">
        <v>22</v>
      </c>
    </row>
    <row r="26" spans="1:103" s="21" customFormat="1" ht="19.5" customHeight="1">
      <c r="A26" s="11">
        <v>23</v>
      </c>
      <c r="B26" s="19" t="s">
        <v>18</v>
      </c>
      <c r="C26" s="34">
        <v>4943</v>
      </c>
      <c r="D26" s="10">
        <f t="shared" si="0"/>
        <v>97.1692549636328</v>
      </c>
      <c r="E26" s="17">
        <v>5087</v>
      </c>
      <c r="F26" s="10">
        <f t="shared" si="0"/>
        <v>96.71102661596959</v>
      </c>
      <c r="G26" s="9">
        <v>5260</v>
      </c>
      <c r="H26" s="10">
        <f t="shared" si="1"/>
        <v>97.20938828312697</v>
      </c>
      <c r="I26" s="9">
        <v>5411</v>
      </c>
      <c r="J26" s="10">
        <f t="shared" si="2"/>
        <v>97.42527907814188</v>
      </c>
      <c r="K26" s="9">
        <v>5554</v>
      </c>
      <c r="L26" s="10">
        <f t="shared" si="3"/>
        <v>97.6785086176574</v>
      </c>
      <c r="M26" s="9">
        <v>5686</v>
      </c>
      <c r="N26" s="34">
        <v>1109.6999999999998</v>
      </c>
      <c r="O26" s="10">
        <f t="shared" si="69"/>
        <v>97.35918582207404</v>
      </c>
      <c r="P26" s="17">
        <v>1139.8</v>
      </c>
      <c r="Q26" s="10">
        <f t="shared" si="4"/>
        <v>98.62421043523403</v>
      </c>
      <c r="R26" s="17">
        <v>1155.7000000000003</v>
      </c>
      <c r="S26" s="10">
        <f t="shared" si="70"/>
        <v>99.64649077427146</v>
      </c>
      <c r="T26" s="17">
        <v>1159.8</v>
      </c>
      <c r="U26" s="10">
        <f t="shared" si="71"/>
        <v>100.15544041450775</v>
      </c>
      <c r="V26" s="17">
        <v>1158.0000000000002</v>
      </c>
      <c r="W26" s="10">
        <f t="shared" si="72"/>
        <v>97.36819978138404</v>
      </c>
      <c r="X26" s="17">
        <v>1189.3</v>
      </c>
      <c r="Y26" s="34">
        <v>1109.6999999999998</v>
      </c>
      <c r="Z26" s="10">
        <f t="shared" si="73"/>
        <v>97.35918582207404</v>
      </c>
      <c r="AA26" s="17">
        <v>1139.8</v>
      </c>
      <c r="AB26" s="10">
        <f t="shared" si="5"/>
        <v>98.62421043523403</v>
      </c>
      <c r="AC26" s="17">
        <v>1155.7000000000003</v>
      </c>
      <c r="AD26" s="10">
        <f t="shared" si="74"/>
        <v>99.64649077427146</v>
      </c>
      <c r="AE26" s="17">
        <v>1159.8</v>
      </c>
      <c r="AF26" s="10">
        <f t="shared" si="75"/>
        <v>100.15544041450775</v>
      </c>
      <c r="AG26" s="17">
        <v>1158.0000000000002</v>
      </c>
      <c r="AH26" s="10">
        <f t="shared" si="76"/>
        <v>97.36819978138404</v>
      </c>
      <c r="AI26" s="17">
        <v>1189.3</v>
      </c>
      <c r="AJ26" s="34">
        <v>1049.9</v>
      </c>
      <c r="AK26" s="10">
        <f t="shared" si="77"/>
        <v>97.36622461281648</v>
      </c>
      <c r="AL26" s="17">
        <v>1078.3</v>
      </c>
      <c r="AM26" s="10">
        <f t="shared" si="78"/>
        <v>98.94476050651498</v>
      </c>
      <c r="AN26" s="17">
        <v>1089.7999999999997</v>
      </c>
      <c r="AO26" s="10">
        <f t="shared" si="79"/>
        <v>98.55308374027851</v>
      </c>
      <c r="AP26" s="17">
        <v>1105.8</v>
      </c>
      <c r="AQ26" s="10">
        <f t="shared" si="80"/>
        <v>100.57298772169167</v>
      </c>
      <c r="AR26" s="17">
        <v>1099.5</v>
      </c>
      <c r="AS26" s="10">
        <f t="shared" si="81"/>
        <v>97.551237689646</v>
      </c>
      <c r="AT26" s="17">
        <v>1127.1</v>
      </c>
      <c r="AU26" s="34">
        <v>0</v>
      </c>
      <c r="AV26" s="45" t="s">
        <v>43</v>
      </c>
      <c r="AW26" s="17">
        <v>0</v>
      </c>
      <c r="AX26" s="45" t="s">
        <v>43</v>
      </c>
      <c r="AY26" s="17">
        <v>0</v>
      </c>
      <c r="AZ26" s="45" t="s">
        <v>43</v>
      </c>
      <c r="BA26" s="17">
        <v>0</v>
      </c>
      <c r="BB26" s="45" t="s">
        <v>43</v>
      </c>
      <c r="BC26" s="17">
        <v>0</v>
      </c>
      <c r="BD26" s="45" t="s">
        <v>43</v>
      </c>
      <c r="BE26" s="17">
        <v>0</v>
      </c>
      <c r="BF26" s="34">
        <f t="shared" si="6"/>
        <v>615.0665532273396</v>
      </c>
      <c r="BG26" s="10">
        <f t="shared" si="7"/>
        <v>100.19546394434364</v>
      </c>
      <c r="BH26" s="17">
        <f t="shared" si="8"/>
        <v>613.8666652304693</v>
      </c>
      <c r="BI26" s="10">
        <f t="shared" si="9"/>
        <v>101.97824786501495</v>
      </c>
      <c r="BJ26" s="17">
        <f t="shared" si="10"/>
        <v>601.9584353351738</v>
      </c>
      <c r="BK26" s="10">
        <f t="shared" si="11"/>
        <v>102.78790621288991</v>
      </c>
      <c r="BL26" s="17">
        <f t="shared" si="12"/>
        <v>585.6315762366278</v>
      </c>
      <c r="BM26" s="10">
        <f t="shared" si="13"/>
        <v>102.52143244064368</v>
      </c>
      <c r="BN26" s="17">
        <f t="shared" si="14"/>
        <v>571.2284371130768</v>
      </c>
      <c r="BO26" s="10">
        <f t="shared" si="68"/>
        <v>99.68231616077597</v>
      </c>
      <c r="BP26" s="17">
        <f t="shared" si="16"/>
        <v>573.0489209257055</v>
      </c>
      <c r="BQ26" s="34">
        <f t="shared" si="17"/>
        <v>615.0665532273396</v>
      </c>
      <c r="BR26" s="10">
        <f t="shared" si="18"/>
        <v>100.19546394434364</v>
      </c>
      <c r="BS26" s="17">
        <f t="shared" si="19"/>
        <v>613.8666652304693</v>
      </c>
      <c r="BT26" s="10">
        <f t="shared" si="20"/>
        <v>101.97824786501495</v>
      </c>
      <c r="BU26" s="17">
        <f t="shared" si="21"/>
        <v>601.9584353351738</v>
      </c>
      <c r="BV26" s="10">
        <f t="shared" si="22"/>
        <v>102.78790621288991</v>
      </c>
      <c r="BW26" s="17">
        <f t="shared" si="23"/>
        <v>585.6315762366278</v>
      </c>
      <c r="BX26" s="10">
        <f t="shared" si="24"/>
        <v>102.52143244064368</v>
      </c>
      <c r="BY26" s="17">
        <f t="shared" si="25"/>
        <v>571.2284371130768</v>
      </c>
      <c r="BZ26" s="10">
        <f t="shared" si="26"/>
        <v>99.68231616077597</v>
      </c>
      <c r="CA26" s="17">
        <f t="shared" si="27"/>
        <v>573.0489209257055</v>
      </c>
      <c r="CB26" s="34">
        <f t="shared" si="28"/>
        <v>581.9215772131062</v>
      </c>
      <c r="CC26" s="10">
        <f t="shared" si="29"/>
        <v>100.20270778988414</v>
      </c>
      <c r="CD26" s="17">
        <f t="shared" si="30"/>
        <v>580.7443631496886</v>
      </c>
      <c r="CE26" s="10">
        <f t="shared" si="31"/>
        <v>102.30969928528972</v>
      </c>
      <c r="CF26" s="17">
        <f t="shared" si="32"/>
        <v>567.6337309234855</v>
      </c>
      <c r="CG26" s="10">
        <f t="shared" si="33"/>
        <v>101.66002886578718</v>
      </c>
      <c r="CH26" s="17">
        <f t="shared" si="34"/>
        <v>558.3647154703079</v>
      </c>
      <c r="CI26" s="10">
        <f t="shared" si="35"/>
        <v>102.94884355148365</v>
      </c>
      <c r="CJ26" s="17">
        <f t="shared" si="36"/>
        <v>542.3710419739446</v>
      </c>
      <c r="CK26" s="10">
        <f t="shared" si="37"/>
        <v>99.86970426779386</v>
      </c>
      <c r="CL26" s="17">
        <f t="shared" si="38"/>
        <v>543.0786502777792</v>
      </c>
      <c r="CM26" s="34">
        <f t="shared" si="39"/>
        <v>0</v>
      </c>
      <c r="CN26" s="45" t="s">
        <v>43</v>
      </c>
      <c r="CO26" s="17">
        <f t="shared" si="41"/>
        <v>0</v>
      </c>
      <c r="CP26" s="45" t="s">
        <v>43</v>
      </c>
      <c r="CQ26" s="17">
        <f t="shared" si="43"/>
        <v>0</v>
      </c>
      <c r="CR26" s="45" t="s">
        <v>43</v>
      </c>
      <c r="CS26" s="17">
        <f t="shared" si="45"/>
        <v>0</v>
      </c>
      <c r="CT26" s="45" t="s">
        <v>43</v>
      </c>
      <c r="CU26" s="17">
        <f t="shared" si="47"/>
        <v>0</v>
      </c>
      <c r="CV26" s="45" t="s">
        <v>43</v>
      </c>
      <c r="CW26" s="17">
        <f t="shared" si="49"/>
        <v>0</v>
      </c>
      <c r="CX26" s="64" t="s">
        <v>18</v>
      </c>
      <c r="CY26" s="36">
        <v>23</v>
      </c>
    </row>
    <row r="27" spans="1:103" s="43" customFormat="1" ht="19.5" customHeight="1">
      <c r="A27" s="37">
        <v>24</v>
      </c>
      <c r="B27" s="38" t="s">
        <v>19</v>
      </c>
      <c r="C27" s="42">
        <v>10998</v>
      </c>
      <c r="D27" s="40">
        <f t="shared" si="0"/>
        <v>98.12633832976445</v>
      </c>
      <c r="E27" s="41">
        <v>11208</v>
      </c>
      <c r="F27" s="40">
        <f t="shared" si="0"/>
        <v>97.81811834526096</v>
      </c>
      <c r="G27" s="39">
        <v>11458</v>
      </c>
      <c r="H27" s="40">
        <f t="shared" si="1"/>
        <v>97.84799316823228</v>
      </c>
      <c r="I27" s="39">
        <v>11710</v>
      </c>
      <c r="J27" s="40">
        <f t="shared" si="2"/>
        <v>97.90969899665552</v>
      </c>
      <c r="K27" s="39">
        <v>11960</v>
      </c>
      <c r="L27" s="40">
        <f t="shared" si="3"/>
        <v>98.76135425268373</v>
      </c>
      <c r="M27" s="39">
        <v>12110</v>
      </c>
      <c r="N27" s="42">
        <v>3519.7000000000003</v>
      </c>
      <c r="O27" s="40">
        <f t="shared" si="69"/>
        <v>93.11129335202774</v>
      </c>
      <c r="P27" s="41">
        <v>3780.0999999999995</v>
      </c>
      <c r="Q27" s="40">
        <f t="shared" si="4"/>
        <v>97.62150715355612</v>
      </c>
      <c r="R27" s="41">
        <v>3872.1999999999994</v>
      </c>
      <c r="S27" s="40">
        <f t="shared" si="70"/>
        <v>96.06529721147164</v>
      </c>
      <c r="T27" s="41">
        <v>4030.8000000000006</v>
      </c>
      <c r="U27" s="40">
        <f t="shared" si="71"/>
        <v>96.96415684387782</v>
      </c>
      <c r="V27" s="41">
        <v>4157</v>
      </c>
      <c r="W27" s="40">
        <f t="shared" si="72"/>
        <v>97.48376052341533</v>
      </c>
      <c r="X27" s="41">
        <v>4264.3</v>
      </c>
      <c r="Y27" s="42">
        <v>2636.1</v>
      </c>
      <c r="Z27" s="40">
        <f t="shared" si="73"/>
        <v>93.28355568137586</v>
      </c>
      <c r="AA27" s="41">
        <v>2825.8999999999996</v>
      </c>
      <c r="AB27" s="40">
        <f t="shared" si="5"/>
        <v>99.31817383052751</v>
      </c>
      <c r="AC27" s="41">
        <v>2845.3</v>
      </c>
      <c r="AD27" s="40">
        <f t="shared" si="74"/>
        <v>95.85298477294165</v>
      </c>
      <c r="AE27" s="41">
        <v>2968.4</v>
      </c>
      <c r="AF27" s="40">
        <f t="shared" si="75"/>
        <v>97.84751293799651</v>
      </c>
      <c r="AG27" s="41">
        <v>3033.7</v>
      </c>
      <c r="AH27" s="40">
        <f t="shared" si="76"/>
        <v>95.60983296564766</v>
      </c>
      <c r="AI27" s="41">
        <v>3173</v>
      </c>
      <c r="AJ27" s="42">
        <v>2013.4999999999998</v>
      </c>
      <c r="AK27" s="40">
        <f t="shared" si="77"/>
        <v>91.43544798147222</v>
      </c>
      <c r="AL27" s="41">
        <v>2202.1</v>
      </c>
      <c r="AM27" s="40">
        <f t="shared" si="78"/>
        <v>101.00912802165038</v>
      </c>
      <c r="AN27" s="41">
        <v>2180.1</v>
      </c>
      <c r="AO27" s="40">
        <f t="shared" si="79"/>
        <v>95.58907353005655</v>
      </c>
      <c r="AP27" s="41">
        <v>2280.7000000000003</v>
      </c>
      <c r="AQ27" s="40">
        <f t="shared" si="80"/>
        <v>99.64174931189658</v>
      </c>
      <c r="AR27" s="41">
        <v>2288.8999999999996</v>
      </c>
      <c r="AS27" s="40">
        <f t="shared" si="81"/>
        <v>97.032515155369</v>
      </c>
      <c r="AT27" s="41">
        <v>2358.9000000000005</v>
      </c>
      <c r="AU27" s="42">
        <v>883.5999999999999</v>
      </c>
      <c r="AV27" s="40">
        <f aca="true" t="shared" si="82" ref="AV27:AV36">AU27*100/AW27</f>
        <v>92.60113183818903</v>
      </c>
      <c r="AW27" s="41">
        <v>954.2</v>
      </c>
      <c r="AX27" s="40">
        <f aca="true" t="shared" si="83" ref="AX27:AX36">AW27*100/AY27</f>
        <v>92.92044015970397</v>
      </c>
      <c r="AY27" s="41">
        <v>1026.8999999999999</v>
      </c>
      <c r="AZ27" s="40">
        <f aca="true" t="shared" si="84" ref="AZ27:AZ36">AY27*100/BA27</f>
        <v>96.65850903614458</v>
      </c>
      <c r="BA27" s="41">
        <v>1062.3999999999999</v>
      </c>
      <c r="BB27" s="40">
        <f aca="true" t="shared" si="85" ref="BB27:BB36">BA27*100/BC27</f>
        <v>94.57847413869847</v>
      </c>
      <c r="BC27" s="41">
        <v>1123.3</v>
      </c>
      <c r="BD27" s="40">
        <f aca="true" t="shared" si="86" ref="BD27:BD36">BC27*100/BE27</f>
        <v>102.93228259873545</v>
      </c>
      <c r="BE27" s="41">
        <v>1091.3</v>
      </c>
      <c r="BF27" s="42">
        <f t="shared" si="6"/>
        <v>876.7970266075775</v>
      </c>
      <c r="BG27" s="40">
        <f t="shared" si="7"/>
        <v>94.88919584374679</v>
      </c>
      <c r="BH27" s="41">
        <f t="shared" si="8"/>
        <v>924.0219803858298</v>
      </c>
      <c r="BI27" s="40">
        <f t="shared" si="9"/>
        <v>99.79900329813043</v>
      </c>
      <c r="BJ27" s="41">
        <f t="shared" si="10"/>
        <v>925.882974628004</v>
      </c>
      <c r="BK27" s="40">
        <f t="shared" si="11"/>
        <v>98.44707764312733</v>
      </c>
      <c r="BL27" s="41">
        <f t="shared" si="12"/>
        <v>940.4880234072043</v>
      </c>
      <c r="BM27" s="40">
        <f t="shared" si="13"/>
        <v>98.76368576814552</v>
      </c>
      <c r="BN27" s="41">
        <f t="shared" si="14"/>
        <v>952.2609611948504</v>
      </c>
      <c r="BO27" s="40">
        <f t="shared" si="68"/>
        <v>98.70638293800666</v>
      </c>
      <c r="BP27" s="41">
        <f t="shared" si="16"/>
        <v>964.7410155763945</v>
      </c>
      <c r="BQ27" s="42">
        <f t="shared" si="17"/>
        <v>656.6822859448915</v>
      </c>
      <c r="BR27" s="40">
        <f t="shared" si="18"/>
        <v>95.06474741560832</v>
      </c>
      <c r="BS27" s="41">
        <f t="shared" si="19"/>
        <v>690.7737134923195</v>
      </c>
      <c r="BT27" s="40">
        <f t="shared" si="20"/>
        <v>101.53351496700431</v>
      </c>
      <c r="BU27" s="41">
        <f t="shared" si="21"/>
        <v>680.3405887374258</v>
      </c>
      <c r="BV27" s="40">
        <f t="shared" si="22"/>
        <v>98.22950126823152</v>
      </c>
      <c r="BW27" s="41">
        <f t="shared" si="23"/>
        <v>692.6031181606492</v>
      </c>
      <c r="BX27" s="40">
        <f t="shared" si="24"/>
        <v>99.66343580507295</v>
      </c>
      <c r="BY27" s="41">
        <f t="shared" si="25"/>
        <v>694.9420442571127</v>
      </c>
      <c r="BZ27" s="40">
        <f t="shared" si="26"/>
        <v>96.80895294431379</v>
      </c>
      <c r="CA27" s="41">
        <f t="shared" si="27"/>
        <v>717.848941777994</v>
      </c>
      <c r="CB27" s="42">
        <f t="shared" si="28"/>
        <v>501.58559339556126</v>
      </c>
      <c r="CC27" s="40">
        <f t="shared" si="29"/>
        <v>93.18135124352978</v>
      </c>
      <c r="CD27" s="41">
        <f t="shared" si="30"/>
        <v>538.289675671976</v>
      </c>
      <c r="CE27" s="40">
        <f t="shared" si="31"/>
        <v>103.26218673019898</v>
      </c>
      <c r="CF27" s="41">
        <f t="shared" si="32"/>
        <v>521.2844049859284</v>
      </c>
      <c r="CG27" s="40">
        <f t="shared" si="33"/>
        <v>97.95904678182097</v>
      </c>
      <c r="CH27" s="41">
        <f t="shared" si="34"/>
        <v>532.1452403951599</v>
      </c>
      <c r="CI27" s="40">
        <f t="shared" si="35"/>
        <v>101.49097087775924</v>
      </c>
      <c r="CJ27" s="41">
        <f t="shared" si="36"/>
        <v>524.3276675676914</v>
      </c>
      <c r="CK27" s="40">
        <f t="shared" si="37"/>
        <v>98.24947813808684</v>
      </c>
      <c r="CL27" s="41">
        <f t="shared" si="38"/>
        <v>533.6696718437158</v>
      </c>
      <c r="CM27" s="42">
        <f t="shared" si="39"/>
        <v>220.11474066268585</v>
      </c>
      <c r="CN27" s="40">
        <f aca="true" t="shared" si="87" ref="CN27:CN36">CM27*100/CO27</f>
        <v>94.36929311169511</v>
      </c>
      <c r="CO27" s="41">
        <f t="shared" si="41"/>
        <v>233.2482668935105</v>
      </c>
      <c r="CP27" s="40">
        <f aca="true" t="shared" si="88" ref="CP27:CP36">CO27*100/CQ27</f>
        <v>94.99307667290223</v>
      </c>
      <c r="CQ27" s="41">
        <f t="shared" si="43"/>
        <v>245.5423858905783</v>
      </c>
      <c r="CR27" s="40">
        <f aca="true" t="shared" si="89" ref="CR27:CR36">CQ27*100/CS27</f>
        <v>99.05499717554537</v>
      </c>
      <c r="CS27" s="41">
        <f t="shared" si="45"/>
        <v>247.88490524655492</v>
      </c>
      <c r="CT27" s="40">
        <f aca="true" t="shared" si="90" ref="CT27:CT36">CS27*100/CU27</f>
        <v>96.33372788776916</v>
      </c>
      <c r="CU27" s="41">
        <f t="shared" si="47"/>
        <v>257.31891693773764</v>
      </c>
      <c r="CV27" s="40">
        <f aca="true" t="shared" si="91" ref="CV27:CV36">CU27*100/CW27</f>
        <v>104.22323932029148</v>
      </c>
      <c r="CW27" s="41">
        <f t="shared" si="49"/>
        <v>246.8920737984005</v>
      </c>
      <c r="CX27" s="63" t="s">
        <v>19</v>
      </c>
      <c r="CY27" s="44">
        <v>24</v>
      </c>
    </row>
    <row r="28" spans="1:103" s="21" customFormat="1" ht="19.5" customHeight="1">
      <c r="A28" s="11">
        <v>25</v>
      </c>
      <c r="B28" s="19" t="s">
        <v>20</v>
      </c>
      <c r="C28" s="34">
        <v>14565</v>
      </c>
      <c r="D28" s="10">
        <f t="shared" si="0"/>
        <v>98.09401939655173</v>
      </c>
      <c r="E28" s="17">
        <v>14848</v>
      </c>
      <c r="F28" s="10">
        <f t="shared" si="0"/>
        <v>98.30508474576271</v>
      </c>
      <c r="G28" s="9">
        <v>15104</v>
      </c>
      <c r="H28" s="10">
        <f t="shared" si="1"/>
        <v>98.371759802006</v>
      </c>
      <c r="I28" s="9">
        <v>15354</v>
      </c>
      <c r="J28" s="10">
        <f t="shared" si="2"/>
        <v>97.709049255441</v>
      </c>
      <c r="K28" s="9">
        <v>15714</v>
      </c>
      <c r="L28" s="10">
        <f t="shared" si="3"/>
        <v>98.15728652632895</v>
      </c>
      <c r="M28" s="9">
        <v>16009</v>
      </c>
      <c r="N28" s="34">
        <v>4440.6</v>
      </c>
      <c r="O28" s="10">
        <f t="shared" si="69"/>
        <v>98.52455015420115</v>
      </c>
      <c r="P28" s="17">
        <v>4507.1</v>
      </c>
      <c r="Q28" s="10">
        <f t="shared" si="4"/>
        <v>95.1045557173303</v>
      </c>
      <c r="R28" s="17">
        <v>4739.1</v>
      </c>
      <c r="S28" s="10">
        <f t="shared" si="70"/>
        <v>99.68028942220725</v>
      </c>
      <c r="T28" s="17">
        <v>4754.300000000001</v>
      </c>
      <c r="U28" s="10">
        <f t="shared" si="71"/>
        <v>100.36521004855396</v>
      </c>
      <c r="V28" s="17">
        <v>4737</v>
      </c>
      <c r="W28" s="10">
        <f t="shared" si="72"/>
        <v>100.03378806436628</v>
      </c>
      <c r="X28" s="17">
        <v>4735.4</v>
      </c>
      <c r="Y28" s="34">
        <v>3486.499999999999</v>
      </c>
      <c r="Z28" s="10">
        <f t="shared" si="73"/>
        <v>97.24972804105882</v>
      </c>
      <c r="AA28" s="17">
        <v>3585.0999999999995</v>
      </c>
      <c r="AB28" s="10">
        <f t="shared" si="5"/>
        <v>97.17825002710613</v>
      </c>
      <c r="AC28" s="17">
        <v>3689.2</v>
      </c>
      <c r="AD28" s="10">
        <f t="shared" si="74"/>
        <v>98.66281557552416</v>
      </c>
      <c r="AE28" s="17">
        <v>3739.2000000000007</v>
      </c>
      <c r="AF28" s="10">
        <f t="shared" si="75"/>
        <v>100.14998928647954</v>
      </c>
      <c r="AG28" s="17">
        <v>3733.6000000000004</v>
      </c>
      <c r="AH28" s="10">
        <f t="shared" si="76"/>
        <v>100.68496844830379</v>
      </c>
      <c r="AI28" s="17">
        <v>3708.1999999999994</v>
      </c>
      <c r="AJ28" s="34">
        <v>3197.9</v>
      </c>
      <c r="AK28" s="10">
        <f t="shared" si="77"/>
        <v>97.25381667781762</v>
      </c>
      <c r="AL28" s="17">
        <v>3288.2000000000007</v>
      </c>
      <c r="AM28" s="10">
        <f t="shared" si="78"/>
        <v>97.0543093270366</v>
      </c>
      <c r="AN28" s="17">
        <v>3388.0000000000005</v>
      </c>
      <c r="AO28" s="10">
        <f t="shared" si="79"/>
        <v>98.06361978639036</v>
      </c>
      <c r="AP28" s="17">
        <v>3454.9</v>
      </c>
      <c r="AQ28" s="10">
        <f t="shared" si="80"/>
        <v>100.1623517815209</v>
      </c>
      <c r="AR28" s="17">
        <v>3449.2999999999997</v>
      </c>
      <c r="AS28" s="10">
        <f t="shared" si="81"/>
        <v>101.10801700131906</v>
      </c>
      <c r="AT28" s="17">
        <v>3411.5000000000005</v>
      </c>
      <c r="AU28" s="34">
        <v>954.1</v>
      </c>
      <c r="AV28" s="10">
        <f t="shared" si="82"/>
        <v>103.48156182212581</v>
      </c>
      <c r="AW28" s="17">
        <v>922</v>
      </c>
      <c r="AX28" s="10">
        <f t="shared" si="83"/>
        <v>87.8178874178493</v>
      </c>
      <c r="AY28" s="17">
        <v>1049.9</v>
      </c>
      <c r="AZ28" s="10">
        <f t="shared" si="84"/>
        <v>103.42823367155947</v>
      </c>
      <c r="BA28" s="17">
        <v>1015.1</v>
      </c>
      <c r="BB28" s="10">
        <f t="shared" si="85"/>
        <v>101.16603547937014</v>
      </c>
      <c r="BC28" s="17">
        <v>1003.4000000000001</v>
      </c>
      <c r="BD28" s="10">
        <f t="shared" si="86"/>
        <v>97.68302180685359</v>
      </c>
      <c r="BE28" s="17">
        <v>1027.2</v>
      </c>
      <c r="BF28" s="34">
        <f t="shared" si="6"/>
        <v>835.2919599904068</v>
      </c>
      <c r="BG28" s="10">
        <f t="shared" si="7"/>
        <v>100.43889603086706</v>
      </c>
      <c r="BH28" s="17">
        <f t="shared" si="8"/>
        <v>831.6419166273029</v>
      </c>
      <c r="BI28" s="10">
        <f t="shared" si="9"/>
        <v>96.74428943659461</v>
      </c>
      <c r="BJ28" s="17">
        <f t="shared" si="10"/>
        <v>859.6289470629209</v>
      </c>
      <c r="BK28" s="10">
        <f t="shared" si="11"/>
        <v>101.6078052346864</v>
      </c>
      <c r="BL28" s="17">
        <f t="shared" si="12"/>
        <v>846.0264888877501</v>
      </c>
      <c r="BM28" s="10">
        <f t="shared" si="13"/>
        <v>102.43778741670822</v>
      </c>
      <c r="BN28" s="17">
        <f t="shared" si="14"/>
        <v>825.8929738946687</v>
      </c>
      <c r="BO28" s="10">
        <f t="shared" si="68"/>
        <v>101.91172923014128</v>
      </c>
      <c r="BP28" s="17">
        <f t="shared" si="16"/>
        <v>810.4003142068202</v>
      </c>
      <c r="BQ28" s="34">
        <f t="shared" si="17"/>
        <v>655.8225056313454</v>
      </c>
      <c r="BR28" s="10">
        <f t="shared" si="18"/>
        <v>99.13930394463723</v>
      </c>
      <c r="BS28" s="17">
        <f t="shared" si="19"/>
        <v>661.5161490316485</v>
      </c>
      <c r="BT28" s="10">
        <f t="shared" si="20"/>
        <v>98.853737096539</v>
      </c>
      <c r="BU28" s="17">
        <f t="shared" si="21"/>
        <v>669.1867889482238</v>
      </c>
      <c r="BV28" s="10">
        <f t="shared" si="22"/>
        <v>100.57065651607392</v>
      </c>
      <c r="BW28" s="17">
        <f t="shared" si="23"/>
        <v>665.3896992720432</v>
      </c>
      <c r="BX28" s="10">
        <f t="shared" si="24"/>
        <v>102.2181222691698</v>
      </c>
      <c r="BY28" s="17">
        <f t="shared" si="25"/>
        <v>650.9508142987407</v>
      </c>
      <c r="BZ28" s="10">
        <f t="shared" si="26"/>
        <v>102.57513426809821</v>
      </c>
      <c r="CA28" s="17">
        <f t="shared" si="27"/>
        <v>634.6087859825423</v>
      </c>
      <c r="CB28" s="34">
        <f t="shared" si="28"/>
        <v>601.5358642645863</v>
      </c>
      <c r="CC28" s="10">
        <f t="shared" si="29"/>
        <v>99.14347202418374</v>
      </c>
      <c r="CD28" s="17">
        <f t="shared" si="30"/>
        <v>606.7326995748703</v>
      </c>
      <c r="CE28" s="10">
        <f t="shared" si="31"/>
        <v>98.72765948784759</v>
      </c>
      <c r="CF28" s="17">
        <f t="shared" si="32"/>
        <v>614.5518922684004</v>
      </c>
      <c r="CG28" s="10">
        <f t="shared" si="33"/>
        <v>99.95987408965182</v>
      </c>
      <c r="CH28" s="17">
        <f t="shared" si="34"/>
        <v>614.7985857977594</v>
      </c>
      <c r="CI28" s="10">
        <f t="shared" si="35"/>
        <v>102.23074005414105</v>
      </c>
      <c r="CJ28" s="17">
        <f t="shared" si="36"/>
        <v>601.383287915322</v>
      </c>
      <c r="CK28" s="10">
        <f t="shared" si="37"/>
        <v>103.00612474062088</v>
      </c>
      <c r="CL28" s="17">
        <f t="shared" si="38"/>
        <v>583.8325530929949</v>
      </c>
      <c r="CM28" s="34">
        <f t="shared" si="39"/>
        <v>179.46945435906116</v>
      </c>
      <c r="CN28" s="10">
        <f t="shared" si="87"/>
        <v>105.4922231331908</v>
      </c>
      <c r="CO28" s="17">
        <f t="shared" si="41"/>
        <v>170.12576759565422</v>
      </c>
      <c r="CP28" s="10">
        <f t="shared" si="88"/>
        <v>89.33198892505361</v>
      </c>
      <c r="CQ28" s="17">
        <f t="shared" si="43"/>
        <v>190.442158114697</v>
      </c>
      <c r="CR28" s="10">
        <f t="shared" si="89"/>
        <v>105.42822340889167</v>
      </c>
      <c r="CS28" s="17">
        <f t="shared" si="45"/>
        <v>180.63678961570682</v>
      </c>
      <c r="CT28" s="10">
        <f t="shared" si="90"/>
        <v>103.25515017816862</v>
      </c>
      <c r="CU28" s="17">
        <f t="shared" si="47"/>
        <v>174.94215959592793</v>
      </c>
      <c r="CV28" s="10">
        <f t="shared" si="91"/>
        <v>99.51683187641079</v>
      </c>
      <c r="CW28" s="17">
        <f t="shared" si="49"/>
        <v>175.79152822427798</v>
      </c>
      <c r="CX28" s="64" t="s">
        <v>20</v>
      </c>
      <c r="CY28" s="36">
        <v>25</v>
      </c>
    </row>
    <row r="29" spans="1:103" s="43" customFormat="1" ht="19.5" customHeight="1">
      <c r="A29" s="37">
        <v>26</v>
      </c>
      <c r="B29" s="38" t="s">
        <v>21</v>
      </c>
      <c r="C29" s="42">
        <v>8357</v>
      </c>
      <c r="D29" s="40">
        <f t="shared" si="0"/>
        <v>96.45660203139427</v>
      </c>
      <c r="E29" s="41">
        <v>8664</v>
      </c>
      <c r="F29" s="40">
        <f t="shared" si="0"/>
        <v>97.1845204711161</v>
      </c>
      <c r="G29" s="39">
        <v>8915</v>
      </c>
      <c r="H29" s="40">
        <f t="shared" si="1"/>
        <v>96.73394097222223</v>
      </c>
      <c r="I29" s="39">
        <v>9216</v>
      </c>
      <c r="J29" s="40">
        <f t="shared" si="2"/>
        <v>97.4001268230818</v>
      </c>
      <c r="K29" s="39">
        <v>9462</v>
      </c>
      <c r="L29" s="40">
        <f t="shared" si="3"/>
        <v>97.8895096213532</v>
      </c>
      <c r="M29" s="39">
        <v>9666</v>
      </c>
      <c r="N29" s="42">
        <v>2612.6</v>
      </c>
      <c r="O29" s="40">
        <f t="shared" si="69"/>
        <v>101.61804745235315</v>
      </c>
      <c r="P29" s="41">
        <v>2571.0000000000005</v>
      </c>
      <c r="Q29" s="40">
        <f t="shared" si="4"/>
        <v>97.28686570552846</v>
      </c>
      <c r="R29" s="41">
        <v>2642.7000000000003</v>
      </c>
      <c r="S29" s="40">
        <f t="shared" si="70"/>
        <v>91.49672817920576</v>
      </c>
      <c r="T29" s="41">
        <v>2888.3</v>
      </c>
      <c r="U29" s="40">
        <f t="shared" si="71"/>
        <v>106.14067323239748</v>
      </c>
      <c r="V29" s="41">
        <v>2721.2</v>
      </c>
      <c r="W29" s="40">
        <f t="shared" si="72"/>
        <v>99.91188133352914</v>
      </c>
      <c r="X29" s="41">
        <v>2723.6000000000004</v>
      </c>
      <c r="Y29" s="42">
        <v>1930.3</v>
      </c>
      <c r="Z29" s="40">
        <f t="shared" si="73"/>
        <v>98.94407709262391</v>
      </c>
      <c r="AA29" s="41">
        <v>1950.9</v>
      </c>
      <c r="AB29" s="40">
        <f t="shared" si="5"/>
        <v>97.51574527641706</v>
      </c>
      <c r="AC29" s="41">
        <v>2000.6000000000001</v>
      </c>
      <c r="AD29" s="40">
        <f t="shared" si="74"/>
        <v>99.0003958828187</v>
      </c>
      <c r="AE29" s="41">
        <v>2020.7999999999997</v>
      </c>
      <c r="AF29" s="40">
        <f t="shared" si="75"/>
        <v>100.76792659818489</v>
      </c>
      <c r="AG29" s="41">
        <v>2005.4</v>
      </c>
      <c r="AH29" s="40">
        <f t="shared" si="76"/>
        <v>99.33131903511811</v>
      </c>
      <c r="AI29" s="41">
        <v>2018.9000000000003</v>
      </c>
      <c r="AJ29" s="42">
        <v>1631</v>
      </c>
      <c r="AK29" s="40">
        <f t="shared" si="77"/>
        <v>98.5200845665962</v>
      </c>
      <c r="AL29" s="41">
        <v>1655.5</v>
      </c>
      <c r="AM29" s="40">
        <f t="shared" si="78"/>
        <v>97.41100323624597</v>
      </c>
      <c r="AN29" s="41">
        <v>1699.4999999999998</v>
      </c>
      <c r="AO29" s="40">
        <f t="shared" si="79"/>
        <v>97.77355885398687</v>
      </c>
      <c r="AP29" s="41">
        <v>1738.2</v>
      </c>
      <c r="AQ29" s="40">
        <f t="shared" si="80"/>
        <v>101.47702726370483</v>
      </c>
      <c r="AR29" s="41">
        <v>1712.9</v>
      </c>
      <c r="AS29" s="40">
        <f t="shared" si="81"/>
        <v>99.45999303216817</v>
      </c>
      <c r="AT29" s="41">
        <v>1722.1999999999998</v>
      </c>
      <c r="AU29" s="42">
        <v>682.2999999999998</v>
      </c>
      <c r="AV29" s="40">
        <f t="shared" si="82"/>
        <v>110.03064021931944</v>
      </c>
      <c r="AW29" s="41">
        <v>620.1</v>
      </c>
      <c r="AX29" s="40">
        <f t="shared" si="83"/>
        <v>96.57374240772464</v>
      </c>
      <c r="AY29" s="41">
        <v>642.1000000000001</v>
      </c>
      <c r="AZ29" s="40">
        <f t="shared" si="84"/>
        <v>74.01729106628244</v>
      </c>
      <c r="BA29" s="41">
        <v>867.5</v>
      </c>
      <c r="BB29" s="40">
        <f t="shared" si="85"/>
        <v>121.19307069013692</v>
      </c>
      <c r="BC29" s="41">
        <v>715.8</v>
      </c>
      <c r="BD29" s="40">
        <f t="shared" si="86"/>
        <v>101.57513835674756</v>
      </c>
      <c r="BE29" s="41">
        <v>704.6999999999999</v>
      </c>
      <c r="BF29" s="42">
        <f t="shared" si="6"/>
        <v>856.5045134830779</v>
      </c>
      <c r="BG29" s="40">
        <f t="shared" si="7"/>
        <v>105.3510545802546</v>
      </c>
      <c r="BH29" s="41">
        <f t="shared" si="8"/>
        <v>813.0004174097827</v>
      </c>
      <c r="BI29" s="40">
        <f t="shared" si="9"/>
        <v>100.10531022215906</v>
      </c>
      <c r="BJ29" s="41">
        <f t="shared" si="10"/>
        <v>812.1451455527471</v>
      </c>
      <c r="BK29" s="40">
        <f t="shared" si="11"/>
        <v>94.84510113483941</v>
      </c>
      <c r="BL29" s="41">
        <f t="shared" si="12"/>
        <v>856.285813221008</v>
      </c>
      <c r="BM29" s="40">
        <f t="shared" si="13"/>
        <v>108.67611249134461</v>
      </c>
      <c r="BN29" s="41">
        <f t="shared" si="14"/>
        <v>787.9245894898991</v>
      </c>
      <c r="BO29" s="40">
        <f t="shared" si="68"/>
        <v>102.06597389240041</v>
      </c>
      <c r="BP29" s="41">
        <f t="shared" si="16"/>
        <v>771.9757715931285</v>
      </c>
      <c r="BQ29" s="42">
        <f t="shared" si="17"/>
        <v>632.8219637052688</v>
      </c>
      <c r="BR29" s="40">
        <f t="shared" si="18"/>
        <v>102.57885412594155</v>
      </c>
      <c r="BS29" s="41">
        <f t="shared" si="19"/>
        <v>616.9126854627557</v>
      </c>
      <c r="BT29" s="40">
        <f t="shared" si="20"/>
        <v>100.34082053777219</v>
      </c>
      <c r="BU29" s="41">
        <f t="shared" si="21"/>
        <v>614.817261964213</v>
      </c>
      <c r="BV29" s="40">
        <f t="shared" si="22"/>
        <v>102.62336967398856</v>
      </c>
      <c r="BW29" s="41">
        <f t="shared" si="23"/>
        <v>599.1006375227686</v>
      </c>
      <c r="BX29" s="40">
        <f t="shared" si="24"/>
        <v>103.17502417312055</v>
      </c>
      <c r="BY29" s="41">
        <f t="shared" si="25"/>
        <v>580.6644023824208</v>
      </c>
      <c r="BZ29" s="40">
        <f t="shared" si="26"/>
        <v>101.47289471501287</v>
      </c>
      <c r="CA29" s="41">
        <f t="shared" si="27"/>
        <v>572.2359690370711</v>
      </c>
      <c r="CB29" s="42">
        <f t="shared" si="28"/>
        <v>534.7006282978259</v>
      </c>
      <c r="CC29" s="40">
        <f t="shared" si="29"/>
        <v>102.13928595010046</v>
      </c>
      <c r="CD29" s="41">
        <f t="shared" si="30"/>
        <v>523.5014356366763</v>
      </c>
      <c r="CE29" s="40">
        <f t="shared" si="31"/>
        <v>100.2330440733071</v>
      </c>
      <c r="CF29" s="41">
        <f t="shared" si="32"/>
        <v>522.2842830691692</v>
      </c>
      <c r="CG29" s="40">
        <f t="shared" si="33"/>
        <v>101.35163587114023</v>
      </c>
      <c r="CH29" s="41">
        <f t="shared" si="34"/>
        <v>515.319045992714</v>
      </c>
      <c r="CI29" s="40">
        <f t="shared" si="35"/>
        <v>103.90106350702416</v>
      </c>
      <c r="CJ29" s="41">
        <f t="shared" si="36"/>
        <v>495.9709059742937</v>
      </c>
      <c r="CK29" s="40">
        <f t="shared" si="37"/>
        <v>101.60434291364803</v>
      </c>
      <c r="CL29" s="41">
        <f t="shared" si="38"/>
        <v>488.13947490001664</v>
      </c>
      <c r="CM29" s="42">
        <f t="shared" si="39"/>
        <v>223.68254977780904</v>
      </c>
      <c r="CN29" s="40">
        <f t="shared" si="87"/>
        <v>114.07268958480118</v>
      </c>
      <c r="CO29" s="41">
        <f t="shared" si="41"/>
        <v>196.08773194702692</v>
      </c>
      <c r="CP29" s="40">
        <f t="shared" si="88"/>
        <v>99.37152741976745</v>
      </c>
      <c r="CQ29" s="41">
        <f t="shared" si="43"/>
        <v>197.32788358853406</v>
      </c>
      <c r="CR29" s="40">
        <f t="shared" si="89"/>
        <v>76.72599443292292</v>
      </c>
      <c r="CS29" s="41">
        <f t="shared" si="45"/>
        <v>257.1851756982392</v>
      </c>
      <c r="CT29" s="40">
        <f t="shared" si="90"/>
        <v>124.08807465028082</v>
      </c>
      <c r="CU29" s="41">
        <f t="shared" si="47"/>
        <v>207.26018710747817</v>
      </c>
      <c r="CV29" s="40">
        <f t="shared" si="91"/>
        <v>103.76509061047577</v>
      </c>
      <c r="CW29" s="41">
        <f t="shared" si="49"/>
        <v>199.7398025560572</v>
      </c>
      <c r="CX29" s="63" t="s">
        <v>21</v>
      </c>
      <c r="CY29" s="44">
        <v>26</v>
      </c>
    </row>
    <row r="30" spans="1:103" s="21" customFormat="1" ht="19.5" customHeight="1">
      <c r="A30" s="11">
        <v>27</v>
      </c>
      <c r="B30" s="19" t="s">
        <v>22</v>
      </c>
      <c r="C30" s="34">
        <v>3076</v>
      </c>
      <c r="D30" s="10">
        <f t="shared" si="0"/>
        <v>97.89942711648631</v>
      </c>
      <c r="E30" s="17">
        <v>3142</v>
      </c>
      <c r="F30" s="10">
        <f t="shared" si="0"/>
        <v>97.75980087118855</v>
      </c>
      <c r="G30" s="9">
        <v>3214</v>
      </c>
      <c r="H30" s="10">
        <f t="shared" si="1"/>
        <v>96.690734055355</v>
      </c>
      <c r="I30" s="9">
        <v>3324</v>
      </c>
      <c r="J30" s="10">
        <f t="shared" si="2"/>
        <v>96.5998256320837</v>
      </c>
      <c r="K30" s="9">
        <v>3441</v>
      </c>
      <c r="L30" s="10">
        <f t="shared" si="3"/>
        <v>96.90228104759223</v>
      </c>
      <c r="M30" s="9">
        <v>3551</v>
      </c>
      <c r="N30" s="34">
        <v>882</v>
      </c>
      <c r="O30" s="10">
        <f t="shared" si="69"/>
        <v>96.57286762290595</v>
      </c>
      <c r="P30" s="17">
        <v>913.3</v>
      </c>
      <c r="Q30" s="10">
        <f t="shared" si="4"/>
        <v>99.72701463201571</v>
      </c>
      <c r="R30" s="17">
        <v>915.8000000000002</v>
      </c>
      <c r="S30" s="10">
        <f t="shared" si="70"/>
        <v>99.1769547325103</v>
      </c>
      <c r="T30" s="17">
        <v>923.4000000000001</v>
      </c>
      <c r="U30" s="10">
        <f t="shared" si="71"/>
        <v>97.94229953330507</v>
      </c>
      <c r="V30" s="17">
        <v>942.8</v>
      </c>
      <c r="W30" s="10">
        <f t="shared" si="72"/>
        <v>100.58679184892777</v>
      </c>
      <c r="X30" s="17">
        <v>937.3</v>
      </c>
      <c r="Y30" s="34">
        <v>661</v>
      </c>
      <c r="Z30" s="10">
        <f t="shared" si="73"/>
        <v>95.97792943226369</v>
      </c>
      <c r="AA30" s="17">
        <v>688.6999999999999</v>
      </c>
      <c r="AB30" s="10">
        <f t="shared" si="5"/>
        <v>96.5512407121828</v>
      </c>
      <c r="AC30" s="17">
        <v>713.3000000000001</v>
      </c>
      <c r="AD30" s="10">
        <f t="shared" si="74"/>
        <v>100.89108910891088</v>
      </c>
      <c r="AE30" s="17">
        <v>707.0000000000001</v>
      </c>
      <c r="AF30" s="10">
        <f t="shared" si="75"/>
        <v>99.46539110861002</v>
      </c>
      <c r="AG30" s="17">
        <v>710.8000000000001</v>
      </c>
      <c r="AH30" s="10">
        <f t="shared" si="76"/>
        <v>100.42384854478667</v>
      </c>
      <c r="AI30" s="17">
        <v>707.8</v>
      </c>
      <c r="AJ30" s="34">
        <v>570.2</v>
      </c>
      <c r="AK30" s="10">
        <f t="shared" si="77"/>
        <v>95.99326599326601</v>
      </c>
      <c r="AL30" s="17">
        <v>594</v>
      </c>
      <c r="AM30" s="10">
        <f t="shared" si="78"/>
        <v>96.22549813704845</v>
      </c>
      <c r="AN30" s="17">
        <v>617.3</v>
      </c>
      <c r="AO30" s="10">
        <f t="shared" si="79"/>
        <v>99.61271583024042</v>
      </c>
      <c r="AP30" s="17">
        <v>619.7</v>
      </c>
      <c r="AQ30" s="10">
        <f t="shared" si="80"/>
        <v>100.40505508749192</v>
      </c>
      <c r="AR30" s="17">
        <v>617.1999999999999</v>
      </c>
      <c r="AS30" s="10">
        <f t="shared" si="81"/>
        <v>101.24671916010497</v>
      </c>
      <c r="AT30" s="17">
        <v>609.6</v>
      </c>
      <c r="AU30" s="34">
        <v>220.99999999999997</v>
      </c>
      <c r="AV30" s="10">
        <f t="shared" si="82"/>
        <v>98.39715048975954</v>
      </c>
      <c r="AW30" s="17">
        <v>224.60000000000002</v>
      </c>
      <c r="AX30" s="10">
        <f t="shared" si="83"/>
        <v>110.9135802469136</v>
      </c>
      <c r="AY30" s="17">
        <v>202.5</v>
      </c>
      <c r="AZ30" s="10">
        <f t="shared" si="84"/>
        <v>93.57670979667284</v>
      </c>
      <c r="BA30" s="17">
        <v>216.39999999999998</v>
      </c>
      <c r="BB30" s="10">
        <f t="shared" si="85"/>
        <v>93.2758620689655</v>
      </c>
      <c r="BC30" s="17">
        <v>232</v>
      </c>
      <c r="BD30" s="10">
        <f t="shared" si="86"/>
        <v>101.08932461873638</v>
      </c>
      <c r="BE30" s="17">
        <v>229.5</v>
      </c>
      <c r="BF30" s="34">
        <f t="shared" si="6"/>
        <v>785.5781391951832</v>
      </c>
      <c r="BG30" s="10">
        <f t="shared" si="7"/>
        <v>98.6449772663103</v>
      </c>
      <c r="BH30" s="17">
        <f t="shared" si="8"/>
        <v>796.3691218402029</v>
      </c>
      <c r="BI30" s="10">
        <f t="shared" si="9"/>
        <v>102.01229313408605</v>
      </c>
      <c r="BJ30" s="17">
        <f t="shared" si="10"/>
        <v>780.6599551619203</v>
      </c>
      <c r="BK30" s="10">
        <f t="shared" si="11"/>
        <v>102.85232953115762</v>
      </c>
      <c r="BL30" s="17">
        <f t="shared" si="12"/>
        <v>759.0104752322898</v>
      </c>
      <c r="BM30" s="10">
        <f t="shared" si="13"/>
        <v>101.11270593181192</v>
      </c>
      <c r="BN30" s="17">
        <f t="shared" si="14"/>
        <v>750.6578606887931</v>
      </c>
      <c r="BO30" s="10">
        <f t="shared" si="68"/>
        <v>103.80229522102371</v>
      </c>
      <c r="BP30" s="17">
        <f t="shared" si="16"/>
        <v>723.1611392507608</v>
      </c>
      <c r="BQ30" s="34">
        <f t="shared" si="17"/>
        <v>588.738265315211</v>
      </c>
      <c r="BR30" s="10">
        <f t="shared" si="18"/>
        <v>98.03727382190264</v>
      </c>
      <c r="BS30" s="17">
        <f t="shared" si="19"/>
        <v>600.5249252286737</v>
      </c>
      <c r="BT30" s="10">
        <f t="shared" si="20"/>
        <v>98.76374527337858</v>
      </c>
      <c r="BU30" s="17">
        <f t="shared" si="21"/>
        <v>608.0418716062433</v>
      </c>
      <c r="BV30" s="10">
        <f t="shared" si="22"/>
        <v>104.629987599181</v>
      </c>
      <c r="BW30" s="17">
        <f t="shared" si="23"/>
        <v>581.1353757734773</v>
      </c>
      <c r="BX30" s="10">
        <f t="shared" si="24"/>
        <v>102.68510020165103</v>
      </c>
      <c r="BY30" s="17">
        <f t="shared" si="25"/>
        <v>565.9393374815381</v>
      </c>
      <c r="BZ30" s="10">
        <f t="shared" si="26"/>
        <v>103.63414303473915</v>
      </c>
      <c r="CA30" s="17">
        <f t="shared" si="27"/>
        <v>546.0935179362942</v>
      </c>
      <c r="CB30" s="34">
        <f t="shared" si="28"/>
        <v>507.8646881735754</v>
      </c>
      <c r="CC30" s="10">
        <f t="shared" si="29"/>
        <v>98.05293945085883</v>
      </c>
      <c r="CD30" s="17">
        <f t="shared" si="30"/>
        <v>517.9494781266623</v>
      </c>
      <c r="CE30" s="10">
        <f t="shared" si="31"/>
        <v>98.43053819620427</v>
      </c>
      <c r="CF30" s="17">
        <f t="shared" si="32"/>
        <v>526.2081134761445</v>
      </c>
      <c r="CG30" s="10">
        <f t="shared" si="33"/>
        <v>103.30423939410387</v>
      </c>
      <c r="CH30" s="17">
        <f t="shared" si="34"/>
        <v>509.377075483485</v>
      </c>
      <c r="CI30" s="10">
        <f t="shared" si="35"/>
        <v>103.65518123940623</v>
      </c>
      <c r="CJ30" s="17">
        <f t="shared" si="36"/>
        <v>491.4149677737834</v>
      </c>
      <c r="CK30" s="10">
        <f t="shared" si="37"/>
        <v>104.4833187263972</v>
      </c>
      <c r="CL30" s="17">
        <f t="shared" si="38"/>
        <v>470.3286359620867</v>
      </c>
      <c r="CM30" s="34">
        <f t="shared" si="39"/>
        <v>196.83987387997217</v>
      </c>
      <c r="CN30" s="10">
        <f t="shared" si="87"/>
        <v>100.508402743441</v>
      </c>
      <c r="CO30" s="17">
        <f t="shared" si="41"/>
        <v>195.84419661152918</v>
      </c>
      <c r="CP30" s="10">
        <f t="shared" si="88"/>
        <v>113.45520270960544</v>
      </c>
      <c r="CQ30" s="17">
        <f t="shared" si="43"/>
        <v>172.61808355567678</v>
      </c>
      <c r="CR30" s="10">
        <f t="shared" si="89"/>
        <v>97.04454647158018</v>
      </c>
      <c r="CS30" s="17">
        <f t="shared" si="45"/>
        <v>177.87509945881254</v>
      </c>
      <c r="CT30" s="10">
        <f t="shared" si="90"/>
        <v>96.29521521197736</v>
      </c>
      <c r="CU30" s="17">
        <f t="shared" si="47"/>
        <v>184.718523207255</v>
      </c>
      <c r="CV30" s="10">
        <f t="shared" si="91"/>
        <v>104.32089268268903</v>
      </c>
      <c r="CW30" s="17">
        <f t="shared" si="49"/>
        <v>177.0676213144667</v>
      </c>
      <c r="CX30" s="64" t="s">
        <v>22</v>
      </c>
      <c r="CY30" s="36">
        <v>27</v>
      </c>
    </row>
    <row r="31" spans="1:103" s="43" customFormat="1" ht="19.5" customHeight="1">
      <c r="A31" s="37">
        <v>28</v>
      </c>
      <c r="B31" s="38" t="s">
        <v>45</v>
      </c>
      <c r="C31" s="42">
        <v>2445</v>
      </c>
      <c r="D31" s="40">
        <f t="shared" si="0"/>
        <v>96.94686756542427</v>
      </c>
      <c r="E31" s="41">
        <v>2522</v>
      </c>
      <c r="F31" s="40">
        <f t="shared" si="0"/>
        <v>98.05598755832037</v>
      </c>
      <c r="G31" s="39">
        <v>2572</v>
      </c>
      <c r="H31" s="40">
        <f t="shared" si="1"/>
        <v>97.57207890743551</v>
      </c>
      <c r="I31" s="39">
        <v>2636</v>
      </c>
      <c r="J31" s="40">
        <f t="shared" si="2"/>
        <v>96.34502923976608</v>
      </c>
      <c r="K31" s="39">
        <v>2736</v>
      </c>
      <c r="L31" s="40">
        <f t="shared" si="3"/>
        <v>98.24057450628366</v>
      </c>
      <c r="M31" s="39">
        <v>2785</v>
      </c>
      <c r="N31" s="42">
        <v>806.3999999999999</v>
      </c>
      <c r="O31" s="40">
        <f t="shared" si="69"/>
        <v>95.5789972739125</v>
      </c>
      <c r="P31" s="41">
        <v>843.7</v>
      </c>
      <c r="Q31" s="40">
        <f t="shared" si="4"/>
        <v>93.03120520454296</v>
      </c>
      <c r="R31" s="41">
        <v>906.8999999999999</v>
      </c>
      <c r="S31" s="40">
        <f t="shared" si="70"/>
        <v>100.76666666666665</v>
      </c>
      <c r="T31" s="41">
        <v>900</v>
      </c>
      <c r="U31" s="40">
        <f t="shared" si="71"/>
        <v>89.84725965858041</v>
      </c>
      <c r="V31" s="41">
        <v>1001.6999999999999</v>
      </c>
      <c r="W31" s="40">
        <f t="shared" si="72"/>
        <v>104.1159962581852</v>
      </c>
      <c r="X31" s="41">
        <v>962.1000000000001</v>
      </c>
      <c r="Y31" s="42">
        <v>637.2</v>
      </c>
      <c r="Z31" s="40">
        <f t="shared" si="73"/>
        <v>93.83006920924753</v>
      </c>
      <c r="AA31" s="41">
        <v>679.1000000000001</v>
      </c>
      <c r="AB31" s="40">
        <f t="shared" si="5"/>
        <v>88.25211176088372</v>
      </c>
      <c r="AC31" s="41">
        <v>769.4999999999999</v>
      </c>
      <c r="AD31" s="40">
        <f t="shared" si="74"/>
        <v>101.59757063638763</v>
      </c>
      <c r="AE31" s="41">
        <v>757.4</v>
      </c>
      <c r="AF31" s="40">
        <f t="shared" si="75"/>
        <v>91.63944343617666</v>
      </c>
      <c r="AG31" s="41">
        <v>826.4999999999999</v>
      </c>
      <c r="AH31" s="40">
        <f t="shared" si="76"/>
        <v>101.92378838327782</v>
      </c>
      <c r="AI31" s="41">
        <v>810.9</v>
      </c>
      <c r="AJ31" s="42">
        <v>554.8</v>
      </c>
      <c r="AK31" s="40">
        <f t="shared" si="77"/>
        <v>93.93836776159834</v>
      </c>
      <c r="AL31" s="41">
        <v>590.6000000000001</v>
      </c>
      <c r="AM31" s="40">
        <f t="shared" si="78"/>
        <v>86.73814069613748</v>
      </c>
      <c r="AN31" s="41">
        <v>680.9000000000001</v>
      </c>
      <c r="AO31" s="40">
        <f t="shared" si="79"/>
        <v>101.8092105263158</v>
      </c>
      <c r="AP31" s="41">
        <v>668.8000000000001</v>
      </c>
      <c r="AQ31" s="40">
        <f t="shared" si="80"/>
        <v>89.97712901923855</v>
      </c>
      <c r="AR31" s="41">
        <v>743.2999999999998</v>
      </c>
      <c r="AS31" s="40">
        <f t="shared" si="81"/>
        <v>101.73829728989867</v>
      </c>
      <c r="AT31" s="41">
        <v>730.6000000000001</v>
      </c>
      <c r="AU31" s="42">
        <v>169.2</v>
      </c>
      <c r="AV31" s="40">
        <f t="shared" si="82"/>
        <v>102.79465370595385</v>
      </c>
      <c r="AW31" s="41">
        <v>164.59999999999997</v>
      </c>
      <c r="AX31" s="40">
        <f t="shared" si="83"/>
        <v>119.79621542940318</v>
      </c>
      <c r="AY31" s="41">
        <v>137.4</v>
      </c>
      <c r="AZ31" s="40">
        <f t="shared" si="84"/>
        <v>96.35343618513325</v>
      </c>
      <c r="BA31" s="41">
        <v>142.6</v>
      </c>
      <c r="BB31" s="40">
        <f t="shared" si="85"/>
        <v>81.39269406392694</v>
      </c>
      <c r="BC31" s="41">
        <v>175.20000000000002</v>
      </c>
      <c r="BD31" s="40">
        <f t="shared" si="86"/>
        <v>115.87301587301589</v>
      </c>
      <c r="BE31" s="41">
        <v>151.2</v>
      </c>
      <c r="BF31" s="42">
        <f t="shared" si="6"/>
        <v>903.6053449869736</v>
      </c>
      <c r="BG31" s="40">
        <f t="shared" si="7"/>
        <v>98.5890515847883</v>
      </c>
      <c r="BH31" s="41">
        <f t="shared" si="8"/>
        <v>916.5372122581557</v>
      </c>
      <c r="BI31" s="40">
        <f t="shared" si="9"/>
        <v>94.87559864634596</v>
      </c>
      <c r="BJ31" s="41">
        <f t="shared" si="10"/>
        <v>966.0410319776729</v>
      </c>
      <c r="BK31" s="40">
        <f t="shared" si="11"/>
        <v>103.55702251858791</v>
      </c>
      <c r="BL31" s="41">
        <f t="shared" si="12"/>
        <v>932.8590263439389</v>
      </c>
      <c r="BM31" s="40">
        <f t="shared" si="13"/>
        <v>93.00093222203367</v>
      </c>
      <c r="BN31" s="41">
        <f t="shared" si="14"/>
        <v>1003.0641672674836</v>
      </c>
      <c r="BO31" s="40">
        <f t="shared" si="68"/>
        <v>105.98064677596702</v>
      </c>
      <c r="BP31" s="41">
        <f t="shared" si="16"/>
        <v>946.4597525884756</v>
      </c>
      <c r="BQ31" s="42">
        <f t="shared" si="17"/>
        <v>714.0095806370283</v>
      </c>
      <c r="BR31" s="40">
        <f t="shared" si="18"/>
        <v>96.78504480397636</v>
      </c>
      <c r="BS31" s="41">
        <f t="shared" si="19"/>
        <v>737.7271789078032</v>
      </c>
      <c r="BT31" s="40">
        <f t="shared" si="20"/>
        <v>90.00175711696787</v>
      </c>
      <c r="BU31" s="41">
        <f t="shared" si="21"/>
        <v>819.6808623958754</v>
      </c>
      <c r="BV31" s="40">
        <f t="shared" si="22"/>
        <v>104.41093526522882</v>
      </c>
      <c r="BW31" s="41">
        <f t="shared" si="23"/>
        <v>785.0526961698881</v>
      </c>
      <c r="BX31" s="40">
        <f t="shared" si="24"/>
        <v>94.85602232342372</v>
      </c>
      <c r="BY31" s="41">
        <f t="shared" si="25"/>
        <v>827.6255707762557</v>
      </c>
      <c r="BZ31" s="40">
        <f t="shared" si="26"/>
        <v>103.74917786821226</v>
      </c>
      <c r="CA31" s="41">
        <f t="shared" si="27"/>
        <v>797.7177147635326</v>
      </c>
      <c r="CB31" s="42">
        <f t="shared" si="28"/>
        <v>621.6768916155419</v>
      </c>
      <c r="CC31" s="40">
        <f t="shared" si="29"/>
        <v>96.89675398558323</v>
      </c>
      <c r="CD31" s="41">
        <f t="shared" si="30"/>
        <v>641.5869118877171</v>
      </c>
      <c r="CE31" s="40">
        <f t="shared" si="31"/>
        <v>88.45777076545026</v>
      </c>
      <c r="CF31" s="41">
        <f t="shared" si="32"/>
        <v>725.3030528984428</v>
      </c>
      <c r="CG31" s="40">
        <f t="shared" si="33"/>
        <v>104.62843573013575</v>
      </c>
      <c r="CH31" s="41">
        <f t="shared" si="34"/>
        <v>693.2179075764739</v>
      </c>
      <c r="CI31" s="40">
        <f t="shared" si="35"/>
        <v>93.1353600460339</v>
      </c>
      <c r="CJ31" s="41">
        <f t="shared" si="36"/>
        <v>744.3122646799646</v>
      </c>
      <c r="CK31" s="40">
        <f t="shared" si="37"/>
        <v>103.56036474867244</v>
      </c>
      <c r="CL31" s="41">
        <f t="shared" si="38"/>
        <v>718.7231007599421</v>
      </c>
      <c r="CM31" s="42">
        <f t="shared" si="39"/>
        <v>189.59576434994537</v>
      </c>
      <c r="CN31" s="40">
        <f t="shared" si="87"/>
        <v>106.03194954863625</v>
      </c>
      <c r="CO31" s="41">
        <f t="shared" si="41"/>
        <v>178.81003335035248</v>
      </c>
      <c r="CP31" s="40">
        <f t="shared" si="88"/>
        <v>122.1712395259417</v>
      </c>
      <c r="CQ31" s="41">
        <f t="shared" si="43"/>
        <v>146.36016958179766</v>
      </c>
      <c r="CR31" s="40">
        <f t="shared" si="89"/>
        <v>99.02158412934672</v>
      </c>
      <c r="CS31" s="41">
        <f t="shared" si="45"/>
        <v>147.80633017405077</v>
      </c>
      <c r="CT31" s="40">
        <f t="shared" si="90"/>
        <v>84.24960819920894</v>
      </c>
      <c r="CU31" s="41">
        <f t="shared" si="47"/>
        <v>175.43859649122808</v>
      </c>
      <c r="CV31" s="40">
        <f t="shared" si="91"/>
        <v>117.94822704910425</v>
      </c>
      <c r="CW31" s="41">
        <f t="shared" si="49"/>
        <v>148.74203782494283</v>
      </c>
      <c r="CX31" s="63" t="s">
        <v>45</v>
      </c>
      <c r="CY31" s="44">
        <v>28</v>
      </c>
    </row>
    <row r="32" spans="1:103" s="21" customFormat="1" ht="19.5" customHeight="1">
      <c r="A32" s="11">
        <v>29</v>
      </c>
      <c r="B32" s="19" t="s">
        <v>23</v>
      </c>
      <c r="C32" s="34">
        <v>8369</v>
      </c>
      <c r="D32" s="10">
        <f t="shared" si="0"/>
        <v>97.25740848343986</v>
      </c>
      <c r="E32" s="17">
        <v>8605</v>
      </c>
      <c r="F32" s="10">
        <f t="shared" si="0"/>
        <v>97.48498923756655</v>
      </c>
      <c r="G32" s="9">
        <v>8827</v>
      </c>
      <c r="H32" s="10">
        <f t="shared" si="1"/>
        <v>97.6654127019252</v>
      </c>
      <c r="I32" s="9">
        <v>9038</v>
      </c>
      <c r="J32" s="10">
        <f t="shared" si="2"/>
        <v>97.96228051159765</v>
      </c>
      <c r="K32" s="9">
        <v>9226</v>
      </c>
      <c r="L32" s="10">
        <f t="shared" si="3"/>
        <v>97.72269886664549</v>
      </c>
      <c r="M32" s="9">
        <v>9441</v>
      </c>
      <c r="N32" s="34">
        <v>1857.5999999999997</v>
      </c>
      <c r="O32" s="10">
        <f t="shared" si="69"/>
        <v>92.94041126732374</v>
      </c>
      <c r="P32" s="17">
        <v>1998.7000000000003</v>
      </c>
      <c r="Q32" s="10">
        <f t="shared" si="4"/>
        <v>98.60384805130734</v>
      </c>
      <c r="R32" s="17">
        <v>2027.0000000000005</v>
      </c>
      <c r="S32" s="10">
        <f t="shared" si="70"/>
        <v>95.88004351733599</v>
      </c>
      <c r="T32" s="17">
        <v>2114.1000000000004</v>
      </c>
      <c r="U32" s="10">
        <f t="shared" si="71"/>
        <v>96.61807047209909</v>
      </c>
      <c r="V32" s="17">
        <v>2188.1</v>
      </c>
      <c r="W32" s="10">
        <f t="shared" si="72"/>
        <v>98.87036283945596</v>
      </c>
      <c r="X32" s="17">
        <v>2213.1</v>
      </c>
      <c r="Y32" s="34">
        <v>1528.3999999999999</v>
      </c>
      <c r="Z32" s="10">
        <f t="shared" si="73"/>
        <v>94.97296961411796</v>
      </c>
      <c r="AA32" s="17">
        <v>1609.2999999999997</v>
      </c>
      <c r="AB32" s="10">
        <f t="shared" si="5"/>
        <v>94.72042377869333</v>
      </c>
      <c r="AC32" s="17">
        <v>1699</v>
      </c>
      <c r="AD32" s="10">
        <f t="shared" si="74"/>
        <v>100.37811650714877</v>
      </c>
      <c r="AE32" s="17">
        <v>1692.6</v>
      </c>
      <c r="AF32" s="10">
        <f t="shared" si="75"/>
        <v>94.08560311284047</v>
      </c>
      <c r="AG32" s="17">
        <v>1798.9999999999998</v>
      </c>
      <c r="AH32" s="10">
        <f t="shared" si="76"/>
        <v>97.24324324324323</v>
      </c>
      <c r="AI32" s="17">
        <v>1850</v>
      </c>
      <c r="AJ32" s="34">
        <v>1306.1000000000001</v>
      </c>
      <c r="AK32" s="10">
        <f t="shared" si="77"/>
        <v>94.38502673796792</v>
      </c>
      <c r="AL32" s="17">
        <v>1383.8000000000002</v>
      </c>
      <c r="AM32" s="10">
        <f t="shared" si="78"/>
        <v>96.17737003058106</v>
      </c>
      <c r="AN32" s="17">
        <v>1438.8</v>
      </c>
      <c r="AO32" s="10">
        <f t="shared" si="79"/>
        <v>99.22074339700713</v>
      </c>
      <c r="AP32" s="17">
        <v>1450.0999999999997</v>
      </c>
      <c r="AQ32" s="10">
        <f t="shared" si="80"/>
        <v>96.93829801457314</v>
      </c>
      <c r="AR32" s="17">
        <v>1495.9</v>
      </c>
      <c r="AS32" s="10">
        <f t="shared" si="81"/>
        <v>100.72044169135468</v>
      </c>
      <c r="AT32" s="17">
        <v>1485.2000000000003</v>
      </c>
      <c r="AU32" s="34">
        <v>329.19999999999993</v>
      </c>
      <c r="AV32" s="10">
        <f t="shared" si="82"/>
        <v>84.54031843862352</v>
      </c>
      <c r="AW32" s="17">
        <v>389.4</v>
      </c>
      <c r="AX32" s="10">
        <f t="shared" si="83"/>
        <v>118.71951219512194</v>
      </c>
      <c r="AY32" s="17">
        <v>328.00000000000006</v>
      </c>
      <c r="AZ32" s="10">
        <f t="shared" si="84"/>
        <v>77.8173190984579</v>
      </c>
      <c r="BA32" s="17">
        <v>421.50000000000006</v>
      </c>
      <c r="BB32" s="10">
        <f t="shared" si="85"/>
        <v>108.32690824980726</v>
      </c>
      <c r="BC32" s="17">
        <v>389.1</v>
      </c>
      <c r="BD32" s="10">
        <f t="shared" si="86"/>
        <v>107.16056182869733</v>
      </c>
      <c r="BE32" s="17">
        <v>363.1</v>
      </c>
      <c r="BF32" s="34">
        <f t="shared" si="6"/>
        <v>608.1150756952024</v>
      </c>
      <c r="BG32" s="10">
        <f t="shared" si="7"/>
        <v>95.56126645421445</v>
      </c>
      <c r="BH32" s="17">
        <f t="shared" si="8"/>
        <v>636.361465538513</v>
      </c>
      <c r="BI32" s="10">
        <f t="shared" si="9"/>
        <v>101.1477242009169</v>
      </c>
      <c r="BJ32" s="17">
        <f t="shared" si="10"/>
        <v>629.1406658586436</v>
      </c>
      <c r="BK32" s="10">
        <f t="shared" si="11"/>
        <v>98.44091772948931</v>
      </c>
      <c r="BL32" s="17">
        <f t="shared" si="12"/>
        <v>639.1048360474356</v>
      </c>
      <c r="BM32" s="10">
        <f t="shared" si="13"/>
        <v>98.35835402136004</v>
      </c>
      <c r="BN32" s="17">
        <f t="shared" si="14"/>
        <v>649.7717884834104</v>
      </c>
      <c r="BO32" s="10">
        <f t="shared" si="68"/>
        <v>101.17440879767004</v>
      </c>
      <c r="BP32" s="17">
        <f t="shared" si="16"/>
        <v>642.2293900257257</v>
      </c>
      <c r="BQ32" s="34">
        <f t="shared" si="17"/>
        <v>500.3461895416385</v>
      </c>
      <c r="BR32" s="10">
        <f t="shared" si="18"/>
        <v>97.6511415377566</v>
      </c>
      <c r="BS32" s="17">
        <f t="shared" si="19"/>
        <v>512.3813010912737</v>
      </c>
      <c r="BT32" s="10">
        <f t="shared" si="20"/>
        <v>97.16411164375666</v>
      </c>
      <c r="BU32" s="17">
        <f t="shared" si="21"/>
        <v>527.3359601844279</v>
      </c>
      <c r="BV32" s="10">
        <f t="shared" si="22"/>
        <v>103.05913041366836</v>
      </c>
      <c r="BW32" s="17">
        <f t="shared" si="23"/>
        <v>511.68291258402587</v>
      </c>
      <c r="BX32" s="10">
        <f t="shared" si="24"/>
        <v>95.78027188980442</v>
      </c>
      <c r="BY32" s="17">
        <f t="shared" si="25"/>
        <v>534.2257883468102</v>
      </c>
      <c r="BZ32" s="10">
        <f t="shared" si="26"/>
        <v>99.50937128327114</v>
      </c>
      <c r="CA32" s="17">
        <f t="shared" si="27"/>
        <v>536.8597765792746</v>
      </c>
      <c r="CB32" s="34">
        <f t="shared" si="28"/>
        <v>427.57272844826883</v>
      </c>
      <c r="CC32" s="10">
        <f t="shared" si="29"/>
        <v>97.04661907996342</v>
      </c>
      <c r="CD32" s="17">
        <f t="shared" si="30"/>
        <v>440.5848781769122</v>
      </c>
      <c r="CE32" s="10">
        <f t="shared" si="31"/>
        <v>98.65864558511782</v>
      </c>
      <c r="CF32" s="17">
        <f t="shared" si="32"/>
        <v>446.57503208555323</v>
      </c>
      <c r="CG32" s="10">
        <f t="shared" si="33"/>
        <v>101.8708448545658</v>
      </c>
      <c r="CH32" s="17">
        <f t="shared" si="34"/>
        <v>438.37373953568226</v>
      </c>
      <c r="CI32" s="10">
        <f t="shared" si="35"/>
        <v>98.6843494985637</v>
      </c>
      <c r="CJ32" s="17">
        <f t="shared" si="36"/>
        <v>444.2180971584177</v>
      </c>
      <c r="CK32" s="10">
        <f t="shared" si="37"/>
        <v>103.0676013449035</v>
      </c>
      <c r="CL32" s="17">
        <f t="shared" si="38"/>
        <v>430.99683252731825</v>
      </c>
      <c r="CM32" s="34">
        <f t="shared" si="39"/>
        <v>107.7688861535641</v>
      </c>
      <c r="CN32" s="10">
        <f t="shared" si="87"/>
        <v>86.92429682929325</v>
      </c>
      <c r="CO32" s="17">
        <f t="shared" si="41"/>
        <v>123.98016444723918</v>
      </c>
      <c r="CP32" s="10">
        <f t="shared" si="88"/>
        <v>121.78235144059745</v>
      </c>
      <c r="CQ32" s="17">
        <f t="shared" si="43"/>
        <v>101.80470567421565</v>
      </c>
      <c r="CR32" s="10">
        <f t="shared" si="89"/>
        <v>79.89575334220244</v>
      </c>
      <c r="CS32" s="17">
        <f t="shared" si="45"/>
        <v>127.42192346340954</v>
      </c>
      <c r="CT32" s="10">
        <f t="shared" si="90"/>
        <v>110.27809124744203</v>
      </c>
      <c r="CU32" s="17">
        <f t="shared" si="47"/>
        <v>115.54600013660027</v>
      </c>
      <c r="CV32" s="10">
        <f t="shared" si="91"/>
        <v>109.65780015442569</v>
      </c>
      <c r="CW32" s="17">
        <f t="shared" si="49"/>
        <v>105.36961344645115</v>
      </c>
      <c r="CX32" s="64" t="s">
        <v>23</v>
      </c>
      <c r="CY32" s="36">
        <v>29</v>
      </c>
    </row>
    <row r="33" spans="1:103" s="43" customFormat="1" ht="19.5" customHeight="1">
      <c r="A33" s="37">
        <v>30</v>
      </c>
      <c r="B33" s="38" t="s">
        <v>46</v>
      </c>
      <c r="C33" s="42">
        <v>4057</v>
      </c>
      <c r="D33" s="40">
        <f t="shared" si="0"/>
        <v>98.4947802864773</v>
      </c>
      <c r="E33" s="41">
        <v>4119</v>
      </c>
      <c r="F33" s="40">
        <f t="shared" si="0"/>
        <v>98.07142857142857</v>
      </c>
      <c r="G33" s="39">
        <v>4200</v>
      </c>
      <c r="H33" s="40">
        <f t="shared" si="1"/>
        <v>99.38476100331283</v>
      </c>
      <c r="I33" s="39">
        <v>4226</v>
      </c>
      <c r="J33" s="40">
        <f t="shared" si="2"/>
        <v>99.24847346171912</v>
      </c>
      <c r="K33" s="39">
        <v>4258</v>
      </c>
      <c r="L33" s="40">
        <f t="shared" si="3"/>
        <v>98.72478553211222</v>
      </c>
      <c r="M33" s="39">
        <v>4313</v>
      </c>
      <c r="N33" s="42">
        <v>1172.7</v>
      </c>
      <c r="O33" s="40">
        <f t="shared" si="69"/>
        <v>97.09388971684054</v>
      </c>
      <c r="P33" s="41">
        <v>1207.8</v>
      </c>
      <c r="Q33" s="40">
        <f t="shared" si="4"/>
        <v>95.02753737214792</v>
      </c>
      <c r="R33" s="41">
        <v>1271</v>
      </c>
      <c r="S33" s="40">
        <f t="shared" si="70"/>
        <v>100.03148118998897</v>
      </c>
      <c r="T33" s="41">
        <v>1270.6000000000001</v>
      </c>
      <c r="U33" s="40">
        <f t="shared" si="71"/>
        <v>98.46559206447616</v>
      </c>
      <c r="V33" s="41">
        <v>1290.3999999999999</v>
      </c>
      <c r="W33" s="40">
        <f t="shared" si="72"/>
        <v>102.03210247489521</v>
      </c>
      <c r="X33" s="41">
        <v>1264.7</v>
      </c>
      <c r="Y33" s="42">
        <v>929.4</v>
      </c>
      <c r="Z33" s="40">
        <f t="shared" si="73"/>
        <v>98.90390550175589</v>
      </c>
      <c r="AA33" s="41">
        <v>939.6999999999999</v>
      </c>
      <c r="AB33" s="40">
        <f t="shared" si="5"/>
        <v>95.45916294189355</v>
      </c>
      <c r="AC33" s="41">
        <v>984.3999999999999</v>
      </c>
      <c r="AD33" s="40">
        <f t="shared" si="74"/>
        <v>101.64171399070725</v>
      </c>
      <c r="AE33" s="41">
        <v>968.5000000000001</v>
      </c>
      <c r="AF33" s="40">
        <f t="shared" si="75"/>
        <v>100.22767256545588</v>
      </c>
      <c r="AG33" s="41">
        <v>966.3</v>
      </c>
      <c r="AH33" s="40">
        <f t="shared" si="76"/>
        <v>102.40568037303943</v>
      </c>
      <c r="AI33" s="41">
        <v>943.5999999999999</v>
      </c>
      <c r="AJ33" s="42">
        <v>814.1999999999998</v>
      </c>
      <c r="AK33" s="40">
        <f t="shared" si="77"/>
        <v>99.77941176470588</v>
      </c>
      <c r="AL33" s="41">
        <v>815.9999999999999</v>
      </c>
      <c r="AM33" s="40">
        <f t="shared" si="78"/>
        <v>95.09381191003379</v>
      </c>
      <c r="AN33" s="41">
        <v>858.0999999999999</v>
      </c>
      <c r="AO33" s="40">
        <f t="shared" si="79"/>
        <v>101.80329813738282</v>
      </c>
      <c r="AP33" s="41">
        <v>842.9</v>
      </c>
      <c r="AQ33" s="40">
        <f t="shared" si="80"/>
        <v>100.3094133047721</v>
      </c>
      <c r="AR33" s="41">
        <v>840.3000000000001</v>
      </c>
      <c r="AS33" s="40">
        <f t="shared" si="81"/>
        <v>101.66969147005443</v>
      </c>
      <c r="AT33" s="41">
        <v>826.5000000000001</v>
      </c>
      <c r="AU33" s="42">
        <v>243.29999999999998</v>
      </c>
      <c r="AV33" s="40">
        <f t="shared" si="82"/>
        <v>90.74972025363671</v>
      </c>
      <c r="AW33" s="41">
        <v>268.09999999999997</v>
      </c>
      <c r="AX33" s="40">
        <f t="shared" si="83"/>
        <v>93.54501046755057</v>
      </c>
      <c r="AY33" s="41">
        <v>286.6</v>
      </c>
      <c r="AZ33" s="40">
        <f t="shared" si="84"/>
        <v>94.86924859318108</v>
      </c>
      <c r="BA33" s="41">
        <v>302.09999999999997</v>
      </c>
      <c r="BB33" s="40">
        <f t="shared" si="85"/>
        <v>93.21197161369948</v>
      </c>
      <c r="BC33" s="41">
        <v>324.09999999999997</v>
      </c>
      <c r="BD33" s="40">
        <f t="shared" si="86"/>
        <v>100.93428838368108</v>
      </c>
      <c r="BE33" s="41">
        <v>321.1</v>
      </c>
      <c r="BF33" s="42">
        <f t="shared" si="6"/>
        <v>791.9341169161369</v>
      </c>
      <c r="BG33" s="40">
        <f t="shared" si="7"/>
        <v>98.57770070092833</v>
      </c>
      <c r="BH33" s="41">
        <f t="shared" si="8"/>
        <v>803.3603049017748</v>
      </c>
      <c r="BI33" s="40">
        <f t="shared" si="9"/>
        <v>96.89625078004885</v>
      </c>
      <c r="BJ33" s="41">
        <f t="shared" si="10"/>
        <v>829.0932811480757</v>
      </c>
      <c r="BK33" s="40">
        <f t="shared" si="11"/>
        <v>100.92647909997063</v>
      </c>
      <c r="BL33" s="41">
        <f t="shared" si="12"/>
        <v>821.4824182332115</v>
      </c>
      <c r="BM33" s="40">
        <f t="shared" si="13"/>
        <v>98.94012166347726</v>
      </c>
      <c r="BN33" s="41">
        <f t="shared" si="14"/>
        <v>830.2824015390851</v>
      </c>
      <c r="BO33" s="40">
        <f t="shared" si="68"/>
        <v>103.35003710056905</v>
      </c>
      <c r="BP33" s="41">
        <f t="shared" si="16"/>
        <v>803.3692341408105</v>
      </c>
      <c r="BQ33" s="42">
        <f t="shared" si="17"/>
        <v>627.6315922758229</v>
      </c>
      <c r="BR33" s="40">
        <f t="shared" si="18"/>
        <v>100.41537756020024</v>
      </c>
      <c r="BS33" s="41">
        <f t="shared" si="19"/>
        <v>625.0353357478042</v>
      </c>
      <c r="BT33" s="40">
        <f t="shared" si="20"/>
        <v>97.33636425247704</v>
      </c>
      <c r="BU33" s="41">
        <f t="shared" si="21"/>
        <v>642.139595564253</v>
      </c>
      <c r="BV33" s="40">
        <f t="shared" si="22"/>
        <v>102.55111891510161</v>
      </c>
      <c r="BW33" s="41">
        <f t="shared" si="23"/>
        <v>626.1653723114005</v>
      </c>
      <c r="BX33" s="40">
        <f t="shared" si="24"/>
        <v>100.71069405828514</v>
      </c>
      <c r="BY33" s="41">
        <f t="shared" si="25"/>
        <v>621.7466557712476</v>
      </c>
      <c r="BZ33" s="40">
        <f t="shared" si="26"/>
        <v>103.72844045301056</v>
      </c>
      <c r="CA33" s="41">
        <f t="shared" si="27"/>
        <v>599.3984417927323</v>
      </c>
      <c r="CB33" s="42">
        <f t="shared" si="28"/>
        <v>549.836068894959</v>
      </c>
      <c r="CC33" s="40">
        <f t="shared" si="29"/>
        <v>101.30426350969276</v>
      </c>
      <c r="CD33" s="41">
        <f t="shared" si="30"/>
        <v>542.757086272436</v>
      </c>
      <c r="CE33" s="40">
        <f t="shared" si="31"/>
        <v>96.96382860455012</v>
      </c>
      <c r="CF33" s="41">
        <f t="shared" si="32"/>
        <v>559.7521200260925</v>
      </c>
      <c r="CG33" s="40">
        <f t="shared" si="33"/>
        <v>102.71414878138303</v>
      </c>
      <c r="CH33" s="41">
        <f t="shared" si="34"/>
        <v>544.9610658970361</v>
      </c>
      <c r="CI33" s="40">
        <f t="shared" si="35"/>
        <v>100.7928287260736</v>
      </c>
      <c r="CJ33" s="41">
        <f t="shared" si="36"/>
        <v>540.6744435936868</v>
      </c>
      <c r="CK33" s="40">
        <f t="shared" si="37"/>
        <v>102.98294488265498</v>
      </c>
      <c r="CL33" s="41">
        <f t="shared" si="38"/>
        <v>525.0135779373604</v>
      </c>
      <c r="CM33" s="42">
        <f t="shared" si="39"/>
        <v>164.30252464031386</v>
      </c>
      <c r="CN33" s="40">
        <f t="shared" si="87"/>
        <v>92.13657819194714</v>
      </c>
      <c r="CO33" s="41">
        <f t="shared" si="41"/>
        <v>178.32496915397073</v>
      </c>
      <c r="CP33" s="40">
        <f t="shared" si="88"/>
        <v>95.38457003246236</v>
      </c>
      <c r="CQ33" s="41">
        <f t="shared" si="43"/>
        <v>186.9536855838226</v>
      </c>
      <c r="CR33" s="40">
        <f t="shared" si="89"/>
        <v>95.71805916963515</v>
      </c>
      <c r="CS33" s="41">
        <f t="shared" si="45"/>
        <v>195.3170459218111</v>
      </c>
      <c r="CT33" s="40">
        <f t="shared" si="90"/>
        <v>93.66118273998802</v>
      </c>
      <c r="CU33" s="41">
        <f t="shared" si="47"/>
        <v>208.53574576783745</v>
      </c>
      <c r="CV33" s="40">
        <f t="shared" si="91"/>
        <v>102.23804269582351</v>
      </c>
      <c r="CW33" s="41">
        <f t="shared" si="49"/>
        <v>203.97079234807796</v>
      </c>
      <c r="CX33" s="63" t="s">
        <v>46</v>
      </c>
      <c r="CY33" s="44">
        <v>30</v>
      </c>
    </row>
    <row r="34" spans="1:103" s="21" customFormat="1" ht="19.5" customHeight="1">
      <c r="A34" s="11">
        <v>31</v>
      </c>
      <c r="B34" s="19" t="s">
        <v>24</v>
      </c>
      <c r="C34" s="34">
        <v>5396</v>
      </c>
      <c r="D34" s="10">
        <f t="shared" si="0"/>
        <v>98.01998183469573</v>
      </c>
      <c r="E34" s="17">
        <v>5505</v>
      </c>
      <c r="F34" s="10">
        <f t="shared" si="0"/>
        <v>98.00605305323126</v>
      </c>
      <c r="G34" s="9">
        <v>5617</v>
      </c>
      <c r="H34" s="10">
        <f t="shared" si="1"/>
        <v>98.1993006993007</v>
      </c>
      <c r="I34" s="9">
        <v>5720</v>
      </c>
      <c r="J34" s="10">
        <f t="shared" si="2"/>
        <v>98.29867674858222</v>
      </c>
      <c r="K34" s="9">
        <v>5819</v>
      </c>
      <c r="L34" s="10">
        <f t="shared" si="3"/>
        <v>97.42173112338858</v>
      </c>
      <c r="M34" s="9">
        <v>5973</v>
      </c>
      <c r="N34" s="34">
        <v>1323.5</v>
      </c>
      <c r="O34" s="10">
        <f t="shared" si="69"/>
        <v>97.28756248162303</v>
      </c>
      <c r="P34" s="17">
        <v>1360.4000000000003</v>
      </c>
      <c r="Q34" s="10">
        <f t="shared" si="4"/>
        <v>102.50150693188668</v>
      </c>
      <c r="R34" s="17">
        <v>1327.2000000000003</v>
      </c>
      <c r="S34" s="10">
        <f t="shared" si="70"/>
        <v>92.14107192446545</v>
      </c>
      <c r="T34" s="17">
        <v>1440.3999999999999</v>
      </c>
      <c r="U34" s="10">
        <f t="shared" si="71"/>
        <v>102.70231729055259</v>
      </c>
      <c r="V34" s="17">
        <v>1402.5</v>
      </c>
      <c r="W34" s="10">
        <f t="shared" si="72"/>
        <v>97.48383957739625</v>
      </c>
      <c r="X34" s="17">
        <v>1438.7</v>
      </c>
      <c r="Y34" s="34">
        <v>1147.6999999999998</v>
      </c>
      <c r="Z34" s="10">
        <f t="shared" si="73"/>
        <v>99.68730999739424</v>
      </c>
      <c r="AA34" s="17">
        <v>1151.3</v>
      </c>
      <c r="AB34" s="10">
        <f t="shared" si="5"/>
        <v>99.60204169910891</v>
      </c>
      <c r="AC34" s="17">
        <v>1155.9</v>
      </c>
      <c r="AD34" s="10">
        <f t="shared" si="74"/>
        <v>96.42946525402519</v>
      </c>
      <c r="AE34" s="17">
        <v>1198.7000000000003</v>
      </c>
      <c r="AF34" s="10">
        <f t="shared" si="75"/>
        <v>101.12198414037461</v>
      </c>
      <c r="AG34" s="17">
        <v>1185.3999999999996</v>
      </c>
      <c r="AH34" s="10">
        <f t="shared" si="76"/>
        <v>100.4831736882258</v>
      </c>
      <c r="AI34" s="17">
        <v>1179.6999999999998</v>
      </c>
      <c r="AJ34" s="34">
        <v>1009.4000000000002</v>
      </c>
      <c r="AK34" s="10">
        <f t="shared" si="77"/>
        <v>99.18443549179524</v>
      </c>
      <c r="AL34" s="17">
        <v>1017.6999999999999</v>
      </c>
      <c r="AM34" s="10">
        <f t="shared" si="78"/>
        <v>98.32850241545894</v>
      </c>
      <c r="AN34" s="17">
        <v>1035</v>
      </c>
      <c r="AO34" s="10">
        <f t="shared" si="79"/>
        <v>96.39564124057001</v>
      </c>
      <c r="AP34" s="17">
        <v>1073.6999999999998</v>
      </c>
      <c r="AQ34" s="10">
        <f t="shared" si="80"/>
        <v>101.15884680610512</v>
      </c>
      <c r="AR34" s="17">
        <v>1061.4</v>
      </c>
      <c r="AS34" s="10">
        <f t="shared" si="81"/>
        <v>100.88394639292845</v>
      </c>
      <c r="AT34" s="17">
        <v>1052.1</v>
      </c>
      <c r="AU34" s="34">
        <v>175.8</v>
      </c>
      <c r="AV34" s="10">
        <f t="shared" si="82"/>
        <v>84.07460545193688</v>
      </c>
      <c r="AW34" s="17">
        <v>209.1</v>
      </c>
      <c r="AX34" s="10">
        <f t="shared" si="83"/>
        <v>122.0665499124343</v>
      </c>
      <c r="AY34" s="17">
        <v>171.30000000000004</v>
      </c>
      <c r="AZ34" s="10">
        <f t="shared" si="84"/>
        <v>70.87298303682253</v>
      </c>
      <c r="BA34" s="17">
        <v>241.7</v>
      </c>
      <c r="BB34" s="10">
        <f t="shared" si="85"/>
        <v>111.33118378627361</v>
      </c>
      <c r="BC34" s="17">
        <v>217.1</v>
      </c>
      <c r="BD34" s="10">
        <f t="shared" si="86"/>
        <v>83.82239382239382</v>
      </c>
      <c r="BE34" s="17">
        <v>259</v>
      </c>
      <c r="BF34" s="34">
        <f t="shared" si="6"/>
        <v>671.9843212120597</v>
      </c>
      <c r="BG34" s="10">
        <f t="shared" si="7"/>
        <v>99.25278566740822</v>
      </c>
      <c r="BH34" s="17">
        <f t="shared" si="8"/>
        <v>677.0432856805148</v>
      </c>
      <c r="BI34" s="10">
        <f t="shared" si="9"/>
        <v>104.58691452069165</v>
      </c>
      <c r="BJ34" s="17">
        <f t="shared" si="10"/>
        <v>647.349899156426</v>
      </c>
      <c r="BK34" s="10">
        <f t="shared" si="11"/>
        <v>94.08775068605672</v>
      </c>
      <c r="BL34" s="17">
        <f t="shared" si="12"/>
        <v>688.02781917536</v>
      </c>
      <c r="BM34" s="10">
        <f t="shared" si="13"/>
        <v>104.19439330625443</v>
      </c>
      <c r="BN34" s="17">
        <f t="shared" si="14"/>
        <v>660.3309423310977</v>
      </c>
      <c r="BO34" s="10">
        <f t="shared" si="68"/>
        <v>100.0637521560041</v>
      </c>
      <c r="BP34" s="17">
        <f t="shared" si="16"/>
        <v>659.9102353283841</v>
      </c>
      <c r="BQ34" s="34">
        <f t="shared" si="17"/>
        <v>582.7249002305107</v>
      </c>
      <c r="BR34" s="10">
        <f t="shared" si="18"/>
        <v>101.70100843877972</v>
      </c>
      <c r="BS34" s="17">
        <f t="shared" si="19"/>
        <v>572.9784878006295</v>
      </c>
      <c r="BT34" s="10">
        <f t="shared" si="20"/>
        <v>101.62845925956307</v>
      </c>
      <c r="BU34" s="17">
        <f t="shared" si="21"/>
        <v>563.7972788087045</v>
      </c>
      <c r="BV34" s="10">
        <f t="shared" si="22"/>
        <v>98.46674556866596</v>
      </c>
      <c r="BW34" s="17">
        <f t="shared" si="23"/>
        <v>572.5763307730522</v>
      </c>
      <c r="BX34" s="10">
        <f t="shared" si="24"/>
        <v>102.59110081832823</v>
      </c>
      <c r="BY34" s="17">
        <f t="shared" si="25"/>
        <v>558.1150082276528</v>
      </c>
      <c r="BZ34" s="10">
        <f t="shared" si="26"/>
        <v>103.14246372912405</v>
      </c>
      <c r="CA34" s="17">
        <f t="shared" si="27"/>
        <v>541.1107976763012</v>
      </c>
      <c r="CB34" s="34">
        <f t="shared" si="28"/>
        <v>512.5054581272786</v>
      </c>
      <c r="CC34" s="10">
        <f t="shared" si="29"/>
        <v>101.18797579361248</v>
      </c>
      <c r="CD34" s="17">
        <f t="shared" si="30"/>
        <v>506.48849738096123</v>
      </c>
      <c r="CE34" s="10">
        <f t="shared" si="31"/>
        <v>100.32900963989698</v>
      </c>
      <c r="CF34" s="17">
        <f t="shared" si="32"/>
        <v>504.8275660238853</v>
      </c>
      <c r="CG34" s="10">
        <f t="shared" si="33"/>
        <v>98.43220695001625</v>
      </c>
      <c r="CH34" s="17">
        <f t="shared" si="34"/>
        <v>512.8682792617218</v>
      </c>
      <c r="CI34" s="10">
        <f t="shared" si="35"/>
        <v>102.62849903087854</v>
      </c>
      <c r="CJ34" s="17">
        <f t="shared" si="36"/>
        <v>499.73280726575916</v>
      </c>
      <c r="CK34" s="10">
        <f t="shared" si="37"/>
        <v>103.55384289482069</v>
      </c>
      <c r="CL34" s="17">
        <f t="shared" si="38"/>
        <v>482.58258051643355</v>
      </c>
      <c r="CM34" s="34">
        <f t="shared" si="39"/>
        <v>89.259420981549</v>
      </c>
      <c r="CN34" s="10">
        <f t="shared" si="87"/>
        <v>85.77292494679624</v>
      </c>
      <c r="CO34" s="17">
        <f t="shared" si="41"/>
        <v>104.06479787988503</v>
      </c>
      <c r="CP34" s="10">
        <f t="shared" si="88"/>
        <v>124.55001105506692</v>
      </c>
      <c r="CQ34" s="17">
        <f t="shared" si="43"/>
        <v>83.55262034772134</v>
      </c>
      <c r="CR34" s="10">
        <f t="shared" si="89"/>
        <v>72.37032757565643</v>
      </c>
      <c r="CS34" s="17">
        <f t="shared" si="45"/>
        <v>115.45148840230807</v>
      </c>
      <c r="CT34" s="10">
        <f t="shared" si="90"/>
        <v>112.94862138173937</v>
      </c>
      <c r="CU34" s="17">
        <f t="shared" si="47"/>
        <v>102.2159341034448</v>
      </c>
      <c r="CV34" s="10">
        <f t="shared" si="91"/>
        <v>86.04075585171995</v>
      </c>
      <c r="CW34" s="17">
        <f t="shared" si="49"/>
        <v>118.79943765208277</v>
      </c>
      <c r="CX34" s="64" t="s">
        <v>24</v>
      </c>
      <c r="CY34" s="36">
        <v>31</v>
      </c>
    </row>
    <row r="35" spans="1:103" s="43" customFormat="1" ht="19.5" customHeight="1">
      <c r="A35" s="37">
        <v>32</v>
      </c>
      <c r="B35" s="38" t="s">
        <v>25</v>
      </c>
      <c r="C35" s="42">
        <v>15495</v>
      </c>
      <c r="D35" s="40">
        <f t="shared" si="0"/>
        <v>98.17525185325984</v>
      </c>
      <c r="E35" s="41">
        <v>15783</v>
      </c>
      <c r="F35" s="40">
        <f t="shared" si="0"/>
        <v>97.97020484171323</v>
      </c>
      <c r="G35" s="39">
        <v>16110</v>
      </c>
      <c r="H35" s="40">
        <f t="shared" si="1"/>
        <v>97.5831364710158</v>
      </c>
      <c r="I35" s="39">
        <v>16509</v>
      </c>
      <c r="J35" s="40">
        <f t="shared" si="2"/>
        <v>97.76159175697282</v>
      </c>
      <c r="K35" s="39">
        <v>16887</v>
      </c>
      <c r="L35" s="40">
        <f t="shared" si="3"/>
        <v>98.14029174173301</v>
      </c>
      <c r="M35" s="39">
        <v>17207</v>
      </c>
      <c r="N35" s="42">
        <v>4182.8</v>
      </c>
      <c r="O35" s="40">
        <f t="shared" si="69"/>
        <v>95.99302336255565</v>
      </c>
      <c r="P35" s="41">
        <v>4357.400000000001</v>
      </c>
      <c r="Q35" s="40">
        <f t="shared" si="4"/>
        <v>98.86105817224794</v>
      </c>
      <c r="R35" s="41">
        <v>4407.6</v>
      </c>
      <c r="S35" s="40">
        <f t="shared" si="70"/>
        <v>98.25672120914888</v>
      </c>
      <c r="T35" s="41">
        <v>4485.8</v>
      </c>
      <c r="U35" s="40">
        <f t="shared" si="71"/>
        <v>100.15181960258987</v>
      </c>
      <c r="V35" s="41">
        <v>4479</v>
      </c>
      <c r="W35" s="40">
        <f t="shared" si="72"/>
        <v>100.07149559855219</v>
      </c>
      <c r="X35" s="41">
        <v>4475.800000000001</v>
      </c>
      <c r="Y35" s="42">
        <v>3515</v>
      </c>
      <c r="Z35" s="40">
        <f t="shared" si="73"/>
        <v>97.42509493056903</v>
      </c>
      <c r="AA35" s="41">
        <v>3607.9</v>
      </c>
      <c r="AB35" s="40">
        <f t="shared" si="5"/>
        <v>98.33201602572836</v>
      </c>
      <c r="AC35" s="41">
        <v>3669.1000000000004</v>
      </c>
      <c r="AD35" s="40">
        <f t="shared" si="74"/>
        <v>98.99897469105825</v>
      </c>
      <c r="AE35" s="41">
        <v>3706.2</v>
      </c>
      <c r="AF35" s="40">
        <f t="shared" si="75"/>
        <v>100.62445699391833</v>
      </c>
      <c r="AG35" s="41">
        <v>3683.2000000000003</v>
      </c>
      <c r="AH35" s="40">
        <f t="shared" si="76"/>
        <v>99.57554948768554</v>
      </c>
      <c r="AI35" s="41">
        <v>3698.8999999999996</v>
      </c>
      <c r="AJ35" s="42">
        <v>3080.3</v>
      </c>
      <c r="AK35" s="40">
        <f t="shared" si="77"/>
        <v>97.29618749802582</v>
      </c>
      <c r="AL35" s="41">
        <v>3165.9000000000005</v>
      </c>
      <c r="AM35" s="40">
        <f t="shared" si="78"/>
        <v>98.20398287734973</v>
      </c>
      <c r="AN35" s="41">
        <v>3223.8</v>
      </c>
      <c r="AO35" s="40">
        <f t="shared" si="79"/>
        <v>98.91991408407486</v>
      </c>
      <c r="AP35" s="41">
        <v>3259.0000000000005</v>
      </c>
      <c r="AQ35" s="40">
        <f t="shared" si="80"/>
        <v>100.64233215984193</v>
      </c>
      <c r="AR35" s="41">
        <v>3238.1999999999994</v>
      </c>
      <c r="AS35" s="40">
        <f t="shared" si="81"/>
        <v>98.49438817410345</v>
      </c>
      <c r="AT35" s="41">
        <v>3287.7000000000003</v>
      </c>
      <c r="AU35" s="42">
        <v>667.8</v>
      </c>
      <c r="AV35" s="40">
        <f t="shared" si="82"/>
        <v>89.09939959973318</v>
      </c>
      <c r="AW35" s="41">
        <v>749.4999999999999</v>
      </c>
      <c r="AX35" s="40">
        <f t="shared" si="83"/>
        <v>101.48950575490858</v>
      </c>
      <c r="AY35" s="41">
        <v>738.5</v>
      </c>
      <c r="AZ35" s="40">
        <f t="shared" si="84"/>
        <v>94.72806567470498</v>
      </c>
      <c r="BA35" s="41">
        <v>779.6</v>
      </c>
      <c r="BB35" s="40">
        <f t="shared" si="85"/>
        <v>97.96431264136719</v>
      </c>
      <c r="BC35" s="41">
        <v>795.8</v>
      </c>
      <c r="BD35" s="40">
        <f t="shared" si="86"/>
        <v>102.43274552709485</v>
      </c>
      <c r="BE35" s="41">
        <v>776.9000000000001</v>
      </c>
      <c r="BF35" s="42">
        <f t="shared" si="6"/>
        <v>739.5757358759123</v>
      </c>
      <c r="BG35" s="40">
        <f t="shared" si="7"/>
        <v>97.77721121208232</v>
      </c>
      <c r="BH35" s="41">
        <f t="shared" si="8"/>
        <v>756.3886581626323</v>
      </c>
      <c r="BI35" s="40">
        <f t="shared" si="9"/>
        <v>100.90931047043748</v>
      </c>
      <c r="BJ35" s="41">
        <f t="shared" si="10"/>
        <v>749.5727149817608</v>
      </c>
      <c r="BK35" s="40">
        <f t="shared" si="11"/>
        <v>100.96613130986677</v>
      </c>
      <c r="BL35" s="41">
        <f t="shared" si="12"/>
        <v>742.400154643253</v>
      </c>
      <c r="BM35" s="40">
        <f t="shared" si="13"/>
        <v>102.1650516897326</v>
      </c>
      <c r="BN35" s="41">
        <f t="shared" si="14"/>
        <v>726.667429188863</v>
      </c>
      <c r="BO35" s="40">
        <f t="shared" si="68"/>
        <v>101.96779918068856</v>
      </c>
      <c r="BP35" s="41">
        <f t="shared" si="16"/>
        <v>712.6440258862475</v>
      </c>
      <c r="BQ35" s="42">
        <f t="shared" si="17"/>
        <v>621.4996441627216</v>
      </c>
      <c r="BR35" s="40">
        <f t="shared" si="18"/>
        <v>99.23590018000458</v>
      </c>
      <c r="BS35" s="41">
        <f t="shared" si="19"/>
        <v>626.2850873881123</v>
      </c>
      <c r="BT35" s="40">
        <f t="shared" si="20"/>
        <v>100.36930736707116</v>
      </c>
      <c r="BU35" s="41">
        <f t="shared" si="21"/>
        <v>623.9806807649466</v>
      </c>
      <c r="BV35" s="40">
        <f t="shared" si="22"/>
        <v>101.72885228811053</v>
      </c>
      <c r="BW35" s="41">
        <f t="shared" si="23"/>
        <v>613.3763103880744</v>
      </c>
      <c r="BX35" s="40">
        <f t="shared" si="24"/>
        <v>102.64718994450601</v>
      </c>
      <c r="BY35" s="41">
        <f t="shared" si="25"/>
        <v>597.5578198679215</v>
      </c>
      <c r="BZ35" s="40">
        <f t="shared" si="26"/>
        <v>101.46245514505864</v>
      </c>
      <c r="CA35" s="41">
        <f t="shared" si="27"/>
        <v>588.944766823951</v>
      </c>
      <c r="CB35" s="42">
        <f t="shared" si="28"/>
        <v>544.6387920097955</v>
      </c>
      <c r="CC35" s="40">
        <f t="shared" si="29"/>
        <v>99.10459679130953</v>
      </c>
      <c r="CD35" s="41">
        <f t="shared" si="30"/>
        <v>549.5595659974016</v>
      </c>
      <c r="CE35" s="40">
        <f t="shared" si="31"/>
        <v>100.23862156460144</v>
      </c>
      <c r="CF35" s="41">
        <f t="shared" si="32"/>
        <v>548.2513201193847</v>
      </c>
      <c r="CG35" s="40">
        <f t="shared" si="33"/>
        <v>101.64761160016683</v>
      </c>
      <c r="CH35" s="41">
        <f t="shared" si="34"/>
        <v>539.3646850020871</v>
      </c>
      <c r="CI35" s="40">
        <f t="shared" si="35"/>
        <v>102.6654244334828</v>
      </c>
      <c r="CJ35" s="41">
        <f t="shared" si="36"/>
        <v>525.3615693680231</v>
      </c>
      <c r="CK35" s="40">
        <f t="shared" si="37"/>
        <v>100.3608063783856</v>
      </c>
      <c r="CL35" s="41">
        <f t="shared" si="38"/>
        <v>523.4728459507162</v>
      </c>
      <c r="CM35" s="42">
        <f t="shared" si="39"/>
        <v>118.07609171319072</v>
      </c>
      <c r="CN35" s="40">
        <f t="shared" si="87"/>
        <v>90.75545814021224</v>
      </c>
      <c r="CO35" s="41">
        <f t="shared" si="41"/>
        <v>130.1035707745198</v>
      </c>
      <c r="CP35" s="40">
        <f t="shared" si="88"/>
        <v>103.59221553010055</v>
      </c>
      <c r="CQ35" s="41">
        <f t="shared" si="43"/>
        <v>125.5920342168142</v>
      </c>
      <c r="CR35" s="40">
        <f t="shared" si="89"/>
        <v>97.34017378091984</v>
      </c>
      <c r="CS35" s="41">
        <f t="shared" si="45"/>
        <v>129.02384425517857</v>
      </c>
      <c r="CT35" s="40">
        <f t="shared" si="90"/>
        <v>99.93357189583793</v>
      </c>
      <c r="CU35" s="41">
        <f t="shared" si="47"/>
        <v>129.10960932094153</v>
      </c>
      <c r="CV35" s="40">
        <f t="shared" si="91"/>
        <v>104.37379358587796</v>
      </c>
      <c r="CW35" s="41">
        <f t="shared" si="49"/>
        <v>123.69925906229625</v>
      </c>
      <c r="CX35" s="63" t="s">
        <v>25</v>
      </c>
      <c r="CY35" s="44">
        <v>32</v>
      </c>
    </row>
    <row r="36" spans="1:103" s="21" customFormat="1" ht="19.5" customHeight="1" thickBot="1">
      <c r="A36" s="67">
        <v>33</v>
      </c>
      <c r="B36" s="68" t="s">
        <v>26</v>
      </c>
      <c r="C36" s="49">
        <v>11198</v>
      </c>
      <c r="D36" s="65">
        <f t="shared" si="0"/>
        <v>96.12842304060435</v>
      </c>
      <c r="E36" s="51">
        <v>11649</v>
      </c>
      <c r="F36" s="65">
        <f t="shared" si="0"/>
        <v>97.36710130391174</v>
      </c>
      <c r="G36" s="50">
        <v>11964</v>
      </c>
      <c r="H36" s="65">
        <f t="shared" si="1"/>
        <v>97.49022164276401</v>
      </c>
      <c r="I36" s="50">
        <v>12272</v>
      </c>
      <c r="J36" s="65">
        <f t="shared" si="2"/>
        <v>97.28101466508126</v>
      </c>
      <c r="K36" s="50">
        <v>12615</v>
      </c>
      <c r="L36" s="65">
        <f t="shared" si="3"/>
        <v>97.91213908723999</v>
      </c>
      <c r="M36" s="50">
        <v>12884</v>
      </c>
      <c r="N36" s="49">
        <v>3042.7000000000003</v>
      </c>
      <c r="O36" s="65">
        <f t="shared" si="69"/>
        <v>100.74831959206652</v>
      </c>
      <c r="P36" s="51">
        <v>3020.099999999999</v>
      </c>
      <c r="Q36" s="65">
        <f t="shared" si="4"/>
        <v>96.90989603388523</v>
      </c>
      <c r="R36" s="51">
        <v>3116.3999999999996</v>
      </c>
      <c r="S36" s="65">
        <f t="shared" si="70"/>
        <v>101.28375962819719</v>
      </c>
      <c r="T36" s="51">
        <v>3076.9</v>
      </c>
      <c r="U36" s="65">
        <f t="shared" si="71"/>
        <v>91.74369372055578</v>
      </c>
      <c r="V36" s="51">
        <v>3353.8</v>
      </c>
      <c r="W36" s="65">
        <f t="shared" si="72"/>
        <v>104.21353551674848</v>
      </c>
      <c r="X36" s="51">
        <v>3218.2000000000003</v>
      </c>
      <c r="Y36" s="49">
        <v>2456.2</v>
      </c>
      <c r="Z36" s="65">
        <f t="shared" si="73"/>
        <v>100.03665539852562</v>
      </c>
      <c r="AA36" s="51">
        <v>2455.3</v>
      </c>
      <c r="AB36" s="65">
        <f t="shared" si="5"/>
        <v>99.24413904607921</v>
      </c>
      <c r="AC36" s="51">
        <v>2474.0000000000005</v>
      </c>
      <c r="AD36" s="65">
        <f t="shared" si="74"/>
        <v>104.23864498188256</v>
      </c>
      <c r="AE36" s="51">
        <v>2373.4</v>
      </c>
      <c r="AF36" s="65">
        <f t="shared" si="75"/>
        <v>89.802868061599</v>
      </c>
      <c r="AG36" s="51">
        <v>2642.9</v>
      </c>
      <c r="AH36" s="65">
        <f t="shared" si="76"/>
        <v>102.96478105033506</v>
      </c>
      <c r="AI36" s="51">
        <v>2566.7999999999997</v>
      </c>
      <c r="AJ36" s="49">
        <v>1911.6</v>
      </c>
      <c r="AK36" s="65">
        <f t="shared" si="77"/>
        <v>102.4602026049204</v>
      </c>
      <c r="AL36" s="51">
        <v>1865.7</v>
      </c>
      <c r="AM36" s="65">
        <f t="shared" si="78"/>
        <v>99.82877628551554</v>
      </c>
      <c r="AN36" s="51">
        <v>1868.8999999999999</v>
      </c>
      <c r="AO36" s="65">
        <f t="shared" si="79"/>
        <v>97.60288280760395</v>
      </c>
      <c r="AP36" s="51">
        <v>1914.7999999999995</v>
      </c>
      <c r="AQ36" s="65">
        <f t="shared" si="80"/>
        <v>94.63279628348323</v>
      </c>
      <c r="AR36" s="51">
        <v>2023.3999999999999</v>
      </c>
      <c r="AS36" s="65">
        <f t="shared" si="81"/>
        <v>103.97738951695786</v>
      </c>
      <c r="AT36" s="51">
        <v>1946</v>
      </c>
      <c r="AU36" s="49">
        <v>586.4999999999999</v>
      </c>
      <c r="AV36" s="65">
        <f t="shared" si="82"/>
        <v>103.84206798866852</v>
      </c>
      <c r="AW36" s="51">
        <v>564.8000000000001</v>
      </c>
      <c r="AX36" s="65">
        <f t="shared" si="83"/>
        <v>87.920298879203</v>
      </c>
      <c r="AY36" s="51">
        <v>642.4</v>
      </c>
      <c r="AZ36" s="65">
        <f t="shared" si="84"/>
        <v>91.31485429992892</v>
      </c>
      <c r="BA36" s="51">
        <v>703.5</v>
      </c>
      <c r="BB36" s="65">
        <f t="shared" si="85"/>
        <v>98.95906597271065</v>
      </c>
      <c r="BC36" s="51">
        <v>710.9</v>
      </c>
      <c r="BD36" s="65">
        <f t="shared" si="86"/>
        <v>109.1341725514277</v>
      </c>
      <c r="BE36" s="51">
        <v>651.4</v>
      </c>
      <c r="BF36" s="49">
        <f t="shared" si="6"/>
        <v>744.4333259119169</v>
      </c>
      <c r="BG36" s="65">
        <f t="shared" si="7"/>
        <v>104.80596311198278</v>
      </c>
      <c r="BH36" s="51">
        <f t="shared" si="8"/>
        <v>710.2967272162815</v>
      </c>
      <c r="BI36" s="65">
        <f t="shared" si="9"/>
        <v>99.53043146616903</v>
      </c>
      <c r="BJ36" s="51">
        <f t="shared" si="10"/>
        <v>713.6477926931478</v>
      </c>
      <c r="BK36" s="65">
        <f t="shared" si="11"/>
        <v>104.17583186214999</v>
      </c>
      <c r="BL36" s="51">
        <f t="shared" si="12"/>
        <v>685.0416069990953</v>
      </c>
      <c r="BM36" s="65">
        <f t="shared" si="13"/>
        <v>94.05024012723354</v>
      </c>
      <c r="BN36" s="51">
        <f t="shared" si="14"/>
        <v>728.3783710412155</v>
      </c>
      <c r="BO36" s="65">
        <f t="shared" si="68"/>
        <v>106.4357662780648</v>
      </c>
      <c r="BP36" s="51">
        <f t="shared" si="16"/>
        <v>684.3360991438889</v>
      </c>
      <c r="BQ36" s="49">
        <f t="shared" si="17"/>
        <v>600.9390130820816</v>
      </c>
      <c r="BR36" s="65">
        <f t="shared" si="18"/>
        <v>104.06563660809296</v>
      </c>
      <c r="BS36" s="51">
        <f t="shared" si="19"/>
        <v>577.4615258879297</v>
      </c>
      <c r="BT36" s="65">
        <f t="shared" si="20"/>
        <v>101.92779462162346</v>
      </c>
      <c r="BU36" s="51">
        <f t="shared" si="21"/>
        <v>566.5398020545656</v>
      </c>
      <c r="BV36" s="65">
        <f t="shared" si="22"/>
        <v>107.21509147205647</v>
      </c>
      <c r="BW36" s="51">
        <f t="shared" si="23"/>
        <v>528.4142318735261</v>
      </c>
      <c r="BX36" s="65">
        <f t="shared" si="24"/>
        <v>92.06061978530607</v>
      </c>
      <c r="BY36" s="51">
        <f t="shared" si="25"/>
        <v>573.9850905912183</v>
      </c>
      <c r="BZ36" s="65">
        <f t="shared" si="26"/>
        <v>105.16038359512619</v>
      </c>
      <c r="CA36" s="51">
        <f t="shared" si="27"/>
        <v>545.8187493886438</v>
      </c>
      <c r="CB36" s="49">
        <f t="shared" si="28"/>
        <v>467.6960416121274</v>
      </c>
      <c r="CC36" s="65">
        <f t="shared" si="29"/>
        <v>106.58679229726</v>
      </c>
      <c r="CD36" s="51">
        <f t="shared" si="30"/>
        <v>438.7936174190977</v>
      </c>
      <c r="CE36" s="65">
        <f t="shared" si="31"/>
        <v>102.52824100608709</v>
      </c>
      <c r="CF36" s="51">
        <f t="shared" si="32"/>
        <v>427.9734179708073</v>
      </c>
      <c r="CG36" s="65">
        <f t="shared" si="33"/>
        <v>100.38985071201253</v>
      </c>
      <c r="CH36" s="51">
        <f t="shared" si="34"/>
        <v>426.3114397874052</v>
      </c>
      <c r="CI36" s="65">
        <f t="shared" si="35"/>
        <v>97.01197819092187</v>
      </c>
      <c r="CJ36" s="51">
        <f t="shared" si="36"/>
        <v>439.44206451332667</v>
      </c>
      <c r="CK36" s="65">
        <f t="shared" si="37"/>
        <v>106.19458474328063</v>
      </c>
      <c r="CL36" s="51">
        <f t="shared" si="38"/>
        <v>413.808355271272</v>
      </c>
      <c r="CM36" s="49">
        <f t="shared" si="39"/>
        <v>143.49431282983505</v>
      </c>
      <c r="CN36" s="65">
        <f t="shared" si="87"/>
        <v>108.02431237721018</v>
      </c>
      <c r="CO36" s="51">
        <f t="shared" si="41"/>
        <v>132.83520132835204</v>
      </c>
      <c r="CP36" s="65">
        <f t="shared" si="88"/>
        <v>90.29774708479569</v>
      </c>
      <c r="CQ36" s="51">
        <f t="shared" si="43"/>
        <v>147.1079906385824</v>
      </c>
      <c r="CR36" s="65">
        <f t="shared" si="89"/>
        <v>93.92227285980186</v>
      </c>
      <c r="CS36" s="51">
        <f t="shared" si="45"/>
        <v>156.62737512556907</v>
      </c>
      <c r="CT36" s="65">
        <f t="shared" si="90"/>
        <v>101.44701548478051</v>
      </c>
      <c r="CU36" s="51">
        <f t="shared" si="47"/>
        <v>154.393280449997</v>
      </c>
      <c r="CV36" s="65">
        <f t="shared" si="91"/>
        <v>111.4613300953305</v>
      </c>
      <c r="CW36" s="51">
        <f t="shared" si="49"/>
        <v>138.5173497552449</v>
      </c>
      <c r="CX36" s="69" t="s">
        <v>26</v>
      </c>
      <c r="CY36" s="70">
        <v>33</v>
      </c>
    </row>
    <row r="37" spans="1:103" s="21" customFormat="1" ht="12">
      <c r="A37" s="6"/>
      <c r="B37" s="7"/>
      <c r="C37" s="22"/>
      <c r="E37" s="22"/>
      <c r="G37" s="22"/>
      <c r="I37" s="22"/>
      <c r="K37" s="22"/>
      <c r="M37" s="22"/>
      <c r="N37" s="22"/>
      <c r="P37" s="22"/>
      <c r="R37" s="22"/>
      <c r="T37" s="22"/>
      <c r="V37" s="22"/>
      <c r="X37" s="22"/>
      <c r="Y37" s="22"/>
      <c r="AA37" s="22"/>
      <c r="AC37" s="22"/>
      <c r="AE37" s="22"/>
      <c r="AG37" s="22"/>
      <c r="AI37" s="22"/>
      <c r="AJ37" s="22"/>
      <c r="AL37" s="22"/>
      <c r="AN37" s="22"/>
      <c r="AP37" s="22"/>
      <c r="AR37" s="22"/>
      <c r="AT37" s="22"/>
      <c r="AU37" s="22"/>
      <c r="AW37" s="22"/>
      <c r="AY37" s="22"/>
      <c r="BA37" s="22"/>
      <c r="BC37" s="22"/>
      <c r="BE37" s="22"/>
      <c r="BF37" s="22"/>
      <c r="BH37" s="22"/>
      <c r="BJ37" s="22"/>
      <c r="BL37" s="22"/>
      <c r="BN37" s="22"/>
      <c r="BP37" s="22"/>
      <c r="BQ37" s="22"/>
      <c r="BS37" s="22"/>
      <c r="BU37" s="22"/>
      <c r="BW37" s="22"/>
      <c r="BY37" s="22"/>
      <c r="CA37" s="22"/>
      <c r="CB37" s="22"/>
      <c r="CD37" s="22"/>
      <c r="CF37" s="22"/>
      <c r="CH37" s="22"/>
      <c r="CJ37" s="22"/>
      <c r="CL37" s="22"/>
      <c r="CM37" s="22"/>
      <c r="CO37" s="22"/>
      <c r="CQ37" s="22"/>
      <c r="CS37" s="22"/>
      <c r="CU37" s="22"/>
      <c r="CW37" s="22"/>
      <c r="CX37" s="7"/>
      <c r="CY37" s="6"/>
    </row>
    <row r="38" spans="1:103" s="21" customFormat="1" ht="12">
      <c r="A38" s="6"/>
      <c r="B38" s="7"/>
      <c r="C38" s="22"/>
      <c r="E38" s="22"/>
      <c r="G38" s="22"/>
      <c r="I38" s="22"/>
      <c r="K38" s="22"/>
      <c r="M38" s="22"/>
      <c r="N38" s="22"/>
      <c r="P38" s="22"/>
      <c r="R38" s="22"/>
      <c r="T38" s="22"/>
      <c r="V38" s="22"/>
      <c r="X38" s="22"/>
      <c r="Y38" s="22"/>
      <c r="AA38" s="22"/>
      <c r="AC38" s="22"/>
      <c r="AE38" s="22"/>
      <c r="AG38" s="22"/>
      <c r="AI38" s="22"/>
      <c r="AJ38" s="22"/>
      <c r="AL38" s="22"/>
      <c r="AN38" s="22"/>
      <c r="AP38" s="22"/>
      <c r="AR38" s="22"/>
      <c r="AT38" s="22"/>
      <c r="AU38" s="22"/>
      <c r="AW38" s="22"/>
      <c r="AY38" s="22"/>
      <c r="BA38" s="22"/>
      <c r="BC38" s="22"/>
      <c r="BE38" s="22"/>
      <c r="BF38" s="22"/>
      <c r="BH38" s="22"/>
      <c r="BJ38" s="22"/>
      <c r="BL38" s="22"/>
      <c r="BN38" s="22"/>
      <c r="BP38" s="22"/>
      <c r="BQ38" s="22"/>
      <c r="BS38" s="22"/>
      <c r="BU38" s="22"/>
      <c r="BW38" s="22"/>
      <c r="BY38" s="22"/>
      <c r="CA38" s="22"/>
      <c r="CB38" s="22"/>
      <c r="CD38" s="22"/>
      <c r="CF38" s="22"/>
      <c r="CH38" s="22"/>
      <c r="CJ38" s="22"/>
      <c r="CL38" s="22"/>
      <c r="CM38" s="22"/>
      <c r="CO38" s="22"/>
      <c r="CQ38" s="22"/>
      <c r="CS38" s="22"/>
      <c r="CU38" s="22"/>
      <c r="CW38" s="22"/>
      <c r="CX38" s="7"/>
      <c r="CY38" s="6"/>
    </row>
    <row r="39" spans="1:103" s="21" customFormat="1" ht="12">
      <c r="A39" s="6"/>
      <c r="B39" s="7"/>
      <c r="C39" s="22"/>
      <c r="E39" s="22"/>
      <c r="G39" s="22"/>
      <c r="I39" s="22"/>
      <c r="K39" s="22"/>
      <c r="M39" s="22"/>
      <c r="N39" s="22"/>
      <c r="P39" s="22"/>
      <c r="R39" s="22"/>
      <c r="T39" s="22"/>
      <c r="V39" s="22"/>
      <c r="X39" s="22"/>
      <c r="Y39" s="22"/>
      <c r="AA39" s="22"/>
      <c r="AC39" s="22"/>
      <c r="AE39" s="22"/>
      <c r="AG39" s="22"/>
      <c r="AI39" s="22"/>
      <c r="AJ39" s="22"/>
      <c r="AL39" s="22"/>
      <c r="AN39" s="22"/>
      <c r="AP39" s="22"/>
      <c r="AR39" s="22"/>
      <c r="AT39" s="22"/>
      <c r="AU39" s="22"/>
      <c r="AW39" s="22"/>
      <c r="AY39" s="22"/>
      <c r="BA39" s="22"/>
      <c r="BC39" s="22"/>
      <c r="BE39" s="22"/>
      <c r="BF39" s="22"/>
      <c r="BH39" s="22"/>
      <c r="BJ39" s="22"/>
      <c r="BL39" s="22"/>
      <c r="BN39" s="22"/>
      <c r="BP39" s="22"/>
      <c r="BQ39" s="22"/>
      <c r="BS39" s="22"/>
      <c r="BU39" s="22"/>
      <c r="BW39" s="22"/>
      <c r="BY39" s="22"/>
      <c r="CA39" s="22"/>
      <c r="CB39" s="22"/>
      <c r="CD39" s="22"/>
      <c r="CF39" s="22"/>
      <c r="CH39" s="22"/>
      <c r="CJ39" s="22"/>
      <c r="CL39" s="22"/>
      <c r="CM39" s="22"/>
      <c r="CO39" s="22"/>
      <c r="CQ39" s="22"/>
      <c r="CS39" s="22"/>
      <c r="CU39" s="22"/>
      <c r="CW39" s="22"/>
      <c r="CX39" s="7"/>
      <c r="CY39" s="6"/>
    </row>
    <row r="40" spans="1:103" s="21" customFormat="1" ht="12">
      <c r="A40" s="6"/>
      <c r="B40" s="7"/>
      <c r="C40" s="22"/>
      <c r="E40" s="22"/>
      <c r="G40" s="22"/>
      <c r="I40" s="22"/>
      <c r="K40" s="22"/>
      <c r="M40" s="22"/>
      <c r="N40" s="22"/>
      <c r="P40" s="22"/>
      <c r="R40" s="22"/>
      <c r="T40" s="22"/>
      <c r="V40" s="22"/>
      <c r="X40" s="22"/>
      <c r="Y40" s="22"/>
      <c r="AA40" s="22"/>
      <c r="AC40" s="22"/>
      <c r="AE40" s="22"/>
      <c r="AG40" s="22"/>
      <c r="AI40" s="22"/>
      <c r="AJ40" s="22"/>
      <c r="AL40" s="22"/>
      <c r="AN40" s="22"/>
      <c r="AP40" s="22"/>
      <c r="AR40" s="22"/>
      <c r="AT40" s="22"/>
      <c r="AU40" s="22"/>
      <c r="AW40" s="22"/>
      <c r="AY40" s="22"/>
      <c r="BA40" s="22"/>
      <c r="BC40" s="22"/>
      <c r="BE40" s="22"/>
      <c r="BF40" s="22"/>
      <c r="BH40" s="22"/>
      <c r="BJ40" s="22"/>
      <c r="BL40" s="22"/>
      <c r="BN40" s="22"/>
      <c r="BP40" s="22"/>
      <c r="BQ40" s="22"/>
      <c r="BS40" s="22"/>
      <c r="BU40" s="22"/>
      <c r="BW40" s="22"/>
      <c r="BY40" s="22"/>
      <c r="CA40" s="22"/>
      <c r="CB40" s="22"/>
      <c r="CD40" s="22"/>
      <c r="CF40" s="22"/>
      <c r="CH40" s="22"/>
      <c r="CJ40" s="22"/>
      <c r="CL40" s="22"/>
      <c r="CM40" s="22"/>
      <c r="CO40" s="22"/>
      <c r="CQ40" s="22"/>
      <c r="CS40" s="22"/>
      <c r="CU40" s="22"/>
      <c r="CW40" s="22"/>
      <c r="CX40" s="7"/>
      <c r="CY40" s="6"/>
    </row>
    <row r="41" spans="1:103" s="21" customFormat="1" ht="12">
      <c r="A41" s="6"/>
      <c r="B41" s="7"/>
      <c r="C41" s="22"/>
      <c r="E41" s="22"/>
      <c r="G41" s="22"/>
      <c r="I41" s="22"/>
      <c r="K41" s="22"/>
      <c r="M41" s="22"/>
      <c r="N41" s="22"/>
      <c r="P41" s="22"/>
      <c r="R41" s="22"/>
      <c r="T41" s="22"/>
      <c r="V41" s="22"/>
      <c r="X41" s="22"/>
      <c r="Y41" s="22"/>
      <c r="AA41" s="22"/>
      <c r="AC41" s="22"/>
      <c r="AE41" s="22"/>
      <c r="AG41" s="22"/>
      <c r="AI41" s="22"/>
      <c r="AJ41" s="22"/>
      <c r="AL41" s="22"/>
      <c r="AN41" s="22"/>
      <c r="AP41" s="22"/>
      <c r="AR41" s="22"/>
      <c r="AT41" s="22"/>
      <c r="AU41" s="22"/>
      <c r="AW41" s="22"/>
      <c r="AY41" s="22"/>
      <c r="BA41" s="22"/>
      <c r="BC41" s="22"/>
      <c r="BE41" s="22"/>
      <c r="BF41" s="22"/>
      <c r="BH41" s="22"/>
      <c r="BJ41" s="22"/>
      <c r="BL41" s="22"/>
      <c r="BN41" s="22"/>
      <c r="BP41" s="22"/>
      <c r="BQ41" s="22"/>
      <c r="BS41" s="22"/>
      <c r="BU41" s="22"/>
      <c r="BW41" s="22"/>
      <c r="BY41" s="22"/>
      <c r="CA41" s="22"/>
      <c r="CB41" s="22"/>
      <c r="CD41" s="22"/>
      <c r="CF41" s="22"/>
      <c r="CH41" s="22"/>
      <c r="CJ41" s="22"/>
      <c r="CL41" s="22"/>
      <c r="CM41" s="22"/>
      <c r="CO41" s="22"/>
      <c r="CQ41" s="22"/>
      <c r="CS41" s="22"/>
      <c r="CU41" s="22"/>
      <c r="CW41" s="22"/>
      <c r="CX41" s="7"/>
      <c r="CY41" s="6"/>
    </row>
    <row r="42" spans="1:103" s="21" customFormat="1" ht="12">
      <c r="A42" s="6"/>
      <c r="B42" s="7"/>
      <c r="C42" s="22"/>
      <c r="E42" s="22"/>
      <c r="G42" s="22"/>
      <c r="I42" s="22"/>
      <c r="K42" s="22"/>
      <c r="M42" s="22"/>
      <c r="N42" s="22"/>
      <c r="P42" s="22"/>
      <c r="R42" s="22"/>
      <c r="T42" s="22"/>
      <c r="V42" s="22"/>
      <c r="X42" s="22"/>
      <c r="Y42" s="22"/>
      <c r="AA42" s="22"/>
      <c r="AC42" s="22"/>
      <c r="AE42" s="22"/>
      <c r="AG42" s="22"/>
      <c r="AI42" s="22"/>
      <c r="AJ42" s="22"/>
      <c r="AL42" s="22"/>
      <c r="AN42" s="22"/>
      <c r="AP42" s="22"/>
      <c r="AR42" s="22"/>
      <c r="AT42" s="22"/>
      <c r="AU42" s="22"/>
      <c r="AW42" s="22"/>
      <c r="AY42" s="22"/>
      <c r="BA42" s="22"/>
      <c r="BC42" s="22"/>
      <c r="BE42" s="22"/>
      <c r="BF42" s="22"/>
      <c r="BH42" s="22"/>
      <c r="BJ42" s="22"/>
      <c r="BL42" s="22"/>
      <c r="BN42" s="22"/>
      <c r="BP42" s="22"/>
      <c r="BQ42" s="22"/>
      <c r="BS42" s="22"/>
      <c r="BU42" s="22"/>
      <c r="BW42" s="22"/>
      <c r="BY42" s="22"/>
      <c r="CA42" s="22"/>
      <c r="CB42" s="22"/>
      <c r="CD42" s="22"/>
      <c r="CF42" s="22"/>
      <c r="CH42" s="22"/>
      <c r="CJ42" s="22"/>
      <c r="CL42" s="22"/>
      <c r="CM42" s="22"/>
      <c r="CO42" s="22"/>
      <c r="CQ42" s="22"/>
      <c r="CS42" s="22"/>
      <c r="CU42" s="22"/>
      <c r="CW42" s="22"/>
      <c r="CX42" s="7"/>
      <c r="CY42" s="6"/>
    </row>
    <row r="43" spans="1:103" s="21" customFormat="1" ht="12">
      <c r="A43" s="6"/>
      <c r="B43" s="7"/>
      <c r="C43" s="22"/>
      <c r="E43" s="22"/>
      <c r="G43" s="22"/>
      <c r="I43" s="22"/>
      <c r="K43" s="22"/>
      <c r="M43" s="22"/>
      <c r="N43" s="22"/>
      <c r="P43" s="22"/>
      <c r="R43" s="22"/>
      <c r="T43" s="22"/>
      <c r="V43" s="22"/>
      <c r="X43" s="22"/>
      <c r="Y43" s="22"/>
      <c r="AA43" s="22"/>
      <c r="AC43" s="22"/>
      <c r="AE43" s="22"/>
      <c r="AG43" s="22"/>
      <c r="AI43" s="22"/>
      <c r="AJ43" s="22"/>
      <c r="AL43" s="22"/>
      <c r="AN43" s="22"/>
      <c r="AP43" s="22"/>
      <c r="AR43" s="22"/>
      <c r="AT43" s="22"/>
      <c r="AU43" s="22"/>
      <c r="AW43" s="22"/>
      <c r="AY43" s="22"/>
      <c r="BA43" s="22"/>
      <c r="BC43" s="22"/>
      <c r="BE43" s="22"/>
      <c r="BF43" s="22"/>
      <c r="BH43" s="22"/>
      <c r="BJ43" s="22"/>
      <c r="BL43" s="22"/>
      <c r="BN43" s="22"/>
      <c r="BP43" s="22"/>
      <c r="BQ43" s="22"/>
      <c r="BS43" s="22"/>
      <c r="BU43" s="22"/>
      <c r="BW43" s="22"/>
      <c r="BY43" s="22"/>
      <c r="CA43" s="22"/>
      <c r="CB43" s="22"/>
      <c r="CD43" s="22"/>
      <c r="CF43" s="22"/>
      <c r="CH43" s="22"/>
      <c r="CJ43" s="22"/>
      <c r="CL43" s="22"/>
      <c r="CM43" s="22"/>
      <c r="CO43" s="22"/>
      <c r="CQ43" s="22"/>
      <c r="CS43" s="22"/>
      <c r="CU43" s="22"/>
      <c r="CW43" s="22"/>
      <c r="CX43" s="7"/>
      <c r="CY43" s="6"/>
    </row>
    <row r="44" spans="1:103" s="21" customFormat="1" ht="12">
      <c r="A44" s="6"/>
      <c r="B44" s="7"/>
      <c r="C44" s="22"/>
      <c r="E44" s="22"/>
      <c r="G44" s="22"/>
      <c r="I44" s="22"/>
      <c r="K44" s="22"/>
      <c r="M44" s="22"/>
      <c r="N44" s="22"/>
      <c r="P44" s="22"/>
      <c r="R44" s="22"/>
      <c r="T44" s="22"/>
      <c r="V44" s="22"/>
      <c r="X44" s="22"/>
      <c r="Y44" s="22"/>
      <c r="AA44" s="22"/>
      <c r="AC44" s="22"/>
      <c r="AE44" s="22"/>
      <c r="AG44" s="22"/>
      <c r="AI44" s="22"/>
      <c r="AJ44" s="22"/>
      <c r="AL44" s="22"/>
      <c r="AN44" s="22"/>
      <c r="AP44" s="22"/>
      <c r="AR44" s="22"/>
      <c r="AT44" s="22"/>
      <c r="AU44" s="22"/>
      <c r="AW44" s="22"/>
      <c r="AY44" s="22"/>
      <c r="BA44" s="22"/>
      <c r="BC44" s="22"/>
      <c r="BE44" s="22"/>
      <c r="BF44" s="22"/>
      <c r="BH44" s="22"/>
      <c r="BJ44" s="22"/>
      <c r="BL44" s="22"/>
      <c r="BN44" s="22"/>
      <c r="BP44" s="22"/>
      <c r="BQ44" s="22"/>
      <c r="BS44" s="22"/>
      <c r="BU44" s="22"/>
      <c r="BW44" s="22"/>
      <c r="BY44" s="22"/>
      <c r="CA44" s="22"/>
      <c r="CB44" s="22"/>
      <c r="CD44" s="22"/>
      <c r="CF44" s="22"/>
      <c r="CH44" s="22"/>
      <c r="CJ44" s="22"/>
      <c r="CL44" s="22"/>
      <c r="CM44" s="22"/>
      <c r="CO44" s="22"/>
      <c r="CQ44" s="22"/>
      <c r="CS44" s="22"/>
      <c r="CU44" s="22"/>
      <c r="CW44" s="22"/>
      <c r="CX44" s="7"/>
      <c r="CY44" s="6"/>
    </row>
    <row r="45" spans="1:103" s="21" customFormat="1" ht="12">
      <c r="A45" s="6"/>
      <c r="B45" s="7"/>
      <c r="C45" s="22"/>
      <c r="E45" s="22"/>
      <c r="G45" s="22"/>
      <c r="I45" s="22"/>
      <c r="K45" s="22"/>
      <c r="M45" s="22"/>
      <c r="N45" s="22"/>
      <c r="P45" s="22"/>
      <c r="R45" s="22"/>
      <c r="T45" s="22"/>
      <c r="V45" s="22"/>
      <c r="X45" s="22"/>
      <c r="Y45" s="22"/>
      <c r="AA45" s="22"/>
      <c r="AC45" s="22"/>
      <c r="AE45" s="22"/>
      <c r="AG45" s="22"/>
      <c r="AI45" s="22"/>
      <c r="AJ45" s="22"/>
      <c r="AL45" s="22"/>
      <c r="AN45" s="22"/>
      <c r="AP45" s="22"/>
      <c r="AR45" s="22"/>
      <c r="AT45" s="22"/>
      <c r="AU45" s="22"/>
      <c r="AW45" s="22"/>
      <c r="AY45" s="22"/>
      <c r="BA45" s="22"/>
      <c r="BC45" s="22"/>
      <c r="BE45" s="22"/>
      <c r="BF45" s="22"/>
      <c r="BH45" s="22"/>
      <c r="BJ45" s="22"/>
      <c r="BL45" s="22"/>
      <c r="BN45" s="22"/>
      <c r="BP45" s="22"/>
      <c r="BQ45" s="22"/>
      <c r="BS45" s="22"/>
      <c r="BU45" s="22"/>
      <c r="BW45" s="22"/>
      <c r="BY45" s="22"/>
      <c r="CA45" s="22"/>
      <c r="CB45" s="22"/>
      <c r="CD45" s="22"/>
      <c r="CF45" s="22"/>
      <c r="CH45" s="22"/>
      <c r="CJ45" s="22"/>
      <c r="CL45" s="22"/>
      <c r="CM45" s="22"/>
      <c r="CO45" s="22"/>
      <c r="CQ45" s="22"/>
      <c r="CS45" s="22"/>
      <c r="CU45" s="22"/>
      <c r="CW45" s="22"/>
      <c r="CX45" s="7"/>
      <c r="CY45" s="6"/>
    </row>
    <row r="46" spans="1:103" s="21" customFormat="1" ht="12">
      <c r="A46" s="6"/>
      <c r="B46" s="7"/>
      <c r="C46" s="22"/>
      <c r="E46" s="22"/>
      <c r="G46" s="22"/>
      <c r="I46" s="22"/>
      <c r="K46" s="22"/>
      <c r="M46" s="22"/>
      <c r="N46" s="22"/>
      <c r="P46" s="22"/>
      <c r="R46" s="22"/>
      <c r="T46" s="22"/>
      <c r="V46" s="22"/>
      <c r="X46" s="22"/>
      <c r="Y46" s="22"/>
      <c r="AA46" s="22"/>
      <c r="AC46" s="22"/>
      <c r="AE46" s="22"/>
      <c r="AG46" s="22"/>
      <c r="AI46" s="22"/>
      <c r="AJ46" s="22"/>
      <c r="AL46" s="22"/>
      <c r="AN46" s="22"/>
      <c r="AP46" s="22"/>
      <c r="AR46" s="22"/>
      <c r="AT46" s="22"/>
      <c r="AU46" s="22"/>
      <c r="AW46" s="22"/>
      <c r="AY46" s="22"/>
      <c r="BA46" s="22"/>
      <c r="BC46" s="22"/>
      <c r="BE46" s="22"/>
      <c r="BF46" s="22"/>
      <c r="BH46" s="22"/>
      <c r="BJ46" s="22"/>
      <c r="BL46" s="22"/>
      <c r="BN46" s="22"/>
      <c r="BP46" s="22"/>
      <c r="BQ46" s="22"/>
      <c r="BS46" s="22"/>
      <c r="BU46" s="22"/>
      <c r="BW46" s="22"/>
      <c r="BY46" s="22"/>
      <c r="CA46" s="22"/>
      <c r="CB46" s="22"/>
      <c r="CD46" s="22"/>
      <c r="CF46" s="22"/>
      <c r="CH46" s="22"/>
      <c r="CJ46" s="22"/>
      <c r="CL46" s="22"/>
      <c r="CM46" s="22"/>
      <c r="CO46" s="22"/>
      <c r="CQ46" s="22"/>
      <c r="CS46" s="22"/>
      <c r="CU46" s="22"/>
      <c r="CW46" s="22"/>
      <c r="CX46" s="7"/>
      <c r="CY46" s="6"/>
    </row>
    <row r="47" spans="1:103" s="21" customFormat="1" ht="12">
      <c r="A47" s="6"/>
      <c r="B47" s="7"/>
      <c r="C47" s="22"/>
      <c r="E47" s="22"/>
      <c r="G47" s="22"/>
      <c r="I47" s="22"/>
      <c r="K47" s="22"/>
      <c r="M47" s="22"/>
      <c r="N47" s="22"/>
      <c r="P47" s="22"/>
      <c r="R47" s="22"/>
      <c r="T47" s="22"/>
      <c r="V47" s="22"/>
      <c r="X47" s="22"/>
      <c r="Y47" s="22"/>
      <c r="AA47" s="22"/>
      <c r="AC47" s="22"/>
      <c r="AE47" s="22"/>
      <c r="AG47" s="22"/>
      <c r="AI47" s="22"/>
      <c r="AJ47" s="22"/>
      <c r="AL47" s="22"/>
      <c r="AN47" s="22"/>
      <c r="AP47" s="22"/>
      <c r="AR47" s="22"/>
      <c r="AT47" s="22"/>
      <c r="AU47" s="22"/>
      <c r="AW47" s="22"/>
      <c r="AY47" s="22"/>
      <c r="BA47" s="22"/>
      <c r="BC47" s="22"/>
      <c r="BE47" s="22"/>
      <c r="BF47" s="22"/>
      <c r="BH47" s="22"/>
      <c r="BJ47" s="22"/>
      <c r="BL47" s="22"/>
      <c r="BN47" s="22"/>
      <c r="BP47" s="22"/>
      <c r="BQ47" s="22"/>
      <c r="BS47" s="22"/>
      <c r="BU47" s="22"/>
      <c r="BW47" s="22"/>
      <c r="BY47" s="22"/>
      <c r="CA47" s="22"/>
      <c r="CB47" s="22"/>
      <c r="CD47" s="22"/>
      <c r="CF47" s="22"/>
      <c r="CH47" s="22"/>
      <c r="CJ47" s="22"/>
      <c r="CL47" s="22"/>
      <c r="CM47" s="22"/>
      <c r="CO47" s="22"/>
      <c r="CQ47" s="22"/>
      <c r="CS47" s="22"/>
      <c r="CU47" s="22"/>
      <c r="CW47" s="22"/>
      <c r="CX47" s="7"/>
      <c r="CY47" s="6"/>
    </row>
    <row r="48" spans="1:103" s="21" customFormat="1" ht="12">
      <c r="A48" s="6"/>
      <c r="B48" s="7"/>
      <c r="C48" s="22"/>
      <c r="E48" s="22"/>
      <c r="G48" s="22"/>
      <c r="I48" s="22"/>
      <c r="K48" s="22"/>
      <c r="M48" s="22"/>
      <c r="N48" s="22"/>
      <c r="P48" s="22"/>
      <c r="R48" s="22"/>
      <c r="T48" s="22"/>
      <c r="V48" s="22"/>
      <c r="X48" s="22"/>
      <c r="Y48" s="22"/>
      <c r="AA48" s="22"/>
      <c r="AC48" s="22"/>
      <c r="AE48" s="22"/>
      <c r="AG48" s="22"/>
      <c r="AI48" s="22"/>
      <c r="AJ48" s="22"/>
      <c r="AL48" s="22"/>
      <c r="AN48" s="22"/>
      <c r="AP48" s="22"/>
      <c r="AR48" s="22"/>
      <c r="AT48" s="22"/>
      <c r="AU48" s="22"/>
      <c r="AW48" s="22"/>
      <c r="AY48" s="22"/>
      <c r="BA48" s="22"/>
      <c r="BC48" s="22"/>
      <c r="BE48" s="22"/>
      <c r="BF48" s="22"/>
      <c r="BH48" s="22"/>
      <c r="BJ48" s="22"/>
      <c r="BL48" s="22"/>
      <c r="BN48" s="22"/>
      <c r="BP48" s="22"/>
      <c r="BQ48" s="22"/>
      <c r="BS48" s="22"/>
      <c r="BU48" s="22"/>
      <c r="BW48" s="22"/>
      <c r="BY48" s="22"/>
      <c r="CA48" s="22"/>
      <c r="CB48" s="22"/>
      <c r="CD48" s="22"/>
      <c r="CF48" s="22"/>
      <c r="CH48" s="22"/>
      <c r="CJ48" s="22"/>
      <c r="CL48" s="22"/>
      <c r="CM48" s="22"/>
      <c r="CO48" s="22"/>
      <c r="CQ48" s="22"/>
      <c r="CS48" s="22"/>
      <c r="CU48" s="22"/>
      <c r="CW48" s="22"/>
      <c r="CX48" s="7"/>
      <c r="CY48" s="6"/>
    </row>
    <row r="49" spans="1:103" s="21" customFormat="1" ht="12">
      <c r="A49" s="6"/>
      <c r="B49" s="7"/>
      <c r="C49" s="22"/>
      <c r="E49" s="22"/>
      <c r="G49" s="22"/>
      <c r="I49" s="22"/>
      <c r="K49" s="22"/>
      <c r="M49" s="22"/>
      <c r="N49" s="22"/>
      <c r="P49" s="22"/>
      <c r="R49" s="22"/>
      <c r="T49" s="22"/>
      <c r="V49" s="22"/>
      <c r="X49" s="22"/>
      <c r="Y49" s="22"/>
      <c r="AA49" s="22"/>
      <c r="AC49" s="22"/>
      <c r="AE49" s="22"/>
      <c r="AG49" s="22"/>
      <c r="AI49" s="22"/>
      <c r="AJ49" s="22"/>
      <c r="AL49" s="22"/>
      <c r="AN49" s="22"/>
      <c r="AP49" s="22"/>
      <c r="AR49" s="22"/>
      <c r="AT49" s="22"/>
      <c r="AU49" s="22"/>
      <c r="AW49" s="22"/>
      <c r="AY49" s="22"/>
      <c r="BA49" s="22"/>
      <c r="BC49" s="22"/>
      <c r="BE49" s="22"/>
      <c r="BF49" s="22"/>
      <c r="BH49" s="22"/>
      <c r="BJ49" s="22"/>
      <c r="BL49" s="22"/>
      <c r="BN49" s="22"/>
      <c r="BP49" s="22"/>
      <c r="BQ49" s="22"/>
      <c r="BS49" s="22"/>
      <c r="BU49" s="22"/>
      <c r="BW49" s="22"/>
      <c r="BY49" s="22"/>
      <c r="CA49" s="22"/>
      <c r="CB49" s="22"/>
      <c r="CD49" s="22"/>
      <c r="CF49" s="22"/>
      <c r="CH49" s="22"/>
      <c r="CJ49" s="22"/>
      <c r="CL49" s="22"/>
      <c r="CM49" s="22"/>
      <c r="CO49" s="22"/>
      <c r="CQ49" s="22"/>
      <c r="CS49" s="22"/>
      <c r="CU49" s="22"/>
      <c r="CW49" s="22"/>
      <c r="CX49" s="7"/>
      <c r="CY49" s="6"/>
    </row>
    <row r="50" spans="1:103" s="21" customFormat="1" ht="12">
      <c r="A50" s="6"/>
      <c r="B50" s="7"/>
      <c r="C50" s="22"/>
      <c r="E50" s="22"/>
      <c r="G50" s="22"/>
      <c r="I50" s="22"/>
      <c r="K50" s="22"/>
      <c r="M50" s="22"/>
      <c r="N50" s="22"/>
      <c r="P50" s="22"/>
      <c r="R50" s="22"/>
      <c r="T50" s="22"/>
      <c r="V50" s="22"/>
      <c r="X50" s="22"/>
      <c r="Y50" s="22"/>
      <c r="AA50" s="22"/>
      <c r="AC50" s="22"/>
      <c r="AE50" s="22"/>
      <c r="AG50" s="22"/>
      <c r="AI50" s="22"/>
      <c r="AJ50" s="22"/>
      <c r="AL50" s="22"/>
      <c r="AN50" s="22"/>
      <c r="AP50" s="22"/>
      <c r="AR50" s="22"/>
      <c r="AT50" s="22"/>
      <c r="AU50" s="22"/>
      <c r="AW50" s="22"/>
      <c r="AY50" s="22"/>
      <c r="BA50" s="22"/>
      <c r="BC50" s="22"/>
      <c r="BE50" s="22"/>
      <c r="BF50" s="22"/>
      <c r="BH50" s="22"/>
      <c r="BJ50" s="22"/>
      <c r="BL50" s="22"/>
      <c r="BN50" s="22"/>
      <c r="BP50" s="22"/>
      <c r="BQ50" s="22"/>
      <c r="BS50" s="22"/>
      <c r="BU50" s="22"/>
      <c r="BW50" s="22"/>
      <c r="BY50" s="22"/>
      <c r="CA50" s="22"/>
      <c r="CB50" s="22"/>
      <c r="CD50" s="22"/>
      <c r="CF50" s="22"/>
      <c r="CH50" s="22"/>
      <c r="CJ50" s="22"/>
      <c r="CL50" s="22"/>
      <c r="CM50" s="22"/>
      <c r="CO50" s="22"/>
      <c r="CQ50" s="22"/>
      <c r="CS50" s="22"/>
      <c r="CU50" s="22"/>
      <c r="CW50" s="22"/>
      <c r="CX50" s="7"/>
      <c r="CY50" s="6"/>
    </row>
    <row r="51" spans="1:103" s="21" customFormat="1" ht="12">
      <c r="A51" s="6"/>
      <c r="B51" s="7"/>
      <c r="C51" s="22"/>
      <c r="E51" s="22"/>
      <c r="G51" s="22"/>
      <c r="I51" s="22"/>
      <c r="K51" s="22"/>
      <c r="M51" s="22"/>
      <c r="N51" s="22"/>
      <c r="P51" s="22"/>
      <c r="R51" s="22"/>
      <c r="T51" s="22"/>
      <c r="V51" s="22"/>
      <c r="X51" s="22"/>
      <c r="Y51" s="22"/>
      <c r="AA51" s="22"/>
      <c r="AC51" s="22"/>
      <c r="AE51" s="22"/>
      <c r="AG51" s="22"/>
      <c r="AI51" s="22"/>
      <c r="AJ51" s="22"/>
      <c r="AL51" s="22"/>
      <c r="AN51" s="22"/>
      <c r="AP51" s="22"/>
      <c r="AR51" s="22"/>
      <c r="AT51" s="22"/>
      <c r="AU51" s="22"/>
      <c r="AW51" s="22"/>
      <c r="AY51" s="22"/>
      <c r="BA51" s="22"/>
      <c r="BC51" s="22"/>
      <c r="BE51" s="22"/>
      <c r="BF51" s="22"/>
      <c r="BH51" s="22"/>
      <c r="BJ51" s="22"/>
      <c r="BL51" s="22"/>
      <c r="BN51" s="22"/>
      <c r="BP51" s="22"/>
      <c r="BQ51" s="22"/>
      <c r="BS51" s="22"/>
      <c r="BU51" s="22"/>
      <c r="BW51" s="22"/>
      <c r="BY51" s="22"/>
      <c r="CA51" s="22"/>
      <c r="CB51" s="22"/>
      <c r="CD51" s="22"/>
      <c r="CF51" s="22"/>
      <c r="CH51" s="22"/>
      <c r="CJ51" s="22"/>
      <c r="CL51" s="22"/>
      <c r="CM51" s="22"/>
      <c r="CO51" s="22"/>
      <c r="CQ51" s="22"/>
      <c r="CS51" s="22"/>
      <c r="CU51" s="22"/>
      <c r="CW51" s="22"/>
      <c r="CX51" s="7"/>
      <c r="CY51" s="6"/>
    </row>
    <row r="52" spans="1:103" s="21" customFormat="1" ht="12">
      <c r="A52" s="6"/>
      <c r="B52" s="7"/>
      <c r="C52" s="22"/>
      <c r="E52" s="22"/>
      <c r="G52" s="22"/>
      <c r="I52" s="22"/>
      <c r="K52" s="22"/>
      <c r="M52" s="22"/>
      <c r="N52" s="22"/>
      <c r="P52" s="22"/>
      <c r="R52" s="22"/>
      <c r="T52" s="22"/>
      <c r="V52" s="22"/>
      <c r="X52" s="22"/>
      <c r="Y52" s="22"/>
      <c r="AA52" s="22"/>
      <c r="AC52" s="22"/>
      <c r="AE52" s="22"/>
      <c r="AG52" s="22"/>
      <c r="AI52" s="22"/>
      <c r="AJ52" s="22"/>
      <c r="AL52" s="22"/>
      <c r="AN52" s="22"/>
      <c r="AP52" s="22"/>
      <c r="AR52" s="22"/>
      <c r="AT52" s="22"/>
      <c r="AU52" s="22"/>
      <c r="AW52" s="22"/>
      <c r="AY52" s="22"/>
      <c r="BA52" s="22"/>
      <c r="BC52" s="22"/>
      <c r="BE52" s="22"/>
      <c r="BF52" s="22"/>
      <c r="BH52" s="22"/>
      <c r="BJ52" s="22"/>
      <c r="BL52" s="22"/>
      <c r="BN52" s="22"/>
      <c r="BP52" s="22"/>
      <c r="BQ52" s="22"/>
      <c r="BS52" s="22"/>
      <c r="BU52" s="22"/>
      <c r="BW52" s="22"/>
      <c r="BY52" s="22"/>
      <c r="CA52" s="22"/>
      <c r="CB52" s="22"/>
      <c r="CD52" s="22"/>
      <c r="CF52" s="22"/>
      <c r="CH52" s="22"/>
      <c r="CJ52" s="22"/>
      <c r="CL52" s="22"/>
      <c r="CM52" s="22"/>
      <c r="CO52" s="22"/>
      <c r="CQ52" s="22"/>
      <c r="CS52" s="22"/>
      <c r="CU52" s="22"/>
      <c r="CW52" s="22"/>
      <c r="CX52" s="7"/>
      <c r="CY52" s="6"/>
    </row>
    <row r="53" spans="1:103" s="21" customFormat="1" ht="12">
      <c r="A53" s="6"/>
      <c r="B53" s="7"/>
      <c r="C53" s="22"/>
      <c r="E53" s="22"/>
      <c r="G53" s="22"/>
      <c r="I53" s="22"/>
      <c r="K53" s="22"/>
      <c r="M53" s="22"/>
      <c r="N53" s="22"/>
      <c r="P53" s="22"/>
      <c r="R53" s="22"/>
      <c r="T53" s="22"/>
      <c r="V53" s="22"/>
      <c r="X53" s="22"/>
      <c r="Y53" s="22"/>
      <c r="AA53" s="22"/>
      <c r="AC53" s="22"/>
      <c r="AE53" s="22"/>
      <c r="AG53" s="22"/>
      <c r="AI53" s="22"/>
      <c r="AJ53" s="22"/>
      <c r="AL53" s="22"/>
      <c r="AN53" s="22"/>
      <c r="AP53" s="22"/>
      <c r="AR53" s="22"/>
      <c r="AT53" s="22"/>
      <c r="AU53" s="22"/>
      <c r="AW53" s="22"/>
      <c r="AY53" s="22"/>
      <c r="BA53" s="22"/>
      <c r="BC53" s="22"/>
      <c r="BE53" s="22"/>
      <c r="BF53" s="22"/>
      <c r="BH53" s="22"/>
      <c r="BJ53" s="22"/>
      <c r="BL53" s="22"/>
      <c r="BN53" s="22"/>
      <c r="BP53" s="22"/>
      <c r="BQ53" s="22"/>
      <c r="BS53" s="22"/>
      <c r="BU53" s="22"/>
      <c r="BW53" s="22"/>
      <c r="BY53" s="22"/>
      <c r="CA53" s="22"/>
      <c r="CB53" s="22"/>
      <c r="CD53" s="22"/>
      <c r="CF53" s="22"/>
      <c r="CH53" s="22"/>
      <c r="CJ53" s="22"/>
      <c r="CL53" s="22"/>
      <c r="CM53" s="22"/>
      <c r="CO53" s="22"/>
      <c r="CQ53" s="22"/>
      <c r="CS53" s="22"/>
      <c r="CU53" s="22"/>
      <c r="CW53" s="22"/>
      <c r="CX53" s="7"/>
      <c r="CY53" s="6"/>
    </row>
    <row r="54" spans="1:103" s="21" customFormat="1" ht="12">
      <c r="A54" s="6"/>
      <c r="B54" s="7"/>
      <c r="C54" s="22"/>
      <c r="E54" s="22"/>
      <c r="G54" s="22"/>
      <c r="I54" s="22"/>
      <c r="K54" s="22"/>
      <c r="M54" s="22"/>
      <c r="N54" s="22"/>
      <c r="P54" s="22"/>
      <c r="R54" s="22"/>
      <c r="T54" s="22"/>
      <c r="V54" s="22"/>
      <c r="X54" s="22"/>
      <c r="Y54" s="22"/>
      <c r="AA54" s="22"/>
      <c r="AC54" s="22"/>
      <c r="AE54" s="22"/>
      <c r="AG54" s="22"/>
      <c r="AI54" s="22"/>
      <c r="AJ54" s="22"/>
      <c r="AL54" s="22"/>
      <c r="AN54" s="22"/>
      <c r="AP54" s="22"/>
      <c r="AR54" s="22"/>
      <c r="AT54" s="22"/>
      <c r="AU54" s="22"/>
      <c r="AW54" s="22"/>
      <c r="AY54" s="22"/>
      <c r="BA54" s="22"/>
      <c r="BC54" s="22"/>
      <c r="BE54" s="22"/>
      <c r="BF54" s="22"/>
      <c r="BH54" s="22"/>
      <c r="BJ54" s="22"/>
      <c r="BL54" s="22"/>
      <c r="BN54" s="22"/>
      <c r="BP54" s="22"/>
      <c r="BQ54" s="22"/>
      <c r="BS54" s="22"/>
      <c r="BU54" s="22"/>
      <c r="BW54" s="22"/>
      <c r="BY54" s="22"/>
      <c r="CA54" s="22"/>
      <c r="CB54" s="22"/>
      <c r="CD54" s="22"/>
      <c r="CF54" s="22"/>
      <c r="CH54" s="22"/>
      <c r="CJ54" s="22"/>
      <c r="CL54" s="22"/>
      <c r="CM54" s="22"/>
      <c r="CO54" s="22"/>
      <c r="CQ54" s="22"/>
      <c r="CS54" s="22"/>
      <c r="CU54" s="22"/>
      <c r="CW54" s="22"/>
      <c r="CX54" s="7"/>
      <c r="CY54" s="6"/>
    </row>
    <row r="55" spans="1:103" s="21" customFormat="1" ht="12">
      <c r="A55" s="6"/>
      <c r="B55" s="7"/>
      <c r="C55" s="22"/>
      <c r="E55" s="22"/>
      <c r="G55" s="22"/>
      <c r="I55" s="22"/>
      <c r="K55" s="22"/>
      <c r="M55" s="22"/>
      <c r="N55" s="22"/>
      <c r="P55" s="22"/>
      <c r="R55" s="22"/>
      <c r="T55" s="22"/>
      <c r="V55" s="22"/>
      <c r="X55" s="22"/>
      <c r="Y55" s="22"/>
      <c r="AA55" s="22"/>
      <c r="AC55" s="22"/>
      <c r="AE55" s="22"/>
      <c r="AG55" s="22"/>
      <c r="AI55" s="22"/>
      <c r="AJ55" s="22"/>
      <c r="AL55" s="22"/>
      <c r="AN55" s="22"/>
      <c r="AP55" s="22"/>
      <c r="AR55" s="22"/>
      <c r="AT55" s="22"/>
      <c r="AU55" s="22"/>
      <c r="AW55" s="22"/>
      <c r="AY55" s="22"/>
      <c r="BA55" s="22"/>
      <c r="BC55" s="22"/>
      <c r="BE55" s="22"/>
      <c r="BF55" s="22"/>
      <c r="BH55" s="22"/>
      <c r="BJ55" s="22"/>
      <c r="BL55" s="22"/>
      <c r="BN55" s="22"/>
      <c r="BP55" s="22"/>
      <c r="BQ55" s="22"/>
      <c r="BS55" s="22"/>
      <c r="BU55" s="22"/>
      <c r="BW55" s="22"/>
      <c r="BY55" s="22"/>
      <c r="CA55" s="22"/>
      <c r="CB55" s="22"/>
      <c r="CD55" s="22"/>
      <c r="CF55" s="22"/>
      <c r="CH55" s="22"/>
      <c r="CJ55" s="22"/>
      <c r="CL55" s="22"/>
      <c r="CM55" s="22"/>
      <c r="CO55" s="22"/>
      <c r="CQ55" s="22"/>
      <c r="CS55" s="22"/>
      <c r="CU55" s="22"/>
      <c r="CW55" s="22"/>
      <c r="CX55" s="7"/>
      <c r="CY55" s="6"/>
    </row>
    <row r="56" spans="1:103" s="21" customFormat="1" ht="12">
      <c r="A56" s="6"/>
      <c r="B56" s="7"/>
      <c r="C56" s="22"/>
      <c r="E56" s="22"/>
      <c r="G56" s="22"/>
      <c r="I56" s="22"/>
      <c r="K56" s="22"/>
      <c r="M56" s="22"/>
      <c r="N56" s="22"/>
      <c r="P56" s="22"/>
      <c r="R56" s="22"/>
      <c r="T56" s="22"/>
      <c r="V56" s="22"/>
      <c r="X56" s="22"/>
      <c r="Y56" s="22"/>
      <c r="AA56" s="22"/>
      <c r="AC56" s="22"/>
      <c r="AE56" s="22"/>
      <c r="AG56" s="22"/>
      <c r="AI56" s="22"/>
      <c r="AJ56" s="22"/>
      <c r="AL56" s="22"/>
      <c r="AN56" s="22"/>
      <c r="AP56" s="22"/>
      <c r="AR56" s="22"/>
      <c r="AT56" s="22"/>
      <c r="AU56" s="22"/>
      <c r="AW56" s="22"/>
      <c r="AY56" s="22"/>
      <c r="BA56" s="22"/>
      <c r="BC56" s="22"/>
      <c r="BE56" s="22"/>
      <c r="BF56" s="22"/>
      <c r="BH56" s="22"/>
      <c r="BJ56" s="22"/>
      <c r="BL56" s="22"/>
      <c r="BN56" s="22"/>
      <c r="BP56" s="22"/>
      <c r="BQ56" s="22"/>
      <c r="BS56" s="22"/>
      <c r="BU56" s="22"/>
      <c r="BW56" s="22"/>
      <c r="BY56" s="22"/>
      <c r="CA56" s="22"/>
      <c r="CB56" s="22"/>
      <c r="CD56" s="22"/>
      <c r="CF56" s="22"/>
      <c r="CH56" s="22"/>
      <c r="CJ56" s="22"/>
      <c r="CL56" s="22"/>
      <c r="CM56" s="22"/>
      <c r="CO56" s="22"/>
      <c r="CQ56" s="22"/>
      <c r="CS56" s="22"/>
      <c r="CU56" s="22"/>
      <c r="CW56" s="22"/>
      <c r="CX56" s="7"/>
      <c r="CY56" s="6"/>
    </row>
    <row r="57" spans="1:103" s="21" customFormat="1" ht="12">
      <c r="A57" s="6"/>
      <c r="B57" s="7"/>
      <c r="C57" s="22"/>
      <c r="E57" s="22"/>
      <c r="G57" s="22"/>
      <c r="I57" s="22"/>
      <c r="K57" s="22"/>
      <c r="M57" s="22"/>
      <c r="N57" s="22"/>
      <c r="P57" s="22"/>
      <c r="R57" s="22"/>
      <c r="T57" s="22"/>
      <c r="V57" s="22"/>
      <c r="X57" s="22"/>
      <c r="Y57" s="22"/>
      <c r="AA57" s="22"/>
      <c r="AC57" s="22"/>
      <c r="AE57" s="22"/>
      <c r="AG57" s="22"/>
      <c r="AI57" s="22"/>
      <c r="AJ57" s="22"/>
      <c r="AL57" s="22"/>
      <c r="AN57" s="22"/>
      <c r="AP57" s="22"/>
      <c r="AR57" s="22"/>
      <c r="AT57" s="22"/>
      <c r="AU57" s="22"/>
      <c r="AW57" s="22"/>
      <c r="AY57" s="22"/>
      <c r="BA57" s="22"/>
      <c r="BC57" s="22"/>
      <c r="BE57" s="22"/>
      <c r="BF57" s="22"/>
      <c r="BH57" s="22"/>
      <c r="BJ57" s="22"/>
      <c r="BL57" s="22"/>
      <c r="BN57" s="22"/>
      <c r="BP57" s="22"/>
      <c r="BQ57" s="22"/>
      <c r="BS57" s="22"/>
      <c r="BU57" s="22"/>
      <c r="BW57" s="22"/>
      <c r="BY57" s="22"/>
      <c r="CA57" s="22"/>
      <c r="CB57" s="22"/>
      <c r="CD57" s="22"/>
      <c r="CF57" s="22"/>
      <c r="CH57" s="22"/>
      <c r="CJ57" s="22"/>
      <c r="CL57" s="22"/>
      <c r="CM57" s="22"/>
      <c r="CO57" s="22"/>
      <c r="CQ57" s="22"/>
      <c r="CS57" s="22"/>
      <c r="CU57" s="22"/>
      <c r="CW57" s="22"/>
      <c r="CX57" s="7"/>
      <c r="CY57" s="6"/>
    </row>
    <row r="58" spans="1:103" s="21" customFormat="1" ht="12">
      <c r="A58" s="6"/>
      <c r="B58" s="7"/>
      <c r="C58" s="22"/>
      <c r="E58" s="22"/>
      <c r="G58" s="22"/>
      <c r="I58" s="22"/>
      <c r="K58" s="22"/>
      <c r="M58" s="22"/>
      <c r="N58" s="22"/>
      <c r="P58" s="22"/>
      <c r="R58" s="22"/>
      <c r="T58" s="22"/>
      <c r="V58" s="22"/>
      <c r="X58" s="22"/>
      <c r="Y58" s="22"/>
      <c r="AA58" s="22"/>
      <c r="AC58" s="22"/>
      <c r="AE58" s="22"/>
      <c r="AG58" s="22"/>
      <c r="AI58" s="22"/>
      <c r="AJ58" s="22"/>
      <c r="AL58" s="22"/>
      <c r="AN58" s="22"/>
      <c r="AP58" s="22"/>
      <c r="AR58" s="22"/>
      <c r="AT58" s="22"/>
      <c r="AU58" s="22"/>
      <c r="AW58" s="22"/>
      <c r="AY58" s="22"/>
      <c r="BA58" s="22"/>
      <c r="BC58" s="22"/>
      <c r="BE58" s="22"/>
      <c r="BF58" s="22"/>
      <c r="BH58" s="22"/>
      <c r="BJ58" s="22"/>
      <c r="BL58" s="22"/>
      <c r="BN58" s="22"/>
      <c r="BP58" s="22"/>
      <c r="BQ58" s="22"/>
      <c r="BS58" s="22"/>
      <c r="BU58" s="22"/>
      <c r="BW58" s="22"/>
      <c r="BY58" s="22"/>
      <c r="CA58" s="22"/>
      <c r="CB58" s="22"/>
      <c r="CD58" s="22"/>
      <c r="CF58" s="22"/>
      <c r="CH58" s="22"/>
      <c r="CJ58" s="22"/>
      <c r="CL58" s="22"/>
      <c r="CM58" s="22"/>
      <c r="CO58" s="22"/>
      <c r="CQ58" s="22"/>
      <c r="CS58" s="22"/>
      <c r="CU58" s="22"/>
      <c r="CW58" s="22"/>
      <c r="CX58" s="7"/>
      <c r="CY58" s="6"/>
    </row>
  </sheetData>
  <sheetProtection/>
  <mergeCells count="13">
    <mergeCell ref="C1:M1"/>
    <mergeCell ref="N1:X1"/>
    <mergeCell ref="Y1:AI1"/>
    <mergeCell ref="AJ1:AT1"/>
    <mergeCell ref="AU1:BE1"/>
    <mergeCell ref="BF1:BP1"/>
    <mergeCell ref="CY1:CY2"/>
    <mergeCell ref="A3:B3"/>
    <mergeCell ref="A1:B2"/>
    <mergeCell ref="CX1:CX2"/>
    <mergeCell ref="BQ1:CA1"/>
    <mergeCell ref="CB1:CL1"/>
    <mergeCell ref="CM1:CW1"/>
  </mergeCells>
  <printOptions/>
  <pageMargins left="0.7086614173228347" right="0.5118110236220472" top="0.7480314960629921" bottom="0.7480314960629921" header="0.31496062992125984" footer="0.31496062992125984"/>
  <pageSetup fitToWidth="0" horizontalDpi="600" verticalDpi="600" orientation="landscape" paperSize="9" scale="57" r:id="rId1"/>
  <headerFooter alignWithMargins="0">
    <oddHeader>&amp;LR4年度　ごみ排出量（速報値）月例報告集計結果　《市町村別：集団回収量除く》&amp;R資料1-3</oddHeader>
  </headerFooter>
  <colBreaks count="5" manualBreakCount="5">
    <brk id="24" max="35" man="1"/>
    <brk id="46" max="35" man="1"/>
    <brk id="68" max="35" man="1"/>
    <brk id="90" max="35" man="1"/>
    <brk id="10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J58"/>
  <sheetViews>
    <sheetView tabSelected="1" view="pageBreakPreview" zoomScale="90" zoomScaleNormal="90" zoomScaleSheetLayoutView="90" workbookViewId="0" topLeftCell="AH31">
      <selection activeCell="AX16" sqref="AX16"/>
    </sheetView>
  </sheetViews>
  <sheetFormatPr defaultColWidth="9.00390625" defaultRowHeight="13.5"/>
  <cols>
    <col min="1" max="1" width="3.75390625" style="6" customWidth="1"/>
    <col min="2" max="2" width="11.625" style="7" customWidth="1"/>
    <col min="3" max="3" width="9.875" style="8" customWidth="1"/>
    <col min="4" max="4" width="9.00390625" style="1" customWidth="1"/>
    <col min="5" max="5" width="9.875" style="8" customWidth="1"/>
    <col min="6" max="6" width="9.00390625" style="1" customWidth="1"/>
    <col min="7" max="7" width="9.875" style="8" customWidth="1"/>
    <col min="8" max="8" width="9.00390625" style="1" customWidth="1"/>
    <col min="9" max="9" width="9.875" style="8" customWidth="1"/>
    <col min="10" max="10" width="9.00390625" style="1" customWidth="1"/>
    <col min="11" max="11" width="9.875" style="8" customWidth="1"/>
    <col min="12" max="12" width="9.00390625" style="1" customWidth="1"/>
    <col min="13" max="13" width="9.875" style="8" customWidth="1"/>
    <col min="14" max="14" width="9.625" style="8" customWidth="1"/>
    <col min="15" max="15" width="9.00390625" style="1" customWidth="1"/>
    <col min="16" max="16" width="9.625" style="8" customWidth="1"/>
    <col min="17" max="17" width="9.00390625" style="1" customWidth="1"/>
    <col min="18" max="18" width="9.625" style="8" customWidth="1"/>
    <col min="19" max="19" width="9.00390625" style="1" customWidth="1"/>
    <col min="20" max="20" width="9.625" style="8" customWidth="1"/>
    <col min="21" max="21" width="9.00390625" style="1" customWidth="1"/>
    <col min="22" max="22" width="9.625" style="8" customWidth="1"/>
    <col min="23" max="23" width="9.00390625" style="1" customWidth="1"/>
    <col min="24" max="24" width="9.625" style="8" customWidth="1"/>
    <col min="25" max="25" width="9.875" style="8" customWidth="1"/>
    <col min="26" max="26" width="9.00390625" style="1" customWidth="1"/>
    <col min="27" max="27" width="9.875" style="8" customWidth="1"/>
    <col min="28" max="28" width="9.00390625" style="1" customWidth="1"/>
    <col min="29" max="29" width="9.875" style="8" customWidth="1"/>
    <col min="30" max="30" width="9.00390625" style="1" customWidth="1"/>
    <col min="31" max="31" width="9.875" style="8" customWidth="1"/>
    <col min="32" max="32" width="9.00390625" style="1" customWidth="1"/>
    <col min="33" max="33" width="9.875" style="8" customWidth="1"/>
    <col min="34" max="34" width="9.00390625" style="1" customWidth="1"/>
    <col min="35" max="36" width="9.875" style="8" customWidth="1"/>
    <col min="37" max="37" width="9.00390625" style="1" customWidth="1"/>
    <col min="38" max="38" width="9.875" style="8" customWidth="1"/>
    <col min="39" max="39" width="9.00390625" style="1" customWidth="1"/>
    <col min="40" max="40" width="9.875" style="8" customWidth="1"/>
    <col min="41" max="41" width="9.00390625" style="1" customWidth="1"/>
    <col min="42" max="42" width="9.875" style="8" customWidth="1"/>
    <col min="43" max="43" width="9.00390625" style="1" customWidth="1"/>
    <col min="44" max="44" width="9.875" style="8" customWidth="1"/>
    <col min="45" max="45" width="9.00390625" style="1" customWidth="1"/>
    <col min="46" max="46" width="9.875" style="8" customWidth="1"/>
    <col min="47" max="47" width="9.875" style="233" customWidth="1"/>
    <col min="48" max="48" width="9.00390625" style="1" customWidth="1"/>
    <col min="49" max="49" width="9.875" style="8" customWidth="1"/>
    <col min="50" max="50" width="9.00390625" style="1" customWidth="1"/>
    <col min="51" max="51" width="9.875" style="8" customWidth="1"/>
    <col min="52" max="52" width="9.00390625" style="1" customWidth="1"/>
    <col min="53" max="53" width="9.875" style="8" customWidth="1"/>
    <col min="54" max="54" width="9.00390625" style="1" customWidth="1"/>
    <col min="55" max="55" width="9.875" style="8" customWidth="1"/>
    <col min="56" max="56" width="9.00390625" style="1" customWidth="1"/>
    <col min="57" max="58" width="9.875" style="8" customWidth="1"/>
    <col min="59" max="59" width="9.00390625" style="1" customWidth="1"/>
    <col min="60" max="60" width="9.875" style="8" customWidth="1"/>
    <col min="61" max="61" width="9.00390625" style="1" customWidth="1"/>
    <col min="62" max="62" width="9.875" style="8" customWidth="1"/>
    <col min="63" max="63" width="9.00390625" style="1" customWidth="1"/>
    <col min="64" max="64" width="9.875" style="8" customWidth="1"/>
    <col min="65" max="65" width="9.00390625" style="1" customWidth="1"/>
    <col min="66" max="66" width="9.875" style="8" customWidth="1"/>
    <col min="67" max="67" width="9.00390625" style="1" customWidth="1"/>
    <col min="68" max="69" width="9.875" style="8" customWidth="1"/>
    <col min="70" max="70" width="9.00390625" style="1" customWidth="1"/>
    <col min="71" max="71" width="9.875" style="8" customWidth="1"/>
    <col min="72" max="72" width="9.00390625" style="1" customWidth="1"/>
    <col min="73" max="73" width="9.875" style="8" customWidth="1"/>
    <col min="74" max="74" width="9.00390625" style="1" customWidth="1"/>
    <col min="75" max="75" width="9.875" style="8" customWidth="1"/>
    <col min="76" max="76" width="9.00390625" style="1" customWidth="1"/>
    <col min="77" max="77" width="9.875" style="8" customWidth="1"/>
    <col min="78" max="78" width="9.00390625" style="1" customWidth="1"/>
    <col min="79" max="80" width="9.875" style="8" customWidth="1"/>
    <col min="81" max="81" width="9.00390625" style="1" customWidth="1"/>
    <col min="82" max="82" width="9.875" style="8" customWidth="1"/>
    <col min="83" max="83" width="9.00390625" style="1" customWidth="1"/>
    <col min="84" max="84" width="9.875" style="8" customWidth="1"/>
    <col min="85" max="85" width="9.00390625" style="1" customWidth="1"/>
    <col min="86" max="86" width="9.875" style="8" customWidth="1"/>
    <col min="87" max="87" width="9.00390625" style="1" customWidth="1"/>
    <col min="88" max="88" width="9.875" style="8" customWidth="1"/>
    <col min="89" max="89" width="9.00390625" style="1" customWidth="1"/>
    <col min="90" max="91" width="9.875" style="8" customWidth="1"/>
    <col min="92" max="92" width="9.00390625" style="1" customWidth="1"/>
    <col min="93" max="93" width="9.875" style="8" customWidth="1"/>
    <col min="94" max="94" width="9.00390625" style="1" customWidth="1"/>
    <col min="95" max="95" width="9.875" style="8" customWidth="1"/>
    <col min="96" max="96" width="9.00390625" style="1" customWidth="1"/>
    <col min="97" max="97" width="9.875" style="8" customWidth="1"/>
    <col min="98" max="98" width="9.00390625" style="1" customWidth="1"/>
    <col min="99" max="99" width="9.875" style="8" customWidth="1"/>
    <col min="100" max="100" width="9.00390625" style="1" customWidth="1"/>
    <col min="101" max="102" width="9.875" style="8" customWidth="1"/>
    <col min="103" max="103" width="9.00390625" style="1" customWidth="1"/>
    <col min="104" max="104" width="9.875" style="8" customWidth="1"/>
    <col min="105" max="105" width="9.00390625" style="1" customWidth="1"/>
    <col min="106" max="106" width="9.875" style="8" customWidth="1"/>
    <col min="107" max="107" width="9.00390625" style="1" customWidth="1"/>
    <col min="108" max="108" width="9.875" style="8" customWidth="1"/>
    <col min="109" max="109" width="9.00390625" style="1" customWidth="1"/>
    <col min="110" max="110" width="9.875" style="8" customWidth="1"/>
    <col min="111" max="111" width="9.00390625" style="1" customWidth="1"/>
    <col min="112" max="112" width="9.875" style="8" customWidth="1"/>
    <col min="113" max="113" width="11.625" style="7" customWidth="1"/>
    <col min="114" max="114" width="3.75390625" style="6" customWidth="1"/>
    <col min="115" max="16384" width="9.00390625" style="1" customWidth="1"/>
  </cols>
  <sheetData>
    <row r="1" spans="1:114" s="187" customFormat="1" ht="32.25" customHeight="1">
      <c r="A1" s="323" t="s">
        <v>114</v>
      </c>
      <c r="B1" s="324"/>
      <c r="C1" s="332" t="s">
        <v>95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7" t="s">
        <v>102</v>
      </c>
      <c r="O1" s="338"/>
      <c r="P1" s="338"/>
      <c r="Q1" s="338"/>
      <c r="R1" s="338"/>
      <c r="S1" s="338"/>
      <c r="T1" s="338"/>
      <c r="U1" s="338"/>
      <c r="V1" s="338"/>
      <c r="W1" s="338"/>
      <c r="X1" s="339"/>
      <c r="Y1" s="334" t="s">
        <v>107</v>
      </c>
      <c r="Z1" s="335"/>
      <c r="AA1" s="335"/>
      <c r="AB1" s="335"/>
      <c r="AC1" s="335"/>
      <c r="AD1" s="335"/>
      <c r="AE1" s="335"/>
      <c r="AF1" s="335"/>
      <c r="AG1" s="335"/>
      <c r="AH1" s="335"/>
      <c r="AI1" s="336"/>
      <c r="AJ1" s="327" t="s">
        <v>108</v>
      </c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10" t="s">
        <v>96</v>
      </c>
      <c r="AV1" s="311"/>
      <c r="AW1" s="311"/>
      <c r="AX1" s="311"/>
      <c r="AY1" s="311"/>
      <c r="AZ1" s="311"/>
      <c r="BA1" s="311"/>
      <c r="BB1" s="311"/>
      <c r="BC1" s="311"/>
      <c r="BD1" s="311"/>
      <c r="BE1" s="312"/>
      <c r="BF1" s="313" t="s">
        <v>97</v>
      </c>
      <c r="BG1" s="314"/>
      <c r="BH1" s="314"/>
      <c r="BI1" s="314"/>
      <c r="BJ1" s="314"/>
      <c r="BK1" s="314"/>
      <c r="BL1" s="314"/>
      <c r="BM1" s="314"/>
      <c r="BN1" s="314"/>
      <c r="BO1" s="314"/>
      <c r="BP1" s="315"/>
      <c r="BQ1" s="316" t="s">
        <v>109</v>
      </c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27" t="s">
        <v>110</v>
      </c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10" t="s">
        <v>94</v>
      </c>
      <c r="CN1" s="311"/>
      <c r="CO1" s="311"/>
      <c r="CP1" s="311"/>
      <c r="CQ1" s="311"/>
      <c r="CR1" s="311"/>
      <c r="CS1" s="311"/>
      <c r="CT1" s="311"/>
      <c r="CU1" s="311"/>
      <c r="CV1" s="311"/>
      <c r="CW1" s="312"/>
      <c r="CX1" s="330" t="s">
        <v>63</v>
      </c>
      <c r="CY1" s="331"/>
      <c r="CZ1" s="331"/>
      <c r="DA1" s="331"/>
      <c r="DB1" s="331"/>
      <c r="DC1" s="331"/>
      <c r="DD1" s="331"/>
      <c r="DE1" s="331"/>
      <c r="DF1" s="331"/>
      <c r="DG1" s="331"/>
      <c r="DH1" s="340"/>
      <c r="DI1" s="319"/>
      <c r="DJ1" s="319"/>
    </row>
    <row r="2" spans="1:114" s="21" customFormat="1" ht="19.5" customHeight="1" thickBot="1">
      <c r="A2" s="325"/>
      <c r="B2" s="326"/>
      <c r="C2" s="52" t="s">
        <v>113</v>
      </c>
      <c r="D2" s="53" t="s">
        <v>42</v>
      </c>
      <c r="E2" s="55" t="s">
        <v>101</v>
      </c>
      <c r="F2" s="56" t="s">
        <v>42</v>
      </c>
      <c r="G2" s="54" t="s">
        <v>93</v>
      </c>
      <c r="H2" s="53" t="s">
        <v>42</v>
      </c>
      <c r="I2" s="55" t="s">
        <v>73</v>
      </c>
      <c r="J2" s="56" t="s">
        <v>42</v>
      </c>
      <c r="K2" s="54" t="s">
        <v>66</v>
      </c>
      <c r="L2" s="56" t="s">
        <v>42</v>
      </c>
      <c r="M2" s="54" t="s">
        <v>62</v>
      </c>
      <c r="N2" s="52" t="s">
        <v>113</v>
      </c>
      <c r="O2" s="181" t="s">
        <v>42</v>
      </c>
      <c r="P2" s="55" t="s">
        <v>101</v>
      </c>
      <c r="Q2" s="181" t="s">
        <v>42</v>
      </c>
      <c r="R2" s="182" t="s">
        <v>93</v>
      </c>
      <c r="S2" s="219" t="s">
        <v>42</v>
      </c>
      <c r="T2" s="182" t="s">
        <v>73</v>
      </c>
      <c r="U2" s="219" t="s">
        <v>42</v>
      </c>
      <c r="V2" s="182" t="s">
        <v>67</v>
      </c>
      <c r="W2" s="219" t="s">
        <v>42</v>
      </c>
      <c r="X2" s="234" t="s">
        <v>62</v>
      </c>
      <c r="Y2" s="52" t="s">
        <v>113</v>
      </c>
      <c r="Z2" s="53" t="s">
        <v>42</v>
      </c>
      <c r="AA2" s="55" t="s">
        <v>101</v>
      </c>
      <c r="AB2" s="53" t="s">
        <v>42</v>
      </c>
      <c r="AC2" s="55" t="s">
        <v>93</v>
      </c>
      <c r="AD2" s="53" t="s">
        <v>42</v>
      </c>
      <c r="AE2" s="55" t="s">
        <v>73</v>
      </c>
      <c r="AF2" s="53" t="s">
        <v>42</v>
      </c>
      <c r="AG2" s="55" t="s">
        <v>67</v>
      </c>
      <c r="AH2" s="53" t="s">
        <v>42</v>
      </c>
      <c r="AI2" s="55" t="s">
        <v>62</v>
      </c>
      <c r="AJ2" s="52" t="s">
        <v>113</v>
      </c>
      <c r="AK2" s="53" t="s">
        <v>42</v>
      </c>
      <c r="AL2" s="55" t="s">
        <v>101</v>
      </c>
      <c r="AM2" s="53" t="s">
        <v>42</v>
      </c>
      <c r="AN2" s="55" t="s">
        <v>93</v>
      </c>
      <c r="AO2" s="53" t="s">
        <v>42</v>
      </c>
      <c r="AP2" s="55" t="s">
        <v>73</v>
      </c>
      <c r="AQ2" s="53" t="s">
        <v>42</v>
      </c>
      <c r="AR2" s="55" t="s">
        <v>67</v>
      </c>
      <c r="AS2" s="53" t="s">
        <v>42</v>
      </c>
      <c r="AT2" s="218" t="s">
        <v>62</v>
      </c>
      <c r="AU2" s="52" t="s">
        <v>113</v>
      </c>
      <c r="AV2" s="53" t="s">
        <v>42</v>
      </c>
      <c r="AW2" s="55" t="s">
        <v>101</v>
      </c>
      <c r="AX2" s="53" t="s">
        <v>42</v>
      </c>
      <c r="AY2" s="55" t="s">
        <v>93</v>
      </c>
      <c r="AZ2" s="53" t="s">
        <v>42</v>
      </c>
      <c r="BA2" s="55" t="s">
        <v>73</v>
      </c>
      <c r="BB2" s="53" t="s">
        <v>42</v>
      </c>
      <c r="BC2" s="55" t="s">
        <v>67</v>
      </c>
      <c r="BD2" s="53" t="s">
        <v>42</v>
      </c>
      <c r="BE2" s="203" t="s">
        <v>62</v>
      </c>
      <c r="BF2" s="52" t="s">
        <v>113</v>
      </c>
      <c r="BG2" s="53" t="s">
        <v>42</v>
      </c>
      <c r="BH2" s="55" t="s">
        <v>101</v>
      </c>
      <c r="BI2" s="53" t="s">
        <v>42</v>
      </c>
      <c r="BJ2" s="55" t="s">
        <v>93</v>
      </c>
      <c r="BK2" s="53" t="s">
        <v>42</v>
      </c>
      <c r="BL2" s="55" t="s">
        <v>73</v>
      </c>
      <c r="BM2" s="53" t="s">
        <v>42</v>
      </c>
      <c r="BN2" s="55" t="s">
        <v>67</v>
      </c>
      <c r="BO2" s="53" t="s">
        <v>42</v>
      </c>
      <c r="BP2" s="55" t="s">
        <v>62</v>
      </c>
      <c r="BQ2" s="52" t="s">
        <v>113</v>
      </c>
      <c r="BR2" s="53" t="s">
        <v>42</v>
      </c>
      <c r="BS2" s="55" t="s">
        <v>101</v>
      </c>
      <c r="BT2" s="53" t="s">
        <v>42</v>
      </c>
      <c r="BU2" s="55" t="s">
        <v>93</v>
      </c>
      <c r="BV2" s="53" t="s">
        <v>42</v>
      </c>
      <c r="BW2" s="55" t="s">
        <v>73</v>
      </c>
      <c r="BX2" s="53" t="s">
        <v>42</v>
      </c>
      <c r="BY2" s="55" t="s">
        <v>67</v>
      </c>
      <c r="BZ2" s="53" t="s">
        <v>42</v>
      </c>
      <c r="CA2" s="55" t="s">
        <v>62</v>
      </c>
      <c r="CB2" s="52" t="s">
        <v>113</v>
      </c>
      <c r="CC2" s="53" t="s">
        <v>42</v>
      </c>
      <c r="CD2" s="55" t="s">
        <v>101</v>
      </c>
      <c r="CE2" s="53" t="s">
        <v>42</v>
      </c>
      <c r="CF2" s="55" t="s">
        <v>93</v>
      </c>
      <c r="CG2" s="53" t="s">
        <v>42</v>
      </c>
      <c r="CH2" s="55" t="s">
        <v>73</v>
      </c>
      <c r="CI2" s="53" t="s">
        <v>42</v>
      </c>
      <c r="CJ2" s="55" t="s">
        <v>67</v>
      </c>
      <c r="CK2" s="53" t="s">
        <v>42</v>
      </c>
      <c r="CL2" s="218" t="s">
        <v>62</v>
      </c>
      <c r="CM2" s="52" t="s">
        <v>113</v>
      </c>
      <c r="CN2" s="53" t="s">
        <v>42</v>
      </c>
      <c r="CO2" s="55" t="s">
        <v>101</v>
      </c>
      <c r="CP2" s="53" t="s">
        <v>42</v>
      </c>
      <c r="CQ2" s="55" t="s">
        <v>93</v>
      </c>
      <c r="CR2" s="53" t="s">
        <v>42</v>
      </c>
      <c r="CS2" s="55" t="s">
        <v>73</v>
      </c>
      <c r="CT2" s="53" t="s">
        <v>42</v>
      </c>
      <c r="CU2" s="55" t="s">
        <v>67</v>
      </c>
      <c r="CV2" s="53" t="s">
        <v>42</v>
      </c>
      <c r="CW2" s="55" t="s">
        <v>62</v>
      </c>
      <c r="CX2" s="52" t="s">
        <v>113</v>
      </c>
      <c r="CY2" s="53" t="s">
        <v>42</v>
      </c>
      <c r="CZ2" s="55" t="s">
        <v>101</v>
      </c>
      <c r="DA2" s="53" t="s">
        <v>42</v>
      </c>
      <c r="DB2" s="55" t="s">
        <v>93</v>
      </c>
      <c r="DC2" s="53" t="s">
        <v>42</v>
      </c>
      <c r="DD2" s="55" t="s">
        <v>73</v>
      </c>
      <c r="DE2" s="53" t="s">
        <v>42</v>
      </c>
      <c r="DF2" s="55" t="s">
        <v>67</v>
      </c>
      <c r="DG2" s="53" t="s">
        <v>42</v>
      </c>
      <c r="DH2" s="203" t="s">
        <v>62</v>
      </c>
      <c r="DI2" s="320"/>
      <c r="DJ2" s="320"/>
    </row>
    <row r="3" spans="1:114" s="21" customFormat="1" ht="19.5" customHeight="1" thickBot="1">
      <c r="A3" s="321" t="s">
        <v>39</v>
      </c>
      <c r="B3" s="322"/>
      <c r="C3" s="32">
        <f>SUM(C4:C36)</f>
        <v>1193773</v>
      </c>
      <c r="D3" s="30">
        <f aca="true" t="shared" si="0" ref="D3:F18">C3*100/E3</f>
        <v>98.68192421704893</v>
      </c>
      <c r="E3" s="47">
        <f>SUM(E4:E36)</f>
        <v>1209718</v>
      </c>
      <c r="F3" s="30">
        <f t="shared" si="0"/>
        <v>98.83753041392349</v>
      </c>
      <c r="G3" s="15">
        <f>SUM(G4:G36)</f>
        <v>1223946</v>
      </c>
      <c r="H3" s="30">
        <f aca="true" t="shared" si="1" ref="H3:H36">G3*100/I3</f>
        <v>98.8483337990609</v>
      </c>
      <c r="I3" s="15">
        <f>SUM(I4:I36)</f>
        <v>1238206</v>
      </c>
      <c r="J3" s="30">
        <f aca="true" t="shared" si="2" ref="J3:J36">I3*100/K3</f>
        <v>98.87960416407131</v>
      </c>
      <c r="K3" s="15">
        <f>SUM(K4:K36)</f>
        <v>1252236</v>
      </c>
      <c r="L3" s="30">
        <f aca="true" t="shared" si="3" ref="L3:L36">K3*100/M3</f>
        <v>98.78864712671516</v>
      </c>
      <c r="M3" s="15">
        <f>SUM(M4:M36)</f>
        <v>1267591</v>
      </c>
      <c r="N3" s="32">
        <f>SUM(N4:N36)</f>
        <v>12851.300000000001</v>
      </c>
      <c r="O3" s="183">
        <f>N3*100/P3</f>
        <v>94.62356882524021</v>
      </c>
      <c r="P3" s="47">
        <f>SUM(P4:P36)</f>
        <v>13581.5</v>
      </c>
      <c r="Q3" s="183">
        <f>P3*100/R3</f>
        <v>94.48394367764914</v>
      </c>
      <c r="R3" s="47">
        <f>SUM(R4:R36)</f>
        <v>14374.400000000003</v>
      </c>
      <c r="S3" s="183">
        <f>R3*100/T3</f>
        <v>82.90069379963435</v>
      </c>
      <c r="T3" s="47">
        <f>SUM(T4:T36)</f>
        <v>17339.300000000003</v>
      </c>
      <c r="U3" s="183">
        <f>T3*100/V3</f>
        <v>96.43981445431997</v>
      </c>
      <c r="V3" s="47">
        <f>SUM(V4:V36)</f>
        <v>17979.399999999998</v>
      </c>
      <c r="W3" s="183">
        <f>V3*100/X3</f>
        <v>93.907802233388</v>
      </c>
      <c r="X3" s="228">
        <f>SUM(X4:X36)</f>
        <v>19145.8</v>
      </c>
      <c r="Y3" s="32">
        <f>N3+'【集団回収量除く】市町村別'!N3</f>
        <v>391277.32</v>
      </c>
      <c r="Z3" s="30">
        <f>Y3*100/AA3</f>
        <v>97.80775934206984</v>
      </c>
      <c r="AA3" s="47">
        <f>P3+'【集団回収量除く】市町村別'!P3</f>
        <v>400047.31999999995</v>
      </c>
      <c r="AB3" s="30">
        <f>AA3*100/AC3</f>
        <v>98.70349055679698</v>
      </c>
      <c r="AC3" s="47">
        <f>R3+'【集団回収量除く】市町村別'!R3</f>
        <v>405302.1000000001</v>
      </c>
      <c r="AD3" s="30">
        <f>AC3*100/AE3</f>
        <v>96.69356251091916</v>
      </c>
      <c r="AE3" s="47">
        <f>T3+'【集団回収量除く】市町村別'!T3</f>
        <v>419161.4099999999</v>
      </c>
      <c r="AF3" s="30">
        <f>AE3*100/AG3</f>
        <v>99.00209128105713</v>
      </c>
      <c r="AG3" s="47">
        <f>V3+'【集団回収量除く】市町村別'!V3</f>
        <v>423386.42</v>
      </c>
      <c r="AH3" s="30">
        <f>AG3*100/AI3</f>
        <v>99.5178892316733</v>
      </c>
      <c r="AI3" s="47">
        <f>X3+'【集団回収量除く】市町村別'!X3</f>
        <v>425437.49999999994</v>
      </c>
      <c r="AJ3" s="32">
        <f>N3+'【集団回収量除く】市町村別'!Y3</f>
        <v>273607.22000000003</v>
      </c>
      <c r="AK3" s="30">
        <f>AJ3*100/AL3</f>
        <v>97.56514351860403</v>
      </c>
      <c r="AL3" s="47">
        <f>P3+'【集団回収量除く】市町村別'!AA3</f>
        <v>280435.42000000004</v>
      </c>
      <c r="AM3" s="30">
        <f>AL3*100/AN3</f>
        <v>98.1939428572229</v>
      </c>
      <c r="AN3" s="47">
        <f>R3+'【集団回収量除く】市町村別'!AC3</f>
        <v>285593.4</v>
      </c>
      <c r="AO3" s="30">
        <f>AN3*100/AP3</f>
        <v>99.14564404690073</v>
      </c>
      <c r="AP3" s="47">
        <f>T3+'【集団回収量除く】市町村別'!AE3</f>
        <v>288054.41000000003</v>
      </c>
      <c r="AQ3" s="30">
        <f>AP3*100/AR3</f>
        <v>99.62757737663733</v>
      </c>
      <c r="AR3" s="47">
        <f>V3+'【集団回収量除く】市町村別'!AG3</f>
        <v>289131.2</v>
      </c>
      <c r="AS3" s="30">
        <f>AR3*100/AT3</f>
        <v>99.452023790237</v>
      </c>
      <c r="AT3" s="223">
        <f>X3+'【集団回収量除く】市町村別'!AI3</f>
        <v>290724.3</v>
      </c>
      <c r="AU3" s="341">
        <f>SUM(AU4:AU36)</f>
        <v>223869.62000000002</v>
      </c>
      <c r="AV3" s="30">
        <f>AU3*100/AW3</f>
        <v>97.84301822207479</v>
      </c>
      <c r="AW3" s="47">
        <f>SUM(AW4:AW36)</f>
        <v>228804.90000000002</v>
      </c>
      <c r="AX3" s="30">
        <f>AW3*100/AY3</f>
        <v>98.33880603429756</v>
      </c>
      <c r="AY3" s="47">
        <f>SUM(AY4:AY36)</f>
        <v>232669.9999999999</v>
      </c>
      <c r="AZ3" s="30">
        <f>AY3*100/BA3</f>
        <v>100.05710483926418</v>
      </c>
      <c r="BA3" s="47">
        <f>SUM(BA4:BA36)</f>
        <v>232537.21</v>
      </c>
      <c r="BB3" s="30">
        <f>BA3*100/BC3</f>
        <v>100.53093890383042</v>
      </c>
      <c r="BC3" s="47">
        <f>SUM(BC4:BC36)</f>
        <v>231309.1</v>
      </c>
      <c r="BD3" s="30">
        <f>BC3*100/BE3</f>
        <v>99.84167537495264</v>
      </c>
      <c r="BE3" s="228">
        <f>SUM(BE4:BE36)</f>
        <v>231675.90000000008</v>
      </c>
      <c r="BF3" s="32">
        <f>SUM(BF4:BF36)</f>
        <v>117670.09999999999</v>
      </c>
      <c r="BG3" s="30">
        <f>BF3*100/BH3</f>
        <v>98.37658293196579</v>
      </c>
      <c r="BH3" s="47">
        <f>SUM(BH4:BH36)</f>
        <v>119611.90000000001</v>
      </c>
      <c r="BI3" s="30">
        <f>BH3*100/BJ3</f>
        <v>99.91913703849428</v>
      </c>
      <c r="BJ3" s="47">
        <f>SUM(BJ4:BJ36)</f>
        <v>119708.7</v>
      </c>
      <c r="BK3" s="30">
        <f>BJ3*100/BL3</f>
        <v>91.30610875086761</v>
      </c>
      <c r="BL3" s="47">
        <f>SUM(BL4:BL36)</f>
        <v>131107</v>
      </c>
      <c r="BM3" s="30">
        <f>BL3*100/BN3</f>
        <v>97.65504834746835</v>
      </c>
      <c r="BN3" s="47">
        <f>SUM(BN4:BN36)</f>
        <v>134255.22</v>
      </c>
      <c r="BO3" s="30">
        <f>BN3*100/BP3</f>
        <v>99.66003331522074</v>
      </c>
      <c r="BP3" s="47">
        <f>SUM(BP4:BP36)</f>
        <v>134713.20000000004</v>
      </c>
      <c r="BQ3" s="32">
        <f>Y3/C3/365*1000000</f>
        <v>897.9870189175384</v>
      </c>
      <c r="BR3" s="30">
        <f aca="true" t="shared" si="4" ref="BR3:BR36">BQ3*100/BS3</f>
        <v>99.11415907025041</v>
      </c>
      <c r="BS3" s="47">
        <f>AA3/E3/365*1000000</f>
        <v>906.0128515856757</v>
      </c>
      <c r="BT3" s="30">
        <f aca="true" t="shared" si="5" ref="BT3:BT36">BS3*100/BU3</f>
        <v>99.86438364398101</v>
      </c>
      <c r="BU3" s="47">
        <f>AC3/G3/365*1000000</f>
        <v>907.2432217832874</v>
      </c>
      <c r="BV3" s="30">
        <f aca="true" t="shared" si="6" ref="BV3:BV36">BU3*100/BW3</f>
        <v>98.0881241538269</v>
      </c>
      <c r="BW3" s="47">
        <f>AE3/I3/366*1000000</f>
        <v>924.9266714087644</v>
      </c>
      <c r="BX3" s="30">
        <f aca="true" t="shared" si="7" ref="BX3:BX36">BW3*100/BY3</f>
        <v>99.85031250739037</v>
      </c>
      <c r="BY3" s="47">
        <f>AG3/K3/365*1000000</f>
        <v>926.3132464811329</v>
      </c>
      <c r="BZ3" s="30">
        <f>BY3*100/CA3</f>
        <v>100.73818411949982</v>
      </c>
      <c r="CA3" s="47">
        <f>AI3/M3/365*1000000</f>
        <v>919.5254555931856</v>
      </c>
      <c r="CB3" s="32">
        <f>AJ3/C3/365*1000000</f>
        <v>627.9324644784296</v>
      </c>
      <c r="CC3" s="30">
        <f aca="true" t="shared" si="8" ref="CC3:CC36">CB3*100/CD3</f>
        <v>98.86830267315364</v>
      </c>
      <c r="CD3" s="47">
        <f>AL3/E3/365*1000000</f>
        <v>635.1201016915365</v>
      </c>
      <c r="CE3" s="30">
        <f aca="true" t="shared" si="9" ref="CE3:CE36">CD3*100/CF3</f>
        <v>99.3488429405254</v>
      </c>
      <c r="CF3" s="47">
        <f>AN3/G3/365*1000000</f>
        <v>639.2828370147677</v>
      </c>
      <c r="CG3" s="30">
        <f aca="true" t="shared" si="10" ref="CG3:CG36">CF3*100/CH3</f>
        <v>100.57557080374742</v>
      </c>
      <c r="CH3" s="47">
        <f>AP3/I3/366*1000000</f>
        <v>635.6243687268719</v>
      </c>
      <c r="CI3" s="30">
        <f aca="true" t="shared" si="11" ref="CI3:CI36">CH3*100/CJ3</f>
        <v>100.48115758656556</v>
      </c>
      <c r="CJ3" s="47">
        <f>AR3/K3/365*1000000</f>
        <v>632.58065889545</v>
      </c>
      <c r="CK3" s="30">
        <f aca="true" t="shared" si="12" ref="CK3:CK36">CJ3*100/CL3</f>
        <v>100.67151103169876</v>
      </c>
      <c r="CL3" s="47">
        <f>AT3/M3/365*1000000</f>
        <v>628.3611444912825</v>
      </c>
      <c r="CM3" s="32">
        <v>513.7839645037493</v>
      </c>
      <c r="CN3" s="30">
        <v>99.14988889644168</v>
      </c>
      <c r="CO3" s="47">
        <v>518.1891479882315</v>
      </c>
      <c r="CP3" s="30">
        <v>99.49540991409103</v>
      </c>
      <c r="CQ3" s="47">
        <v>520.8171396405726</v>
      </c>
      <c r="CR3" s="30">
        <v>101.50017712748894</v>
      </c>
      <c r="CS3" s="47">
        <v>513.1194391773347</v>
      </c>
      <c r="CT3" s="30">
        <v>101.39225885352073</v>
      </c>
      <c r="CU3" s="47">
        <v>506.0735848864237</v>
      </c>
      <c r="CV3" s="30">
        <v>101.06594054971396</v>
      </c>
      <c r="CW3" s="47">
        <v>500.73603642711663</v>
      </c>
      <c r="CX3" s="32">
        <v>270.05455443910887</v>
      </c>
      <c r="CY3" s="30">
        <v>99.69058032916794</v>
      </c>
      <c r="CZ3" s="47">
        <v>270.89274989413923</v>
      </c>
      <c r="DA3" s="30">
        <v>101.09432785303427</v>
      </c>
      <c r="DB3" s="47">
        <v>267.96038476851953</v>
      </c>
      <c r="DC3" s="30">
        <v>92.62296991225821</v>
      </c>
      <c r="DD3" s="47">
        <v>289.30230268189257</v>
      </c>
      <c r="DE3" s="30">
        <v>98.49172850033264</v>
      </c>
      <c r="DF3" s="47">
        <v>293.7325875856829</v>
      </c>
      <c r="DG3" s="30">
        <v>100.88207118312681</v>
      </c>
      <c r="DH3" s="228">
        <v>291.1643111019033</v>
      </c>
      <c r="DI3" s="61"/>
      <c r="DJ3" s="35"/>
    </row>
    <row r="4" spans="1:114" s="21" customFormat="1" ht="19.5" customHeight="1">
      <c r="A4" s="12">
        <v>1</v>
      </c>
      <c r="B4" s="18" t="s">
        <v>40</v>
      </c>
      <c r="C4" s="33">
        <v>283566</v>
      </c>
      <c r="D4" s="14">
        <f t="shared" si="0"/>
        <v>99.26001120134416</v>
      </c>
      <c r="E4" s="16">
        <v>285680</v>
      </c>
      <c r="F4" s="14">
        <f t="shared" si="0"/>
        <v>99.44166747887108</v>
      </c>
      <c r="G4" s="13">
        <v>287284</v>
      </c>
      <c r="H4" s="14">
        <f t="shared" si="1"/>
        <v>99.53779736537568</v>
      </c>
      <c r="I4" s="13">
        <v>288618</v>
      </c>
      <c r="J4" s="14">
        <f t="shared" si="2"/>
        <v>99.44355052664584</v>
      </c>
      <c r="K4" s="13">
        <v>290233</v>
      </c>
      <c r="L4" s="14">
        <f t="shared" si="3"/>
        <v>99.39690541586471</v>
      </c>
      <c r="M4" s="13">
        <v>291994</v>
      </c>
      <c r="N4" s="33">
        <v>3697.7</v>
      </c>
      <c r="O4" s="184">
        <f>N4*100/P4</f>
        <v>92.7602036976645</v>
      </c>
      <c r="P4" s="16">
        <v>3986.3</v>
      </c>
      <c r="Q4" s="184">
        <f>P4*100/R4</f>
        <v>92.93374364713014</v>
      </c>
      <c r="R4" s="16">
        <v>4289.4</v>
      </c>
      <c r="S4" s="184">
        <f>R4*100/T4</f>
        <v>81.84628301022744</v>
      </c>
      <c r="T4" s="16">
        <v>5240.8</v>
      </c>
      <c r="U4" s="184">
        <f>T4*100/V4</f>
        <v>95.64899985399329</v>
      </c>
      <c r="V4" s="16">
        <v>5479.2</v>
      </c>
      <c r="W4" s="184">
        <f>V4*100/X4</f>
        <v>95.3252492214548</v>
      </c>
      <c r="X4" s="229">
        <v>5747.9</v>
      </c>
      <c r="Y4" s="33">
        <f>N4+'【集団回収量除く】市町村別'!N4</f>
        <v>98375.6</v>
      </c>
      <c r="Z4" s="14">
        <f aca="true" t="shared" si="13" ref="Z4:Z15">Y4*100/AA4</f>
        <v>97.49908324165749</v>
      </c>
      <c r="AA4" s="16">
        <f>P4+'【集団回収量除く】市町村別'!P4</f>
        <v>100899.00000000001</v>
      </c>
      <c r="AB4" s="14">
        <f aca="true" t="shared" si="14" ref="AB4:AB15">AA4*100/AC4</f>
        <v>98.00167838036297</v>
      </c>
      <c r="AC4" s="16">
        <f>R4+'【集団回収量除く】市町村別'!R4</f>
        <v>102956.4</v>
      </c>
      <c r="AD4" s="14">
        <f aca="true" t="shared" si="15" ref="AD4:AD15">AC4*100/AE4</f>
        <v>95.15106313959579</v>
      </c>
      <c r="AE4" s="16">
        <f>T4+'【集団回収量除く】市町村別'!T4</f>
        <v>108203.10000000002</v>
      </c>
      <c r="AF4" s="14">
        <f aca="true" t="shared" si="16" ref="AF4:AF15">AE4*100/AG4</f>
        <v>98.46572590002104</v>
      </c>
      <c r="AG4" s="16">
        <f>V4+'【集団回収量除く】市町村別'!V4</f>
        <v>109889.09999999999</v>
      </c>
      <c r="AH4" s="14">
        <f aca="true" t="shared" si="17" ref="AH4:AH15">AG4*100/AI4</f>
        <v>99.8962757447056</v>
      </c>
      <c r="AI4" s="16">
        <f>X4+'【集団回収量除く】市町村別'!X4</f>
        <v>110003.2</v>
      </c>
      <c r="AJ4" s="33">
        <f>N4+'【集団回収量除く】市町村別'!Y4</f>
        <v>63187.799999999996</v>
      </c>
      <c r="AK4" s="14">
        <f aca="true" t="shared" si="18" ref="AK4:AK15">AJ4*100/AL4</f>
        <v>96.73946492134573</v>
      </c>
      <c r="AL4" s="16">
        <f>P4+'【集団回収量除く】市町村別'!AA4</f>
        <v>65317.5</v>
      </c>
      <c r="AM4" s="14">
        <f aca="true" t="shared" si="19" ref="AM4:AM15">AL4*100/AN4</f>
        <v>97.88472777952614</v>
      </c>
      <c r="AN4" s="16">
        <f>R4+'【集団回収量除く】市町村別'!AC4</f>
        <v>66729</v>
      </c>
      <c r="AO4" s="14">
        <f aca="true" t="shared" si="20" ref="AO4:AO15">AN4*100/AP4</f>
        <v>99.83841285515506</v>
      </c>
      <c r="AP4" s="16">
        <f>T4+'【集団回収量除く】市町村別'!AE4</f>
        <v>66837.00000000001</v>
      </c>
      <c r="AQ4" s="14">
        <f aca="true" t="shared" si="21" ref="AQ4:AQ15">AP4*100/AR4</f>
        <v>99.43096869212062</v>
      </c>
      <c r="AR4" s="16">
        <f>V4+'【集団回収量除く】市町村別'!AG4</f>
        <v>67219.5</v>
      </c>
      <c r="AS4" s="14">
        <f aca="true" t="shared" si="22" ref="AS4:AS15">AR4*100/AT4</f>
        <v>99.26825666395926</v>
      </c>
      <c r="AT4" s="224">
        <f>X4+'【集団回収量除く】市町村別'!AI4</f>
        <v>67714.99999999999</v>
      </c>
      <c r="AU4" s="342">
        <v>49099.700000000004</v>
      </c>
      <c r="AV4" s="14">
        <f aca="true" t="shared" si="23" ref="AV4:AV15">AU4*100/AW4</f>
        <v>96.91469875332591</v>
      </c>
      <c r="AW4" s="16">
        <v>50662.8</v>
      </c>
      <c r="AX4" s="14">
        <f aca="true" t="shared" si="24" ref="AX4:AX15">AW4*100/AY4</f>
        <v>97.86622468966955</v>
      </c>
      <c r="AY4" s="16">
        <v>51767.40000000001</v>
      </c>
      <c r="AZ4" s="14">
        <f aca="true" t="shared" si="25" ref="AZ4:AZ15">AY4*100/BA4</f>
        <v>100.72791589565178</v>
      </c>
      <c r="BA4" s="16">
        <v>51393.3</v>
      </c>
      <c r="BB4" s="14">
        <f aca="true" t="shared" si="26" ref="BB4:BB15">BA4*100/BC4</f>
        <v>100.12273452522192</v>
      </c>
      <c r="BC4" s="16">
        <v>51330.30000000002</v>
      </c>
      <c r="BD4" s="14">
        <f aca="true" t="shared" si="27" ref="BD4:BD15">BC4*100/BE4</f>
        <v>99.27127995961875</v>
      </c>
      <c r="BE4" s="229">
        <v>51707.09999999999</v>
      </c>
      <c r="BF4" s="33">
        <v>35187.8</v>
      </c>
      <c r="BG4" s="14">
        <f aca="true" t="shared" si="28" ref="BG4:BG25">BF4*100/BH4</f>
        <v>98.89352613015194</v>
      </c>
      <c r="BH4" s="16">
        <v>35581.49999999999</v>
      </c>
      <c r="BI4" s="14">
        <f aca="true" t="shared" si="29" ref="BI4:BI25">BH4*100/BJ4</f>
        <v>98.2170953477202</v>
      </c>
      <c r="BJ4" s="16">
        <v>36227.4</v>
      </c>
      <c r="BK4" s="14">
        <f aca="true" t="shared" si="30" ref="BK4:BK25">BJ4*100/BL4</f>
        <v>87.5775091197865</v>
      </c>
      <c r="BL4" s="16">
        <v>41366.1</v>
      </c>
      <c r="BM4" s="14">
        <f aca="true" t="shared" si="31" ref="BM4:BM25">BL4*100/BN4</f>
        <v>96.94513189718207</v>
      </c>
      <c r="BN4" s="16">
        <v>42669.6</v>
      </c>
      <c r="BO4" s="14">
        <f aca="true" t="shared" si="32" ref="BO4:BO25">BN4*100/BP4</f>
        <v>100.90190644198617</v>
      </c>
      <c r="BP4" s="16">
        <v>42288.200000000004</v>
      </c>
      <c r="BQ4" s="33">
        <f aca="true" t="shared" si="33" ref="BQ4:BQ36">Y4/C4/365*1000000</f>
        <v>950.4742873998362</v>
      </c>
      <c r="BR4" s="14">
        <f t="shared" si="4"/>
        <v>98.2259442263061</v>
      </c>
      <c r="BS4" s="16">
        <f aca="true" t="shared" si="34" ref="BS4:BS36">AA4/E4/365*1000000</f>
        <v>967.6407744271779</v>
      </c>
      <c r="BT4" s="14">
        <f t="shared" si="5"/>
        <v>98.55192583248459</v>
      </c>
      <c r="BU4" s="16">
        <f aca="true" t="shared" si="35" ref="BU4:BU36">AC4/G4/365*1000000</f>
        <v>981.858818336988</v>
      </c>
      <c r="BV4" s="14">
        <f t="shared" si="6"/>
        <v>95.85479436880017</v>
      </c>
      <c r="BW4" s="16">
        <f aca="true" t="shared" si="36" ref="BW4:BW36">AE4/I4/366*1000000</f>
        <v>1024.3189449233994</v>
      </c>
      <c r="BX4" s="14">
        <f t="shared" si="7"/>
        <v>98.74616638484876</v>
      </c>
      <c r="BY4" s="16">
        <f aca="true" t="shared" si="37" ref="BY4:BY36">AG4/K4/365*1000000</f>
        <v>1037.3252779568838</v>
      </c>
      <c r="BZ4" s="14">
        <f aca="true" t="shared" si="38" ref="BZ4:BZ36">BY4*100/CA4</f>
        <v>100.50240027770641</v>
      </c>
      <c r="CA4" s="16">
        <f aca="true" t="shared" si="39" ref="CA4:CA36">AI4/M4/365*1000000</f>
        <v>1032.1398047116938</v>
      </c>
      <c r="CB4" s="33">
        <f aca="true" t="shared" si="40" ref="CB4:CB36">AJ4/C4/365*1000000</f>
        <v>610.5007662201131</v>
      </c>
      <c r="CC4" s="14">
        <f t="shared" si="8"/>
        <v>97.46066290997527</v>
      </c>
      <c r="CD4" s="16">
        <f aca="true" t="shared" si="41" ref="CD4:CD36">AL4/E4/365*1000000</f>
        <v>626.4073606641016</v>
      </c>
      <c r="CE4" s="14">
        <f t="shared" si="9"/>
        <v>98.4343185921779</v>
      </c>
      <c r="CF4" s="16">
        <f aca="true" t="shared" si="42" ref="CF4:CF36">AN4/G4/365*1000000</f>
        <v>636.3709015545307</v>
      </c>
      <c r="CG4" s="14">
        <f t="shared" si="10"/>
        <v>100.57681142561871</v>
      </c>
      <c r="CH4" s="16">
        <f aca="true" t="shared" si="43" ref="CH4:CH36">AP4/I4/366*1000000</f>
        <v>632.7212928450779</v>
      </c>
      <c r="CI4" s="14">
        <f t="shared" si="11"/>
        <v>99.71415828740395</v>
      </c>
      <c r="CJ4" s="16">
        <f aca="true" t="shared" si="44" ref="CJ4:CJ36">AR4/K4/365*1000000</f>
        <v>634.5350587239568</v>
      </c>
      <c r="CK4" s="14">
        <f t="shared" si="12"/>
        <v>99.87057066679573</v>
      </c>
      <c r="CL4" s="16">
        <f aca="true" t="shared" si="45" ref="CL4:CL36">AT4/M4/365*1000000</f>
        <v>635.3573975670919</v>
      </c>
      <c r="CM4" s="33">
        <v>474.38594904677313</v>
      </c>
      <c r="CN4" s="14">
        <v>97.63720311973279</v>
      </c>
      <c r="CO4" s="16">
        <v>485.8659751498947</v>
      </c>
      <c r="CP4" s="14">
        <v>98.41571161350822</v>
      </c>
      <c r="CQ4" s="16">
        <v>493.6874074110808</v>
      </c>
      <c r="CR4" s="14">
        <v>101.47289317419721</v>
      </c>
      <c r="CS4" s="16">
        <v>486.5214659481266</v>
      </c>
      <c r="CT4" s="14">
        <v>100.40789434053714</v>
      </c>
      <c r="CU4" s="16">
        <v>484.5450341763674</v>
      </c>
      <c r="CV4" s="14">
        <v>99.87361230641905</v>
      </c>
      <c r="CW4" s="16">
        <v>485.15821445383415</v>
      </c>
      <c r="CX4" s="33">
        <v>339.9735211797229</v>
      </c>
      <c r="CY4" s="14">
        <v>99.63078276260836</v>
      </c>
      <c r="CZ4" s="16">
        <v>341.23341376307616</v>
      </c>
      <c r="DA4" s="14">
        <v>98.7685522958361</v>
      </c>
      <c r="DB4" s="16">
        <v>345.48791678245743</v>
      </c>
      <c r="DC4" s="14">
        <v>88.2252268237191</v>
      </c>
      <c r="DD4" s="16">
        <v>391.59765207832146</v>
      </c>
      <c r="DE4" s="14">
        <v>97.22124157435583</v>
      </c>
      <c r="DF4" s="16">
        <v>402.7902192329271</v>
      </c>
      <c r="DG4" s="14">
        <v>101.51413267830091</v>
      </c>
      <c r="DH4" s="229">
        <v>396.78240714460173</v>
      </c>
      <c r="DI4" s="62" t="s">
        <v>40</v>
      </c>
      <c r="DJ4" s="66">
        <v>1</v>
      </c>
    </row>
    <row r="5" spans="1:114" s="43" customFormat="1" ht="19.5" customHeight="1">
      <c r="A5" s="37">
        <v>2</v>
      </c>
      <c r="B5" s="38" t="s">
        <v>0</v>
      </c>
      <c r="C5" s="42">
        <v>48235</v>
      </c>
      <c r="D5" s="40">
        <f t="shared" si="0"/>
        <v>97.44444444444444</v>
      </c>
      <c r="E5" s="41">
        <v>49500</v>
      </c>
      <c r="F5" s="40">
        <f t="shared" si="0"/>
        <v>97.52733720815684</v>
      </c>
      <c r="G5" s="39">
        <v>50755</v>
      </c>
      <c r="H5" s="40">
        <f t="shared" si="1"/>
        <v>97.61891023791664</v>
      </c>
      <c r="I5" s="39">
        <v>51993</v>
      </c>
      <c r="J5" s="40">
        <f t="shared" si="2"/>
        <v>97.76611947876121</v>
      </c>
      <c r="K5" s="39">
        <v>53181</v>
      </c>
      <c r="L5" s="40">
        <f t="shared" si="3"/>
        <v>97.90496879544911</v>
      </c>
      <c r="M5" s="39">
        <v>54319</v>
      </c>
      <c r="N5" s="42">
        <v>272.2</v>
      </c>
      <c r="O5" s="185">
        <f>N5*100/P5</f>
        <v>98.3736899168775</v>
      </c>
      <c r="P5" s="41">
        <v>276.7</v>
      </c>
      <c r="Q5" s="185">
        <f>P5*100/R5</f>
        <v>44.7228058833037</v>
      </c>
      <c r="R5" s="41">
        <v>618.7</v>
      </c>
      <c r="S5" s="185">
        <f>R5*100/T5</f>
        <v>73.54969091773657</v>
      </c>
      <c r="T5" s="41">
        <v>841.2</v>
      </c>
      <c r="U5" s="185">
        <f>T5*100/V5</f>
        <v>183.50785340314138</v>
      </c>
      <c r="V5" s="41">
        <v>458.4</v>
      </c>
      <c r="W5" s="185">
        <f>V5*100/X5</f>
        <v>99.43600867678958</v>
      </c>
      <c r="X5" s="230">
        <v>461</v>
      </c>
      <c r="Y5" s="42">
        <f>N5+'【集団回収量除く】市町村別'!N5</f>
        <v>18088.700000000004</v>
      </c>
      <c r="Z5" s="40">
        <f t="shared" si="13"/>
        <v>96.54463842528595</v>
      </c>
      <c r="AA5" s="41">
        <f>P5+'【集団回収量除く】市町村別'!P5</f>
        <v>18736.100000000002</v>
      </c>
      <c r="AB5" s="40">
        <f t="shared" si="14"/>
        <v>95.19505329797073</v>
      </c>
      <c r="AC5" s="41">
        <f>R5+'【集団回収量除く】市町村別'!R5</f>
        <v>19681.8</v>
      </c>
      <c r="AD5" s="40">
        <f t="shared" si="15"/>
        <v>95.16575119913352</v>
      </c>
      <c r="AE5" s="41">
        <f>T5+'【集団回収量除く】市町村別'!T5</f>
        <v>20681.600000000002</v>
      </c>
      <c r="AF5" s="40">
        <f t="shared" si="16"/>
        <v>96.1702285958745</v>
      </c>
      <c r="AG5" s="41">
        <f>V5+'【集団回収量除く】市町村別'!V5</f>
        <v>21505.199999999997</v>
      </c>
      <c r="AH5" s="40">
        <f t="shared" si="17"/>
        <v>99.74304982236114</v>
      </c>
      <c r="AI5" s="41">
        <f>X5+'【集団回収量除く】市町村別'!X5</f>
        <v>21560.6</v>
      </c>
      <c r="AJ5" s="42">
        <f>N5+'【集団回収量除く】市町村別'!Y5</f>
        <v>12802.2</v>
      </c>
      <c r="AK5" s="40">
        <f t="shared" si="18"/>
        <v>95.2686411668403</v>
      </c>
      <c r="AL5" s="41">
        <f>P5+'【集団回収量除く】市町村別'!AA5</f>
        <v>13438.000000000002</v>
      </c>
      <c r="AM5" s="40">
        <f t="shared" si="19"/>
        <v>94.13132714103588</v>
      </c>
      <c r="AN5" s="41">
        <f>R5+'【集団回収量除く】市町村別'!AC5</f>
        <v>14275.800000000003</v>
      </c>
      <c r="AO5" s="40">
        <f t="shared" si="20"/>
        <v>96.79558460578775</v>
      </c>
      <c r="AP5" s="41">
        <f>T5+'【集団回収量除く】市町村別'!AE5</f>
        <v>14748.400000000001</v>
      </c>
      <c r="AQ5" s="40">
        <f t="shared" si="21"/>
        <v>101.67103267613403</v>
      </c>
      <c r="AR5" s="41">
        <f>V5+'【集団回収量除く】市町村別'!AG5</f>
        <v>14506</v>
      </c>
      <c r="AS5" s="40">
        <f t="shared" si="22"/>
        <v>98.32243196529639</v>
      </c>
      <c r="AT5" s="225">
        <f>X5+'【集団回収量除く】市町村別'!AI5</f>
        <v>14753.499999999998</v>
      </c>
      <c r="AU5" s="343">
        <v>10922.400000000001</v>
      </c>
      <c r="AV5" s="40">
        <f t="shared" si="23"/>
        <v>95.33219285689353</v>
      </c>
      <c r="AW5" s="41">
        <v>11457.199999999997</v>
      </c>
      <c r="AX5" s="40">
        <f t="shared" si="24"/>
        <v>96.32189126249504</v>
      </c>
      <c r="AY5" s="41">
        <v>11894.699999999999</v>
      </c>
      <c r="AZ5" s="40">
        <f t="shared" si="25"/>
        <v>98.56152067814024</v>
      </c>
      <c r="BA5" s="41">
        <v>12068.300000000001</v>
      </c>
      <c r="BB5" s="40">
        <f t="shared" si="26"/>
        <v>99.65483356867408</v>
      </c>
      <c r="BC5" s="41">
        <v>12110.1</v>
      </c>
      <c r="BD5" s="40">
        <f t="shared" si="27"/>
        <v>98.76926841203816</v>
      </c>
      <c r="BE5" s="230">
        <v>12261.000000000002</v>
      </c>
      <c r="BF5" s="42">
        <v>5286.5</v>
      </c>
      <c r="BG5" s="40">
        <f t="shared" si="28"/>
        <v>99.78105358524753</v>
      </c>
      <c r="BH5" s="41">
        <v>5298.1</v>
      </c>
      <c r="BI5" s="40">
        <f t="shared" si="29"/>
        <v>98.00406955234924</v>
      </c>
      <c r="BJ5" s="41">
        <v>5406</v>
      </c>
      <c r="BK5" s="40">
        <f t="shared" si="30"/>
        <v>91.1144070653273</v>
      </c>
      <c r="BL5" s="41">
        <v>5933.200000000001</v>
      </c>
      <c r="BM5" s="40">
        <f t="shared" si="31"/>
        <v>84.76968796433879</v>
      </c>
      <c r="BN5" s="41">
        <v>6999.200000000001</v>
      </c>
      <c r="BO5" s="40">
        <f t="shared" si="32"/>
        <v>102.82205344419798</v>
      </c>
      <c r="BP5" s="41">
        <v>6807.1</v>
      </c>
      <c r="BQ5" s="42">
        <f t="shared" si="33"/>
        <v>1027.4299200120417</v>
      </c>
      <c r="BR5" s="40">
        <f t="shared" si="4"/>
        <v>99.076595875436</v>
      </c>
      <c r="BS5" s="41">
        <f t="shared" si="34"/>
        <v>1037.0056731700568</v>
      </c>
      <c r="BT5" s="40">
        <f t="shared" si="5"/>
        <v>97.6085844472425</v>
      </c>
      <c r="BU5" s="41">
        <f t="shared" si="35"/>
        <v>1062.4123677672621</v>
      </c>
      <c r="BV5" s="40">
        <f t="shared" si="6"/>
        <v>97.75409196029473</v>
      </c>
      <c r="BW5" s="41">
        <f t="shared" si="36"/>
        <v>1086.8213764379168</v>
      </c>
      <c r="BX5" s="40">
        <f t="shared" si="7"/>
        <v>98.09888018444784</v>
      </c>
      <c r="BY5" s="41">
        <f t="shared" si="37"/>
        <v>1107.8835705305194</v>
      </c>
      <c r="BZ5" s="40">
        <f t="shared" si="38"/>
        <v>101.87741342398292</v>
      </c>
      <c r="CA5" s="41">
        <f t="shared" si="39"/>
        <v>1087.4673132108721</v>
      </c>
      <c r="CB5" s="42">
        <f t="shared" si="40"/>
        <v>727.159128183792</v>
      </c>
      <c r="CC5" s="40">
        <f t="shared" si="8"/>
        <v>97.76713460679163</v>
      </c>
      <c r="CD5" s="41">
        <f t="shared" si="41"/>
        <v>743.7664314376644</v>
      </c>
      <c r="CE5" s="40">
        <f t="shared" si="9"/>
        <v>96.51788907158134</v>
      </c>
      <c r="CF5" s="41">
        <f t="shared" si="42"/>
        <v>770.5995630365051</v>
      </c>
      <c r="CG5" s="40">
        <f t="shared" si="10"/>
        <v>99.428253964025</v>
      </c>
      <c r="CH5" s="41">
        <f t="shared" si="43"/>
        <v>775.0307707458309</v>
      </c>
      <c r="CI5" s="40">
        <f t="shared" si="11"/>
        <v>103.71000046840908</v>
      </c>
      <c r="CJ5" s="41">
        <f t="shared" si="44"/>
        <v>747.3057248533246</v>
      </c>
      <c r="CK5" s="40">
        <f t="shared" si="12"/>
        <v>100.42639630550262</v>
      </c>
      <c r="CL5" s="41">
        <f t="shared" si="45"/>
        <v>744.1327702131017</v>
      </c>
      <c r="CM5" s="42">
        <v>620.3873444934973</v>
      </c>
      <c r="CN5" s="40">
        <v>97.8323529888303</v>
      </c>
      <c r="CO5" s="41">
        <v>634.133111941331</v>
      </c>
      <c r="CP5" s="40">
        <v>98.76399173793813</v>
      </c>
      <c r="CQ5" s="41">
        <v>642.0691395543727</v>
      </c>
      <c r="CR5" s="40">
        <v>101.24222038616277</v>
      </c>
      <c r="CS5" s="41">
        <v>634.1910885649908</v>
      </c>
      <c r="CT5" s="40">
        <v>101.6533673756269</v>
      </c>
      <c r="CU5" s="41">
        <v>623.8761242621155</v>
      </c>
      <c r="CV5" s="40">
        <v>100.88279443548451</v>
      </c>
      <c r="CW5" s="41">
        <v>618.4167753809497</v>
      </c>
      <c r="CX5" s="42">
        <v>300.27079182824957</v>
      </c>
      <c r="CY5" s="40">
        <v>102.39788851393705</v>
      </c>
      <c r="CZ5" s="41">
        <v>293.23924173239243</v>
      </c>
      <c r="DA5" s="40">
        <v>100.48881919453507</v>
      </c>
      <c r="DB5" s="41">
        <v>291.81280473075736</v>
      </c>
      <c r="DC5" s="40">
        <v>93.59255840406617</v>
      </c>
      <c r="DD5" s="41">
        <v>311.79060569208616</v>
      </c>
      <c r="DE5" s="40">
        <v>86.4697067304614</v>
      </c>
      <c r="DF5" s="41">
        <v>360.577845677195</v>
      </c>
      <c r="DG5" s="40">
        <v>105.02230347371035</v>
      </c>
      <c r="DH5" s="230">
        <v>343.3345429977704</v>
      </c>
      <c r="DI5" s="63" t="s">
        <v>0</v>
      </c>
      <c r="DJ5" s="44">
        <v>2</v>
      </c>
    </row>
    <row r="6" spans="1:114" s="21" customFormat="1" ht="19.5" customHeight="1">
      <c r="A6" s="11">
        <v>3</v>
      </c>
      <c r="B6" s="19" t="s">
        <v>1</v>
      </c>
      <c r="C6" s="34">
        <v>33714</v>
      </c>
      <c r="D6" s="10">
        <f t="shared" si="0"/>
        <v>97.8181396158533</v>
      </c>
      <c r="E6" s="17">
        <v>34466</v>
      </c>
      <c r="F6" s="10">
        <f t="shared" si="0"/>
        <v>97.80918326806288</v>
      </c>
      <c r="G6" s="9">
        <v>35238</v>
      </c>
      <c r="H6" s="10">
        <f t="shared" si="1"/>
        <v>97.7746947835738</v>
      </c>
      <c r="I6" s="9">
        <v>36040</v>
      </c>
      <c r="J6" s="10">
        <f t="shared" si="2"/>
        <v>98.16953584658967</v>
      </c>
      <c r="K6" s="9">
        <v>36712</v>
      </c>
      <c r="L6" s="10">
        <f t="shared" si="3"/>
        <v>98.17617799647002</v>
      </c>
      <c r="M6" s="9">
        <v>37394</v>
      </c>
      <c r="N6" s="34">
        <v>134.3</v>
      </c>
      <c r="O6" s="45">
        <f aca="true" t="shared" si="46" ref="O6:O36">N6*100/P6</f>
        <v>78.76832844574781</v>
      </c>
      <c r="P6" s="17">
        <v>170.5</v>
      </c>
      <c r="Q6" s="45">
        <f aca="true" t="shared" si="47" ref="Q6:Q36">P6*100/R6</f>
        <v>90.88486140724947</v>
      </c>
      <c r="R6" s="17">
        <v>187.6</v>
      </c>
      <c r="S6" s="45">
        <f aca="true" t="shared" si="48" ref="S6:S33">R6*100/T6</f>
        <v>63.983628922237386</v>
      </c>
      <c r="T6" s="17">
        <v>293.2</v>
      </c>
      <c r="U6" s="45">
        <f aca="true" t="shared" si="49" ref="U6:U33">T6*100/V6</f>
        <v>100.03411804844762</v>
      </c>
      <c r="V6" s="17">
        <v>293.1</v>
      </c>
      <c r="W6" s="45">
        <f>V6*100/X6</f>
        <v>89.49618320610688</v>
      </c>
      <c r="X6" s="231">
        <v>327.5</v>
      </c>
      <c r="Y6" s="34">
        <f>N6+'【集団回収量除く】市町村別'!N6</f>
        <v>9290.900000000001</v>
      </c>
      <c r="Z6" s="10">
        <f t="shared" si="13"/>
        <v>96.99845485676109</v>
      </c>
      <c r="AA6" s="17">
        <f>P6+'【集団回収量除く】市町村別'!P6</f>
        <v>9578.399999999998</v>
      </c>
      <c r="AB6" s="10">
        <f t="shared" si="14"/>
        <v>98.01882930822757</v>
      </c>
      <c r="AC6" s="17">
        <f>R6+'【集団回収量除く】市町村別'!R6</f>
        <v>9772</v>
      </c>
      <c r="AD6" s="10">
        <f t="shared" si="15"/>
        <v>96.32331197634302</v>
      </c>
      <c r="AE6" s="17">
        <f>T6+'【集団回収量除く】市町村別'!T6</f>
        <v>10145</v>
      </c>
      <c r="AF6" s="10">
        <f t="shared" si="16"/>
        <v>98.09609452808476</v>
      </c>
      <c r="AG6" s="17">
        <f>V6+'【集団回収量除く】市町村別'!V6</f>
        <v>10341.900000000001</v>
      </c>
      <c r="AH6" s="10">
        <f t="shared" si="17"/>
        <v>100.066763425254</v>
      </c>
      <c r="AI6" s="17">
        <f>X6+'【集団回収量除く】市町村別'!X6</f>
        <v>10335</v>
      </c>
      <c r="AJ6" s="34">
        <f>N6+'【集団回収量除く】市町村別'!Y6</f>
        <v>8417.4</v>
      </c>
      <c r="AK6" s="10">
        <f t="shared" si="18"/>
        <v>96.53867327277732</v>
      </c>
      <c r="AL6" s="17">
        <f>P6+'【集団回収量除く】市町村別'!AA6</f>
        <v>8719.2</v>
      </c>
      <c r="AM6" s="10">
        <f t="shared" si="19"/>
        <v>97.93552735033136</v>
      </c>
      <c r="AN6" s="17">
        <f>R6+'【集団回収量除く】市町村別'!AC6</f>
        <v>8903</v>
      </c>
      <c r="AO6" s="10">
        <f t="shared" si="20"/>
        <v>96.85701541574646</v>
      </c>
      <c r="AP6" s="17">
        <f>T6+'【集団回収量除く】市町村別'!AE6</f>
        <v>9191.900000000001</v>
      </c>
      <c r="AQ6" s="10">
        <f t="shared" si="21"/>
        <v>97.87884273407802</v>
      </c>
      <c r="AR6" s="17">
        <f>V6+'【集団回収量除く】市町村別'!AG6</f>
        <v>9391.1</v>
      </c>
      <c r="AS6" s="10">
        <f t="shared" si="22"/>
        <v>99.9563606948229</v>
      </c>
      <c r="AT6" s="226">
        <f>X6+'【集団回収量除く】市町村別'!AI6</f>
        <v>9395.199999999999</v>
      </c>
      <c r="AU6" s="344">
        <v>7938.299999999999</v>
      </c>
      <c r="AV6" s="10">
        <f t="shared" si="23"/>
        <v>97.08321103610211</v>
      </c>
      <c r="AW6" s="17">
        <v>8176.800000000001</v>
      </c>
      <c r="AX6" s="10">
        <f t="shared" si="24"/>
        <v>98.21864001633615</v>
      </c>
      <c r="AY6" s="17">
        <v>8325.1</v>
      </c>
      <c r="AZ6" s="10">
        <f t="shared" si="25"/>
        <v>97.85255882836927</v>
      </c>
      <c r="BA6" s="17">
        <v>8507.8</v>
      </c>
      <c r="BB6" s="10">
        <f t="shared" si="26"/>
        <v>98.01048326709288</v>
      </c>
      <c r="BC6" s="17">
        <v>8680.500000000002</v>
      </c>
      <c r="BD6" s="10">
        <f t="shared" si="27"/>
        <v>97.92099088529918</v>
      </c>
      <c r="BE6" s="231">
        <v>8864.800000000001</v>
      </c>
      <c r="BF6" s="34">
        <v>873.5</v>
      </c>
      <c r="BG6" s="10">
        <f t="shared" si="28"/>
        <v>101.66433891992551</v>
      </c>
      <c r="BH6" s="17">
        <v>859.2</v>
      </c>
      <c r="BI6" s="10">
        <f t="shared" si="29"/>
        <v>98.8722669735328</v>
      </c>
      <c r="BJ6" s="17">
        <v>868.9999999999999</v>
      </c>
      <c r="BK6" s="10">
        <f t="shared" si="30"/>
        <v>91.17616199769172</v>
      </c>
      <c r="BL6" s="17">
        <v>953.1</v>
      </c>
      <c r="BM6" s="10">
        <f t="shared" si="31"/>
        <v>100.24190155658394</v>
      </c>
      <c r="BN6" s="17">
        <v>950.8</v>
      </c>
      <c r="BO6" s="10">
        <f t="shared" si="32"/>
        <v>101.17046180038305</v>
      </c>
      <c r="BP6" s="17">
        <v>939.8000000000001</v>
      </c>
      <c r="BQ6" s="34">
        <f t="shared" si="33"/>
        <v>755.013363823492</v>
      </c>
      <c r="BR6" s="10">
        <f t="shared" si="4"/>
        <v>99.16203194794825</v>
      </c>
      <c r="BS6" s="17">
        <f t="shared" si="34"/>
        <v>761.3935989329168</v>
      </c>
      <c r="BT6" s="10">
        <f t="shared" si="5"/>
        <v>100.21434187788901</v>
      </c>
      <c r="BU6" s="17">
        <f t="shared" si="35"/>
        <v>759.7651041411552</v>
      </c>
      <c r="BV6" s="10">
        <f t="shared" si="6"/>
        <v>98.78549012605706</v>
      </c>
      <c r="BW6" s="17">
        <f t="shared" si="36"/>
        <v>769.1059721135592</v>
      </c>
      <c r="BX6" s="10">
        <f t="shared" si="7"/>
        <v>99.65216965552787</v>
      </c>
      <c r="BY6" s="17">
        <f t="shared" si="37"/>
        <v>771.790493646212</v>
      </c>
      <c r="BZ6" s="10">
        <f t="shared" si="38"/>
        <v>101.92570689485586</v>
      </c>
      <c r="CA6" s="17">
        <f t="shared" si="39"/>
        <v>757.2088702238511</v>
      </c>
      <c r="CB6" s="34">
        <f t="shared" si="40"/>
        <v>684.0294792375184</v>
      </c>
      <c r="CC6" s="10">
        <f t="shared" si="8"/>
        <v>98.69199480985769</v>
      </c>
      <c r="CD6" s="17">
        <f t="shared" si="41"/>
        <v>693.0952004317935</v>
      </c>
      <c r="CE6" s="10">
        <f t="shared" si="9"/>
        <v>100.12917404894611</v>
      </c>
      <c r="CF6" s="17">
        <f t="shared" si="42"/>
        <v>692.2010563005224</v>
      </c>
      <c r="CG6" s="10">
        <f t="shared" si="10"/>
        <v>99.33283588028506</v>
      </c>
      <c r="CH6" s="17">
        <f t="shared" si="43"/>
        <v>696.8501907413137</v>
      </c>
      <c r="CI6" s="10">
        <f t="shared" si="11"/>
        <v>99.4314716477379</v>
      </c>
      <c r="CJ6" s="17">
        <f t="shared" si="44"/>
        <v>700.8346343400091</v>
      </c>
      <c r="CK6" s="10">
        <f t="shared" si="12"/>
        <v>101.81325320936499</v>
      </c>
      <c r="CL6" s="17">
        <f t="shared" si="45"/>
        <v>688.3530505589864</v>
      </c>
      <c r="CM6" s="34">
        <v>645.096017182407</v>
      </c>
      <c r="CN6" s="10">
        <v>99.24867863707348</v>
      </c>
      <c r="CO6" s="17">
        <v>649.9794516573412</v>
      </c>
      <c r="CP6" s="10">
        <v>100.41862812324183</v>
      </c>
      <c r="CQ6" s="17">
        <v>647.2697982486218</v>
      </c>
      <c r="CR6" s="10">
        <v>100.3538269772468</v>
      </c>
      <c r="CS6" s="17">
        <v>644.9876579150063</v>
      </c>
      <c r="CT6" s="10">
        <v>99.56520036336768</v>
      </c>
      <c r="CU6" s="17">
        <v>647.804308695302</v>
      </c>
      <c r="CV6" s="10">
        <v>99.7400722696905</v>
      </c>
      <c r="CW6" s="17">
        <v>649.4925198607059</v>
      </c>
      <c r="CX6" s="34">
        <v>70.9838845859734</v>
      </c>
      <c r="CY6" s="10">
        <v>103.931989832537</v>
      </c>
      <c r="CZ6" s="17">
        <v>68.29839850112361</v>
      </c>
      <c r="DA6" s="10">
        <v>101.08689559604683</v>
      </c>
      <c r="DB6" s="17">
        <v>67.5640478406328</v>
      </c>
      <c r="DC6" s="10">
        <v>93.50677074898378</v>
      </c>
      <c r="DD6" s="17">
        <v>72.25578137224578</v>
      </c>
      <c r="DE6" s="10">
        <v>101.83201511299208</v>
      </c>
      <c r="DF6" s="17">
        <v>70.95585930620274</v>
      </c>
      <c r="DG6" s="10">
        <v>103.04990871005457</v>
      </c>
      <c r="DH6" s="231">
        <v>68.85581966486457</v>
      </c>
      <c r="DI6" s="64" t="s">
        <v>1</v>
      </c>
      <c r="DJ6" s="36">
        <v>3</v>
      </c>
    </row>
    <row r="7" spans="1:114" s="43" customFormat="1" ht="19.5" customHeight="1">
      <c r="A7" s="37">
        <v>4</v>
      </c>
      <c r="B7" s="38" t="s">
        <v>2</v>
      </c>
      <c r="C7" s="42">
        <v>92682</v>
      </c>
      <c r="D7" s="40">
        <f t="shared" si="0"/>
        <v>98.93255908285477</v>
      </c>
      <c r="E7" s="41">
        <v>93682</v>
      </c>
      <c r="F7" s="40">
        <f t="shared" si="0"/>
        <v>99.02855149522732</v>
      </c>
      <c r="G7" s="39">
        <v>94601</v>
      </c>
      <c r="H7" s="40">
        <f t="shared" si="1"/>
        <v>99.0939182536191</v>
      </c>
      <c r="I7" s="39">
        <v>95466</v>
      </c>
      <c r="J7" s="40">
        <f t="shared" si="2"/>
        <v>99.1751506337004</v>
      </c>
      <c r="K7" s="39">
        <v>96260</v>
      </c>
      <c r="L7" s="40">
        <f t="shared" si="3"/>
        <v>97.98353029794077</v>
      </c>
      <c r="M7" s="39">
        <v>98241</v>
      </c>
      <c r="N7" s="42">
        <v>2166.7</v>
      </c>
      <c r="O7" s="185">
        <f t="shared" si="46"/>
        <v>98.22294754975292</v>
      </c>
      <c r="P7" s="41">
        <v>2205.9</v>
      </c>
      <c r="Q7" s="185">
        <f t="shared" si="47"/>
        <v>96.2434554973822</v>
      </c>
      <c r="R7" s="41">
        <v>2292</v>
      </c>
      <c r="S7" s="185">
        <f t="shared" si="48"/>
        <v>91.70934699103714</v>
      </c>
      <c r="T7" s="41">
        <v>2499.2</v>
      </c>
      <c r="U7" s="185">
        <f t="shared" si="49"/>
        <v>92.36796392800385</v>
      </c>
      <c r="V7" s="41">
        <v>2705.7</v>
      </c>
      <c r="W7" s="185">
        <f aca="true" t="shared" si="50" ref="W7:W36">V7*100/X7</f>
        <v>92.81989708404802</v>
      </c>
      <c r="X7" s="230">
        <v>2915</v>
      </c>
      <c r="Y7" s="42">
        <f>N7+'【集団回収量除く】市町村別'!N7</f>
        <v>29942.8</v>
      </c>
      <c r="Z7" s="40">
        <f t="shared" si="13"/>
        <v>98.48017918164506</v>
      </c>
      <c r="AA7" s="41">
        <f>P7+'【集団回収量除く】市町村別'!P7</f>
        <v>30404.9</v>
      </c>
      <c r="AB7" s="40">
        <f t="shared" si="14"/>
        <v>100.88458871270113</v>
      </c>
      <c r="AC7" s="41">
        <f>R7+'【集団回収量除く】市町村別'!R7</f>
        <v>30138.299999999996</v>
      </c>
      <c r="AD7" s="40">
        <f t="shared" si="15"/>
        <v>97.5081288318747</v>
      </c>
      <c r="AE7" s="41">
        <f>T7+'【集団回収量除く】市町村別'!T7</f>
        <v>30908.500000000004</v>
      </c>
      <c r="AF7" s="40">
        <f t="shared" si="16"/>
        <v>99.6187167223175</v>
      </c>
      <c r="AG7" s="41">
        <f>V7+'【集団回収量除く】市町村別'!V7</f>
        <v>31026.8</v>
      </c>
      <c r="AH7" s="40">
        <f t="shared" si="17"/>
        <v>96.58869456395186</v>
      </c>
      <c r="AI7" s="41">
        <f>X7+'【集団回収量除く】市町村別'!X7</f>
        <v>32122.6</v>
      </c>
      <c r="AJ7" s="42">
        <f>N7+'【集団回収量除く】市町村別'!Y7</f>
        <v>19251.8</v>
      </c>
      <c r="AK7" s="40">
        <f t="shared" si="18"/>
        <v>97.8669540551257</v>
      </c>
      <c r="AL7" s="41">
        <f>P7+'【集団回収量除く】市町村別'!AA7</f>
        <v>19671.4</v>
      </c>
      <c r="AM7" s="40">
        <f t="shared" si="19"/>
        <v>98.27641334106035</v>
      </c>
      <c r="AN7" s="41">
        <f>R7+'【集団回収量除く】市町村別'!AC7</f>
        <v>20016.399999999998</v>
      </c>
      <c r="AO7" s="40">
        <f t="shared" si="20"/>
        <v>100.12555461625806</v>
      </c>
      <c r="AP7" s="41">
        <f>T7+'【集団回収量除く】市町村別'!AE7</f>
        <v>19991.3</v>
      </c>
      <c r="AQ7" s="40">
        <f t="shared" si="21"/>
        <v>100.2607915022092</v>
      </c>
      <c r="AR7" s="41">
        <f>V7+'【集団回収量除く】市町村別'!AG7</f>
        <v>19939.3</v>
      </c>
      <c r="AS7" s="40">
        <f t="shared" si="22"/>
        <v>97.31899690559628</v>
      </c>
      <c r="AT7" s="225">
        <f>X7+'【集団回収量除く】市町村別'!AI7</f>
        <v>20488.600000000002</v>
      </c>
      <c r="AU7" s="343">
        <v>15743.2</v>
      </c>
      <c r="AV7" s="40">
        <f t="shared" si="23"/>
        <v>98.01946293263931</v>
      </c>
      <c r="AW7" s="41">
        <v>16061.300000000001</v>
      </c>
      <c r="AX7" s="40">
        <f t="shared" si="24"/>
        <v>98.65360400479103</v>
      </c>
      <c r="AY7" s="41">
        <v>16280.499999999996</v>
      </c>
      <c r="AZ7" s="40">
        <f>AY7*100/BA7</f>
        <v>101.20031826149653</v>
      </c>
      <c r="BA7" s="41">
        <v>16087.400000000001</v>
      </c>
      <c r="BB7" s="40">
        <f t="shared" si="26"/>
        <v>101.10548974012507</v>
      </c>
      <c r="BC7" s="41">
        <v>15911.500000000002</v>
      </c>
      <c r="BD7" s="40">
        <f t="shared" si="27"/>
        <v>98.50919064158046</v>
      </c>
      <c r="BE7" s="230">
        <v>16152.300000000001</v>
      </c>
      <c r="BF7" s="42">
        <v>10691</v>
      </c>
      <c r="BG7" s="40">
        <f t="shared" si="28"/>
        <v>99.6040434154749</v>
      </c>
      <c r="BH7" s="41">
        <v>10733.500000000002</v>
      </c>
      <c r="BI7" s="40">
        <f t="shared" si="29"/>
        <v>106.04234382872784</v>
      </c>
      <c r="BJ7" s="41">
        <v>10121.9</v>
      </c>
      <c r="BK7" s="40">
        <f t="shared" si="30"/>
        <v>92.71516506063826</v>
      </c>
      <c r="BL7" s="41">
        <v>10917.2</v>
      </c>
      <c r="BM7" s="40">
        <f t="shared" si="31"/>
        <v>98.46403607666291</v>
      </c>
      <c r="BN7" s="41">
        <v>11087.5</v>
      </c>
      <c r="BO7" s="40">
        <f t="shared" si="32"/>
        <v>95.30256145779612</v>
      </c>
      <c r="BP7" s="41">
        <v>11634</v>
      </c>
      <c r="BQ7" s="42">
        <f t="shared" si="33"/>
        <v>885.1240639298967</v>
      </c>
      <c r="BR7" s="40">
        <f t="shared" si="4"/>
        <v>99.54273910894102</v>
      </c>
      <c r="BS7" s="41">
        <f t="shared" si="34"/>
        <v>889.1899819646353</v>
      </c>
      <c r="BT7" s="40">
        <f t="shared" si="5"/>
        <v>101.87424453801414</v>
      </c>
      <c r="BU7" s="41">
        <f t="shared" si="35"/>
        <v>872.8309947200013</v>
      </c>
      <c r="BV7" s="40">
        <f t="shared" si="6"/>
        <v>98.66929889690508</v>
      </c>
      <c r="BW7" s="41">
        <f t="shared" si="36"/>
        <v>884.6024087309888</v>
      </c>
      <c r="BX7" s="40">
        <f t="shared" si="7"/>
        <v>100.17280921823205</v>
      </c>
      <c r="BY7" s="41">
        <f t="shared" si="37"/>
        <v>883.0763713572544</v>
      </c>
      <c r="BZ7" s="40">
        <f t="shared" si="38"/>
        <v>98.57645899290664</v>
      </c>
      <c r="CA7" s="41">
        <f t="shared" si="39"/>
        <v>895.8288625693065</v>
      </c>
      <c r="CB7" s="42">
        <f t="shared" si="40"/>
        <v>569.0927853763036</v>
      </c>
      <c r="CC7" s="40">
        <f t="shared" si="8"/>
        <v>98.92289753989216</v>
      </c>
      <c r="CD7" s="41">
        <f t="shared" si="41"/>
        <v>575.2892399323506</v>
      </c>
      <c r="CE7" s="40">
        <f t="shared" si="9"/>
        <v>99.24048353448528</v>
      </c>
      <c r="CF7" s="41">
        <f t="shared" si="42"/>
        <v>579.6920968572691</v>
      </c>
      <c r="CG7" s="40">
        <f t="shared" si="10"/>
        <v>101.317894148949</v>
      </c>
      <c r="CH7" s="41">
        <f t="shared" si="43"/>
        <v>572.151742519495</v>
      </c>
      <c r="CI7" s="40">
        <f t="shared" si="11"/>
        <v>100.81845530308588</v>
      </c>
      <c r="CJ7" s="41">
        <f t="shared" si="44"/>
        <v>567.5069517772927</v>
      </c>
      <c r="CK7" s="40">
        <f t="shared" si="12"/>
        <v>99.32179072306965</v>
      </c>
      <c r="CL7" s="41">
        <f t="shared" si="45"/>
        <v>571.382118310395</v>
      </c>
      <c r="CM7" s="42">
        <v>465.3768239196451</v>
      </c>
      <c r="CN7" s="40">
        <v>99.07705192438141</v>
      </c>
      <c r="CO7" s="41">
        <v>469.7120219875282</v>
      </c>
      <c r="CP7" s="40">
        <v>99.62137435641037</v>
      </c>
      <c r="CQ7" s="41">
        <v>471.49723141447856</v>
      </c>
      <c r="CR7" s="40">
        <v>102.40545655657561</v>
      </c>
      <c r="CS7" s="41">
        <v>460.42198069200737</v>
      </c>
      <c r="CT7" s="40">
        <v>101.66785186447292</v>
      </c>
      <c r="CU7" s="41">
        <v>452.86879996812286</v>
      </c>
      <c r="CV7" s="40">
        <v>100.53647826531794</v>
      </c>
      <c r="CW7" s="41">
        <v>450.45222170304424</v>
      </c>
      <c r="CX7" s="42">
        <v>316.03127855359304</v>
      </c>
      <c r="CY7" s="40">
        <v>100.67872936760665</v>
      </c>
      <c r="CZ7" s="41">
        <v>313.9007420322847</v>
      </c>
      <c r="DA7" s="40">
        <v>107.08259610748576</v>
      </c>
      <c r="DB7" s="41">
        <v>293.1388978627322</v>
      </c>
      <c r="DC7" s="40">
        <v>93.81925838631768</v>
      </c>
      <c r="DD7" s="41">
        <v>312.4506662114936</v>
      </c>
      <c r="DE7" s="40">
        <v>99.01170608590039</v>
      </c>
      <c r="DF7" s="41">
        <v>315.56941957996185</v>
      </c>
      <c r="DG7" s="40">
        <v>97.26385767894607</v>
      </c>
      <c r="DH7" s="230">
        <v>324.4467442589115</v>
      </c>
      <c r="DI7" s="63" t="s">
        <v>2</v>
      </c>
      <c r="DJ7" s="44">
        <v>4</v>
      </c>
    </row>
    <row r="8" spans="1:114" s="21" customFormat="1" ht="19.5" customHeight="1">
      <c r="A8" s="11">
        <v>5</v>
      </c>
      <c r="B8" s="19" t="s">
        <v>3</v>
      </c>
      <c r="C8" s="34">
        <v>92244</v>
      </c>
      <c r="D8" s="10">
        <f t="shared" si="0"/>
        <v>99.7167751280998</v>
      </c>
      <c r="E8" s="17">
        <v>92506</v>
      </c>
      <c r="F8" s="10">
        <f t="shared" si="0"/>
        <v>100.14940239043824</v>
      </c>
      <c r="G8" s="9">
        <v>92368</v>
      </c>
      <c r="H8" s="10">
        <f t="shared" si="1"/>
        <v>99.80874169323032</v>
      </c>
      <c r="I8" s="9">
        <v>92545</v>
      </c>
      <c r="J8" s="10">
        <f t="shared" si="2"/>
        <v>99.87481248853346</v>
      </c>
      <c r="K8" s="9">
        <v>92661</v>
      </c>
      <c r="L8" s="10">
        <f t="shared" si="3"/>
        <v>99.77495423710563</v>
      </c>
      <c r="M8" s="9">
        <v>92870</v>
      </c>
      <c r="N8" s="46">
        <v>426.4</v>
      </c>
      <c r="O8" s="45">
        <f t="shared" si="46"/>
        <v>88.9259645464025</v>
      </c>
      <c r="P8" s="48">
        <v>479.5</v>
      </c>
      <c r="Q8" s="45">
        <f t="shared" si="47"/>
        <v>84.4636251541307</v>
      </c>
      <c r="R8" s="48">
        <v>567.7</v>
      </c>
      <c r="S8" s="45">
        <f t="shared" si="48"/>
        <v>61.98274920842888</v>
      </c>
      <c r="T8" s="48">
        <v>915.9</v>
      </c>
      <c r="U8" s="45">
        <f t="shared" si="49"/>
        <v>88.34764155493392</v>
      </c>
      <c r="V8" s="48">
        <v>1036.7</v>
      </c>
      <c r="W8" s="45">
        <f t="shared" si="50"/>
        <v>94.37414656349567</v>
      </c>
      <c r="X8" s="235">
        <v>1098.5</v>
      </c>
      <c r="Y8" s="34">
        <f>N8+'【集団回収量除く】市町村別'!N8</f>
        <v>26310.2</v>
      </c>
      <c r="Z8" s="10">
        <f t="shared" si="13"/>
        <v>99.19505951281306</v>
      </c>
      <c r="AA8" s="17">
        <f>P8+'【集団回収量除く】市町村別'!P8</f>
        <v>26523.7</v>
      </c>
      <c r="AB8" s="10">
        <f t="shared" si="14"/>
        <v>100.52682046792269</v>
      </c>
      <c r="AC8" s="17">
        <f>R8+'【集団回収量除く】市町村別'!R8</f>
        <v>26384.7</v>
      </c>
      <c r="AD8" s="10">
        <f t="shared" si="15"/>
        <v>98.00132229931508</v>
      </c>
      <c r="AE8" s="17">
        <f>T8+'【集団回収量除く】市町村別'!T8</f>
        <v>26922.8</v>
      </c>
      <c r="AF8" s="10">
        <f t="shared" si="16"/>
        <v>100.76313021868415</v>
      </c>
      <c r="AG8" s="17">
        <f>V8+'【集団回収量除く】市町村別'!V8</f>
        <v>26718.899999999998</v>
      </c>
      <c r="AH8" s="10">
        <f t="shared" si="17"/>
        <v>100.20927799093128</v>
      </c>
      <c r="AI8" s="17">
        <f>X8+'【集団回収量除く】市町村別'!X8</f>
        <v>26663.100000000002</v>
      </c>
      <c r="AJ8" s="34">
        <f>N8+'【集団回収量除く】市町村別'!Y8</f>
        <v>18120.2</v>
      </c>
      <c r="AK8" s="10">
        <f t="shared" si="18"/>
        <v>98.94665567271515</v>
      </c>
      <c r="AL8" s="17">
        <f>P8+'【集団回収量除く】市町村別'!AA8</f>
        <v>18313.100000000002</v>
      </c>
      <c r="AM8" s="10">
        <f t="shared" si="19"/>
        <v>99.81631674188414</v>
      </c>
      <c r="AN8" s="17">
        <f>R8+'【集団回収量除く】市町村別'!AC8</f>
        <v>18346.800000000003</v>
      </c>
      <c r="AO8" s="10">
        <f t="shared" si="20"/>
        <v>99.76942988275728</v>
      </c>
      <c r="AP8" s="17">
        <f>T8+'【集団回収量除く】市町村別'!AE8</f>
        <v>18389.2</v>
      </c>
      <c r="AQ8" s="10">
        <f t="shared" si="21"/>
        <v>100.94416265946468</v>
      </c>
      <c r="AR8" s="17">
        <f>V8+'【集団回収量除く】市町村別'!AG8</f>
        <v>18217.2</v>
      </c>
      <c r="AS8" s="10">
        <f t="shared" si="22"/>
        <v>100.46988749172733</v>
      </c>
      <c r="AT8" s="226">
        <f>X8+'【集団回収量除く】市町村別'!AI8</f>
        <v>18132</v>
      </c>
      <c r="AU8" s="344">
        <v>14306.2</v>
      </c>
      <c r="AV8" s="10">
        <f t="shared" si="23"/>
        <v>99.13725598896795</v>
      </c>
      <c r="AW8" s="17">
        <v>14430.700000000003</v>
      </c>
      <c r="AX8" s="10">
        <f t="shared" si="24"/>
        <v>100.42240779401533</v>
      </c>
      <c r="AY8" s="17">
        <v>14370</v>
      </c>
      <c r="AZ8" s="10">
        <f t="shared" si="25"/>
        <v>102.80808442139154</v>
      </c>
      <c r="BA8" s="17">
        <v>13977.499999999998</v>
      </c>
      <c r="BB8" s="10">
        <f t="shared" si="26"/>
        <v>102.5322212686047</v>
      </c>
      <c r="BC8" s="17">
        <v>13632.3</v>
      </c>
      <c r="BD8" s="10">
        <f t="shared" si="27"/>
        <v>101.31772575250837</v>
      </c>
      <c r="BE8" s="231">
        <v>13455</v>
      </c>
      <c r="BF8" s="34">
        <v>8190.000000000001</v>
      </c>
      <c r="BG8" s="10">
        <f t="shared" si="28"/>
        <v>99.74910481572604</v>
      </c>
      <c r="BH8" s="17">
        <v>8210.599999999999</v>
      </c>
      <c r="BI8" s="10">
        <f t="shared" si="29"/>
        <v>102.14857114420431</v>
      </c>
      <c r="BJ8" s="17">
        <v>8037.900000000001</v>
      </c>
      <c r="BK8" s="10">
        <f t="shared" si="30"/>
        <v>94.19119715008908</v>
      </c>
      <c r="BL8" s="17">
        <v>8533.599999999999</v>
      </c>
      <c r="BM8" s="10">
        <f t="shared" si="31"/>
        <v>100.37521907383227</v>
      </c>
      <c r="BN8" s="17">
        <v>8501.7</v>
      </c>
      <c r="BO8" s="10">
        <f t="shared" si="32"/>
        <v>99.65537855610648</v>
      </c>
      <c r="BP8" s="17">
        <v>8531.1</v>
      </c>
      <c r="BQ8" s="34">
        <f t="shared" si="33"/>
        <v>781.435537552875</v>
      </c>
      <c r="BR8" s="10">
        <f t="shared" si="4"/>
        <v>99.47680255943243</v>
      </c>
      <c r="BS8" s="17">
        <f t="shared" si="34"/>
        <v>785.5454914586808</v>
      </c>
      <c r="BT8" s="10">
        <f t="shared" si="5"/>
        <v>100.3768550470357</v>
      </c>
      <c r="BU8" s="17">
        <f t="shared" si="35"/>
        <v>782.5962380377241</v>
      </c>
      <c r="BV8" s="10">
        <f t="shared" si="6"/>
        <v>98.45812842203499</v>
      </c>
      <c r="BW8" s="17">
        <f t="shared" si="36"/>
        <v>794.8518325304451</v>
      </c>
      <c r="BX8" s="10">
        <f t="shared" si="7"/>
        <v>100.61377700334896</v>
      </c>
      <c r="BY8" s="17">
        <f t="shared" si="37"/>
        <v>790.0029759383631</v>
      </c>
      <c r="BZ8" s="10">
        <f t="shared" si="38"/>
        <v>100.4353033856508</v>
      </c>
      <c r="CA8" s="17">
        <f t="shared" si="39"/>
        <v>786.5789710465801</v>
      </c>
      <c r="CB8" s="34">
        <f t="shared" si="40"/>
        <v>538.1855032483829</v>
      </c>
      <c r="CC8" s="10">
        <f t="shared" si="8"/>
        <v>99.22769317961263</v>
      </c>
      <c r="CD8" s="17">
        <f t="shared" si="41"/>
        <v>542.374296935645</v>
      </c>
      <c r="CE8" s="10">
        <f t="shared" si="9"/>
        <v>99.66741124699323</v>
      </c>
      <c r="CF8" s="17">
        <f t="shared" si="42"/>
        <v>544.1841923550587</v>
      </c>
      <c r="CG8" s="10">
        <f t="shared" si="10"/>
        <v>100.23447755110934</v>
      </c>
      <c r="CH8" s="17">
        <f t="shared" si="43"/>
        <v>542.911187497915</v>
      </c>
      <c r="CI8" s="10">
        <f t="shared" si="11"/>
        <v>100.79454111406619</v>
      </c>
      <c r="CJ8" s="17">
        <f t="shared" si="44"/>
        <v>538.6315384714321</v>
      </c>
      <c r="CK8" s="10">
        <f t="shared" si="12"/>
        <v>100.69650069993546</v>
      </c>
      <c r="CL8" s="17">
        <f t="shared" si="45"/>
        <v>534.9059150292572</v>
      </c>
      <c r="CM8" s="34">
        <v>424.90642744406887</v>
      </c>
      <c r="CN8" s="10">
        <v>99.41883485663533</v>
      </c>
      <c r="CO8" s="17">
        <v>427.39027072364655</v>
      </c>
      <c r="CP8" s="10">
        <v>100.27259813544642</v>
      </c>
      <c r="CQ8" s="17">
        <v>426.2283801067321</v>
      </c>
      <c r="CR8" s="10">
        <v>103.28729593942964</v>
      </c>
      <c r="CS8" s="17">
        <v>412.6629284173376</v>
      </c>
      <c r="CT8" s="10">
        <v>102.38024586958038</v>
      </c>
      <c r="CU8" s="17">
        <v>403.06889762993785</v>
      </c>
      <c r="CV8" s="10">
        <v>101.546251288411</v>
      </c>
      <c r="CW8" s="17">
        <v>396.93134164563514</v>
      </c>
      <c r="CX8" s="34">
        <v>243.25003430449203</v>
      </c>
      <c r="CY8" s="10">
        <v>100.03242151341608</v>
      </c>
      <c r="CZ8" s="17">
        <v>243.1711945230357</v>
      </c>
      <c r="DA8" s="10">
        <v>101.99618640356154</v>
      </c>
      <c r="DB8" s="17">
        <v>238.41204568266542</v>
      </c>
      <c r="DC8" s="10">
        <v>94.63024342574099</v>
      </c>
      <c r="DD8" s="17">
        <v>251.94064503253028</v>
      </c>
      <c r="DE8" s="10">
        <v>100.22644082849477</v>
      </c>
      <c r="DF8" s="17">
        <v>251.37143746693096</v>
      </c>
      <c r="DG8" s="10">
        <v>99.88015461203321</v>
      </c>
      <c r="DH8" s="231">
        <v>251.67305601732278</v>
      </c>
      <c r="DI8" s="64" t="s">
        <v>3</v>
      </c>
      <c r="DJ8" s="36">
        <v>5</v>
      </c>
    </row>
    <row r="9" spans="1:114" s="43" customFormat="1" ht="19.5" customHeight="1">
      <c r="A9" s="37">
        <v>6</v>
      </c>
      <c r="B9" s="38" t="s">
        <v>44</v>
      </c>
      <c r="C9" s="42">
        <v>32763</v>
      </c>
      <c r="D9" s="40">
        <f t="shared" si="0"/>
        <v>97.87303958177745</v>
      </c>
      <c r="E9" s="41">
        <v>33475</v>
      </c>
      <c r="F9" s="40">
        <f t="shared" si="0"/>
        <v>97.84006547027532</v>
      </c>
      <c r="G9" s="39">
        <v>34214</v>
      </c>
      <c r="H9" s="40">
        <f t="shared" si="1"/>
        <v>98.48589522164652</v>
      </c>
      <c r="I9" s="39">
        <v>34740</v>
      </c>
      <c r="J9" s="40">
        <f t="shared" si="2"/>
        <v>98.58395527682397</v>
      </c>
      <c r="K9" s="39">
        <v>35239</v>
      </c>
      <c r="L9" s="40">
        <f t="shared" si="3"/>
        <v>98.73080802420711</v>
      </c>
      <c r="M9" s="39">
        <v>35692</v>
      </c>
      <c r="N9" s="42">
        <v>18.9</v>
      </c>
      <c r="O9" s="185">
        <f t="shared" si="46"/>
        <v>81.11587982832617</v>
      </c>
      <c r="P9" s="41">
        <v>23.3</v>
      </c>
      <c r="Q9" s="185">
        <f t="shared" si="47"/>
        <v>89.272030651341</v>
      </c>
      <c r="R9" s="41">
        <v>26.1</v>
      </c>
      <c r="S9" s="185">
        <f t="shared" si="48"/>
        <v>94.9090909090909</v>
      </c>
      <c r="T9" s="41">
        <v>27.5</v>
      </c>
      <c r="U9" s="185">
        <f t="shared" si="49"/>
        <v>118.5344827586207</v>
      </c>
      <c r="V9" s="41">
        <v>23.2</v>
      </c>
      <c r="W9" s="185">
        <f t="shared" si="50"/>
        <v>79.18088737201364</v>
      </c>
      <c r="X9" s="230">
        <v>29.3</v>
      </c>
      <c r="Y9" s="42">
        <f>N9+'【集団回収量除く】市町村別'!N9</f>
        <v>11889.400000000001</v>
      </c>
      <c r="Z9" s="40">
        <f t="shared" si="13"/>
        <v>97.618930324975</v>
      </c>
      <c r="AA9" s="41">
        <f>P9+'【集団回収量除く】市町村別'!P9</f>
        <v>12179.399999999998</v>
      </c>
      <c r="AB9" s="40">
        <f t="shared" si="14"/>
        <v>98.59387522160428</v>
      </c>
      <c r="AC9" s="41">
        <f>R9+'【集団回収量除く】市町村別'!R9</f>
        <v>12353.1</v>
      </c>
      <c r="AD9" s="40">
        <f t="shared" si="15"/>
        <v>93.86212189136002</v>
      </c>
      <c r="AE9" s="41">
        <f>T9+'【集団回収量除く】市町村別'!T9</f>
        <v>13160.9</v>
      </c>
      <c r="AF9" s="40">
        <f t="shared" si="16"/>
        <v>100.34998093785741</v>
      </c>
      <c r="AG9" s="41">
        <f>V9+'【集団回収量除く】市町村別'!V9</f>
        <v>13115</v>
      </c>
      <c r="AH9" s="40">
        <f t="shared" si="17"/>
        <v>99.25229684118119</v>
      </c>
      <c r="AI9" s="41">
        <f>X9+'【集団回収量除く】市町村別'!X9</f>
        <v>13213.8</v>
      </c>
      <c r="AJ9" s="42">
        <f>N9+'【集団回収量除く】市町村別'!Y9</f>
        <v>8621.900000000001</v>
      </c>
      <c r="AK9" s="40">
        <f t="shared" si="18"/>
        <v>97.86936977842356</v>
      </c>
      <c r="AL9" s="41">
        <f>P9+'【集団回収量除く】市町村別'!AA9</f>
        <v>8809.599999999999</v>
      </c>
      <c r="AM9" s="40">
        <f t="shared" si="19"/>
        <v>98.92646992768267</v>
      </c>
      <c r="AN9" s="41">
        <f>R9+'【集団回収量除く】市町村別'!AC9</f>
        <v>8905.2</v>
      </c>
      <c r="AO9" s="40">
        <f t="shared" si="20"/>
        <v>93.66106080206985</v>
      </c>
      <c r="AP9" s="41">
        <f>T9+'【集団回収量除く】市町村別'!AE9</f>
        <v>9507.900000000001</v>
      </c>
      <c r="AQ9" s="40">
        <f t="shared" si="21"/>
        <v>100.04524601203755</v>
      </c>
      <c r="AR9" s="41">
        <f>V9+'【集団回収量除く】市町村別'!AG9</f>
        <v>9503.6</v>
      </c>
      <c r="AS9" s="40">
        <f t="shared" si="22"/>
        <v>99.61322781824853</v>
      </c>
      <c r="AT9" s="225">
        <f>X9+'【集団回収量除く】市町村別'!AI9</f>
        <v>9540.499999999998</v>
      </c>
      <c r="AU9" s="343">
        <v>7520</v>
      </c>
      <c r="AV9" s="40">
        <f t="shared" si="23"/>
        <v>98.44349317310086</v>
      </c>
      <c r="AW9" s="41">
        <v>7638.899999999999</v>
      </c>
      <c r="AX9" s="40">
        <f t="shared" si="24"/>
        <v>99.13310925678392</v>
      </c>
      <c r="AY9" s="41">
        <v>7705.7</v>
      </c>
      <c r="AZ9" s="40">
        <f t="shared" si="25"/>
        <v>93.00223281636595</v>
      </c>
      <c r="BA9" s="41">
        <v>8285.5</v>
      </c>
      <c r="BB9" s="40">
        <f t="shared" si="26"/>
        <v>99.78682917429424</v>
      </c>
      <c r="BC9" s="41">
        <v>8303.2</v>
      </c>
      <c r="BD9" s="40">
        <f t="shared" si="27"/>
        <v>99.33483275111263</v>
      </c>
      <c r="BE9" s="230">
        <v>8358.8</v>
      </c>
      <c r="BF9" s="42">
        <v>3267.5000000000005</v>
      </c>
      <c r="BG9" s="40">
        <f t="shared" si="28"/>
        <v>96.96421152590659</v>
      </c>
      <c r="BH9" s="41">
        <v>3369.8</v>
      </c>
      <c r="BI9" s="40">
        <f t="shared" si="29"/>
        <v>97.73485309898778</v>
      </c>
      <c r="BJ9" s="41">
        <v>3447.9</v>
      </c>
      <c r="BK9" s="40">
        <f t="shared" si="30"/>
        <v>94.38543662742953</v>
      </c>
      <c r="BL9" s="41">
        <v>3652.9999999999995</v>
      </c>
      <c r="BM9" s="40">
        <f t="shared" si="31"/>
        <v>101.1519078473722</v>
      </c>
      <c r="BN9" s="41">
        <v>3611.3999999999996</v>
      </c>
      <c r="BO9" s="40">
        <f t="shared" si="32"/>
        <v>98.3148667410775</v>
      </c>
      <c r="BP9" s="41">
        <v>3673.2999999999997</v>
      </c>
      <c r="BQ9" s="42">
        <f t="shared" si="33"/>
        <v>994.222099018313</v>
      </c>
      <c r="BR9" s="40">
        <f t="shared" si="4"/>
        <v>99.7403684836107</v>
      </c>
      <c r="BS9" s="41">
        <f t="shared" si="34"/>
        <v>996.8101322802745</v>
      </c>
      <c r="BT9" s="40">
        <f t="shared" si="5"/>
        <v>100.77045098825897</v>
      </c>
      <c r="BU9" s="41">
        <f t="shared" si="35"/>
        <v>989.1889164973724</v>
      </c>
      <c r="BV9" s="40">
        <f t="shared" si="6"/>
        <v>95.56625157122575</v>
      </c>
      <c r="BW9" s="41">
        <f t="shared" si="36"/>
        <v>1035.081841375904</v>
      </c>
      <c r="BX9" s="40">
        <f t="shared" si="7"/>
        <v>101.5132740221853</v>
      </c>
      <c r="BY9" s="41">
        <f t="shared" si="37"/>
        <v>1019.6517168283739</v>
      </c>
      <c r="BZ9" s="40">
        <f>BY9*100/CA9</f>
        <v>100.52819259500664</v>
      </c>
      <c r="CA9" s="41">
        <f t="shared" si="39"/>
        <v>1014.2942894996614</v>
      </c>
      <c r="CB9" s="42">
        <f t="shared" si="40"/>
        <v>720.9853748318665</v>
      </c>
      <c r="CC9" s="40">
        <f t="shared" si="8"/>
        <v>99.9962504450975</v>
      </c>
      <c r="CD9" s="41">
        <f t="shared" si="41"/>
        <v>721.0124095880178</v>
      </c>
      <c r="CE9" s="40">
        <f t="shared" si="9"/>
        <v>101.11038811368887</v>
      </c>
      <c r="CF9" s="41">
        <f t="shared" si="42"/>
        <v>713.0942952936833</v>
      </c>
      <c r="CG9" s="40">
        <f t="shared" si="10"/>
        <v>95.36154008321432</v>
      </c>
      <c r="CH9" s="41">
        <f t="shared" si="43"/>
        <v>747.7797597138464</v>
      </c>
      <c r="CI9" s="40">
        <f t="shared" si="11"/>
        <v>101.20500649946362</v>
      </c>
      <c r="CJ9" s="41">
        <f t="shared" si="44"/>
        <v>738.8762528440819</v>
      </c>
      <c r="CK9" s="40">
        <f t="shared" si="12"/>
        <v>100.8937633669777</v>
      </c>
      <c r="CL9" s="41">
        <f t="shared" si="45"/>
        <v>732.3309471137385</v>
      </c>
      <c r="CM9" s="42">
        <v>628.8416728024722</v>
      </c>
      <c r="CN9" s="40">
        <v>100.58285059272811</v>
      </c>
      <c r="CO9" s="41">
        <v>625.197704277369</v>
      </c>
      <c r="CP9" s="40">
        <v>101.32158924903973</v>
      </c>
      <c r="CQ9" s="41">
        <v>617.0429312361919</v>
      </c>
      <c r="CR9" s="40">
        <v>94.69075063423068</v>
      </c>
      <c r="CS9" s="41">
        <v>651.6401307448618</v>
      </c>
      <c r="CT9" s="40">
        <v>100.9435940007604</v>
      </c>
      <c r="CU9" s="41">
        <v>645.548771267202</v>
      </c>
      <c r="CV9" s="40">
        <v>100.61178951027871</v>
      </c>
      <c r="CW9" s="41">
        <v>641.6233866919258</v>
      </c>
      <c r="CX9" s="42">
        <v>273.23672418644657</v>
      </c>
      <c r="CY9" s="40">
        <v>99.07142144582983</v>
      </c>
      <c r="CZ9" s="41">
        <v>275.79772269225657</v>
      </c>
      <c r="DA9" s="40">
        <v>99.89246494186014</v>
      </c>
      <c r="DB9" s="41">
        <v>276.094621203689</v>
      </c>
      <c r="DC9" s="40">
        <v>96.09906743677836</v>
      </c>
      <c r="DD9" s="41">
        <v>287.30208166205784</v>
      </c>
      <c r="DE9" s="40">
        <v>102.32449715696346</v>
      </c>
      <c r="DF9" s="41">
        <v>280.775463984292</v>
      </c>
      <c r="DG9" s="40">
        <v>99.57871176033765</v>
      </c>
      <c r="DH9" s="230">
        <v>281.9633423859228</v>
      </c>
      <c r="DI9" s="63" t="s">
        <v>44</v>
      </c>
      <c r="DJ9" s="44">
        <v>6</v>
      </c>
    </row>
    <row r="10" spans="1:114" s="21" customFormat="1" ht="19.5" customHeight="1">
      <c r="A10" s="11">
        <v>7</v>
      </c>
      <c r="B10" s="19" t="s">
        <v>4</v>
      </c>
      <c r="C10" s="34">
        <v>25139</v>
      </c>
      <c r="D10" s="10">
        <f t="shared" si="0"/>
        <v>98.0154398003743</v>
      </c>
      <c r="E10" s="17">
        <v>25648</v>
      </c>
      <c r="F10" s="10">
        <f t="shared" si="0"/>
        <v>98.12533476164971</v>
      </c>
      <c r="G10" s="9">
        <v>26138</v>
      </c>
      <c r="H10" s="10">
        <f t="shared" si="1"/>
        <v>97.75965889965217</v>
      </c>
      <c r="I10" s="9">
        <v>26737</v>
      </c>
      <c r="J10" s="10">
        <f t="shared" si="2"/>
        <v>98.13183586581516</v>
      </c>
      <c r="K10" s="9">
        <v>27246</v>
      </c>
      <c r="L10" s="10">
        <f t="shared" si="3"/>
        <v>97.71194950509252</v>
      </c>
      <c r="M10" s="9">
        <v>27884</v>
      </c>
      <c r="N10" s="34">
        <v>186.8</v>
      </c>
      <c r="O10" s="45">
        <f t="shared" si="46"/>
        <v>138.6785449146251</v>
      </c>
      <c r="P10" s="17">
        <v>134.7</v>
      </c>
      <c r="Q10" s="45">
        <f t="shared" si="47"/>
        <v>65.67528035104826</v>
      </c>
      <c r="R10" s="17">
        <v>205.1</v>
      </c>
      <c r="S10" s="45">
        <f t="shared" si="48"/>
        <v>71.78858942947147</v>
      </c>
      <c r="T10" s="17">
        <v>285.7</v>
      </c>
      <c r="U10" s="45">
        <f t="shared" si="49"/>
        <v>94.50876612636453</v>
      </c>
      <c r="V10" s="17">
        <v>302.3</v>
      </c>
      <c r="W10" s="45">
        <f t="shared" si="50"/>
        <v>92.44648318042813</v>
      </c>
      <c r="X10" s="231">
        <v>327</v>
      </c>
      <c r="Y10" s="34">
        <f>N10+'【集団回収量除く】市町村別'!N10</f>
        <v>8112.700000000001</v>
      </c>
      <c r="Z10" s="10">
        <f t="shared" si="13"/>
        <v>99.7822985338975</v>
      </c>
      <c r="AA10" s="17">
        <f>P10+'【集団回収量除く】市町村別'!P10</f>
        <v>8130.399999999999</v>
      </c>
      <c r="AB10" s="10">
        <f t="shared" si="14"/>
        <v>97.70706148151709</v>
      </c>
      <c r="AC10" s="17">
        <f>R10+'【集団回収量除く】市町村別'!R10</f>
        <v>8321.199999999999</v>
      </c>
      <c r="AD10" s="10">
        <f t="shared" si="15"/>
        <v>97.29211486296883</v>
      </c>
      <c r="AE10" s="17">
        <f>T10+'【集団回収量除く】市町村別'!T10</f>
        <v>8552.800000000001</v>
      </c>
      <c r="AF10" s="10">
        <f t="shared" si="16"/>
        <v>93.91869633013421</v>
      </c>
      <c r="AG10" s="17">
        <f>V10+'【集団回収量除く】市町村別'!V10</f>
        <v>9106.599999999999</v>
      </c>
      <c r="AH10" s="10">
        <f t="shared" si="17"/>
        <v>102.593393718174</v>
      </c>
      <c r="AI10" s="17">
        <f>X10+'【集団回収量除く】市町村別'!X10</f>
        <v>8876.400000000001</v>
      </c>
      <c r="AJ10" s="34">
        <f>N10+'【集団回収量除く】市町村別'!Y10</f>
        <v>6063.300000000001</v>
      </c>
      <c r="AK10" s="10">
        <f t="shared" si="18"/>
        <v>100.31268612269209</v>
      </c>
      <c r="AL10" s="17">
        <f>P10+'【集団回収量除く】市町村別'!AA10</f>
        <v>6044.400000000001</v>
      </c>
      <c r="AM10" s="10">
        <f t="shared" si="19"/>
        <v>97.07852175449305</v>
      </c>
      <c r="AN10" s="17">
        <f>R10+'【集団回収量除く】市町村別'!AC10</f>
        <v>6226.299999999999</v>
      </c>
      <c r="AO10" s="10">
        <f t="shared" si="20"/>
        <v>99.8764837985242</v>
      </c>
      <c r="AP10" s="17">
        <f>T10+'【集団回収量除く】市町村別'!AE10</f>
        <v>6234</v>
      </c>
      <c r="AQ10" s="10">
        <f t="shared" si="21"/>
        <v>96.77719821162444</v>
      </c>
      <c r="AR10" s="17">
        <f>V10+'【集団回収量除く】市町村別'!AG10</f>
        <v>6441.6</v>
      </c>
      <c r="AS10" s="10">
        <f t="shared" si="22"/>
        <v>103.43133319417461</v>
      </c>
      <c r="AT10" s="226">
        <f>X10+'【集団回収量除く】市町村別'!AI10</f>
        <v>6227.9</v>
      </c>
      <c r="AU10" s="344">
        <v>4649.2</v>
      </c>
      <c r="AV10" s="10">
        <f t="shared" si="23"/>
        <v>99.24433249370279</v>
      </c>
      <c r="AW10" s="17">
        <v>4684.599999999999</v>
      </c>
      <c r="AX10" s="10">
        <f t="shared" si="24"/>
        <v>97.55518533944189</v>
      </c>
      <c r="AY10" s="17">
        <v>4802</v>
      </c>
      <c r="AZ10" s="10">
        <f t="shared" si="25"/>
        <v>102.87501606752646</v>
      </c>
      <c r="BA10" s="17">
        <v>4667.8</v>
      </c>
      <c r="BB10" s="10">
        <f t="shared" si="26"/>
        <v>96.9388602757933</v>
      </c>
      <c r="BC10" s="17">
        <v>4815.200000000001</v>
      </c>
      <c r="BD10" s="10">
        <f t="shared" si="27"/>
        <v>104.68964017828026</v>
      </c>
      <c r="BE10" s="231">
        <v>4599.5</v>
      </c>
      <c r="BF10" s="34">
        <v>2049.4</v>
      </c>
      <c r="BG10" s="10">
        <f t="shared" si="28"/>
        <v>98.24544582933845</v>
      </c>
      <c r="BH10" s="17">
        <v>2086</v>
      </c>
      <c r="BI10" s="10">
        <f t="shared" si="29"/>
        <v>99.57515871879326</v>
      </c>
      <c r="BJ10" s="17">
        <v>2094.9</v>
      </c>
      <c r="BK10" s="10">
        <f t="shared" si="30"/>
        <v>90.34414352251164</v>
      </c>
      <c r="BL10" s="17">
        <v>2318.8</v>
      </c>
      <c r="BM10" s="10">
        <f t="shared" si="31"/>
        <v>87.00938086303941</v>
      </c>
      <c r="BN10" s="17">
        <v>2665</v>
      </c>
      <c r="BO10" s="10">
        <f t="shared" si="32"/>
        <v>100.62299414763073</v>
      </c>
      <c r="BP10" s="17">
        <v>2648.5</v>
      </c>
      <c r="BQ10" s="34">
        <f t="shared" si="33"/>
        <v>884.1471555139726</v>
      </c>
      <c r="BR10" s="10">
        <f t="shared" si="4"/>
        <v>101.80263307201572</v>
      </c>
      <c r="BS10" s="17">
        <f t="shared" si="34"/>
        <v>868.491441560772</v>
      </c>
      <c r="BT10" s="10">
        <f t="shared" si="5"/>
        <v>99.5737356910439</v>
      </c>
      <c r="BU10" s="17">
        <f t="shared" si="35"/>
        <v>872.2093587565261</v>
      </c>
      <c r="BV10" s="10">
        <f t="shared" si="6"/>
        <v>99.79440364298013</v>
      </c>
      <c r="BW10" s="17">
        <f t="shared" si="36"/>
        <v>874.0062838362181</v>
      </c>
      <c r="BX10" s="10">
        <f t="shared" si="7"/>
        <v>95.44516011938137</v>
      </c>
      <c r="BY10" s="17">
        <f t="shared" si="37"/>
        <v>915.7156661930518</v>
      </c>
      <c r="BZ10" s="10">
        <f>BY10*100/CA10</f>
        <v>104.99574948387153</v>
      </c>
      <c r="CA10" s="17">
        <f t="shared" si="39"/>
        <v>872.1454636920473</v>
      </c>
      <c r="CB10" s="34">
        <f t="shared" si="40"/>
        <v>660.7972004422536</v>
      </c>
      <c r="CC10" s="10">
        <f t="shared" si="8"/>
        <v>102.34375964337512</v>
      </c>
      <c r="CD10" s="17">
        <f t="shared" si="41"/>
        <v>645.6643792888335</v>
      </c>
      <c r="CE10" s="10">
        <f t="shared" si="9"/>
        <v>98.93318783604724</v>
      </c>
      <c r="CF10" s="17">
        <f t="shared" si="42"/>
        <v>652.6266800973127</v>
      </c>
      <c r="CG10" s="10">
        <f t="shared" si="10"/>
        <v>102.44524083652287</v>
      </c>
      <c r="CH10" s="17">
        <f t="shared" si="43"/>
        <v>637.0492906925199</v>
      </c>
      <c r="CI10" s="10">
        <f t="shared" si="11"/>
        <v>98.35012132988798</v>
      </c>
      <c r="CJ10" s="17">
        <f t="shared" si="44"/>
        <v>647.7361512912792</v>
      </c>
      <c r="CK10" s="10">
        <f t="shared" si="12"/>
        <v>105.85331038634533</v>
      </c>
      <c r="CL10" s="17">
        <f t="shared" si="45"/>
        <v>611.9186532071222</v>
      </c>
      <c r="CM10" s="34">
        <v>506.68420567943605</v>
      </c>
      <c r="CN10" s="10">
        <v>101.253774605135</v>
      </c>
      <c r="CO10" s="17">
        <v>500.41018979823787</v>
      </c>
      <c r="CP10" s="10">
        <v>99.41895798511901</v>
      </c>
      <c r="CQ10" s="17">
        <v>503.3347763241887</v>
      </c>
      <c r="CR10" s="10">
        <v>105.52089337024334</v>
      </c>
      <c r="CS10" s="17">
        <v>477.0001089339981</v>
      </c>
      <c r="CT10" s="10">
        <v>98.51441089312458</v>
      </c>
      <c r="CU10" s="17">
        <v>484.1932308273981</v>
      </c>
      <c r="CV10" s="10">
        <v>107.14108224073868</v>
      </c>
      <c r="CW10" s="17">
        <v>451.92116852007246</v>
      </c>
      <c r="CX10" s="34">
        <v>223.34995507171905</v>
      </c>
      <c r="CY10" s="10">
        <v>100.23466305862893</v>
      </c>
      <c r="CZ10" s="17">
        <v>222.82706227193873</v>
      </c>
      <c r="DA10" s="10">
        <v>101.47752255894487</v>
      </c>
      <c r="DB10" s="17">
        <v>219.58267865921343</v>
      </c>
      <c r="DC10" s="10">
        <v>92.66773507969502</v>
      </c>
      <c r="DD10" s="17">
        <v>236.95699314369827</v>
      </c>
      <c r="DE10" s="10">
        <v>88.42354731127652</v>
      </c>
      <c r="DF10" s="17">
        <v>267.9795149017727</v>
      </c>
      <c r="DG10" s="10">
        <v>102.9792104827327</v>
      </c>
      <c r="DH10" s="231">
        <v>260.22681048492484</v>
      </c>
      <c r="DI10" s="64" t="s">
        <v>4</v>
      </c>
      <c r="DJ10" s="36">
        <v>7</v>
      </c>
    </row>
    <row r="11" spans="1:114" s="43" customFormat="1" ht="19.5" customHeight="1">
      <c r="A11" s="37">
        <v>8</v>
      </c>
      <c r="B11" s="38" t="s">
        <v>5</v>
      </c>
      <c r="C11" s="42">
        <v>110176</v>
      </c>
      <c r="D11" s="40">
        <f t="shared" si="0"/>
        <v>98.32840989210078</v>
      </c>
      <c r="E11" s="41">
        <v>112049</v>
      </c>
      <c r="F11" s="40">
        <f t="shared" si="0"/>
        <v>98.3947592577957</v>
      </c>
      <c r="G11" s="39">
        <v>113877</v>
      </c>
      <c r="H11" s="40">
        <f t="shared" si="1"/>
        <v>98.32069900364353</v>
      </c>
      <c r="I11" s="39">
        <v>115822</v>
      </c>
      <c r="J11" s="40">
        <f t="shared" si="2"/>
        <v>98.30919924626954</v>
      </c>
      <c r="K11" s="39">
        <v>117814</v>
      </c>
      <c r="L11" s="40">
        <f t="shared" si="3"/>
        <v>98.46140988675776</v>
      </c>
      <c r="M11" s="39">
        <v>119655</v>
      </c>
      <c r="N11" s="42">
        <v>1463.1</v>
      </c>
      <c r="O11" s="185">
        <f t="shared" si="46"/>
        <v>97.04185182728659</v>
      </c>
      <c r="P11" s="41">
        <v>1507.7</v>
      </c>
      <c r="Q11" s="185">
        <f t="shared" si="47"/>
        <v>108.24179768827625</v>
      </c>
      <c r="R11" s="41">
        <v>1392.9</v>
      </c>
      <c r="S11" s="185">
        <f t="shared" si="48"/>
        <v>82.92552241471691</v>
      </c>
      <c r="T11" s="41">
        <v>1679.7</v>
      </c>
      <c r="U11" s="185">
        <f t="shared" si="49"/>
        <v>96.7067764407853</v>
      </c>
      <c r="V11" s="41">
        <v>1736.9</v>
      </c>
      <c r="W11" s="185">
        <f t="shared" si="50"/>
        <v>97.49101930848676</v>
      </c>
      <c r="X11" s="230">
        <v>1781.6</v>
      </c>
      <c r="Y11" s="42">
        <f>N11+'【集団回収量除く】市町村別'!N11</f>
        <v>33252.8</v>
      </c>
      <c r="Z11" s="40">
        <f t="shared" si="13"/>
        <v>98.29091661493898</v>
      </c>
      <c r="AA11" s="41">
        <f>P11+'【集団回収量除く】市町村別'!P11</f>
        <v>33831</v>
      </c>
      <c r="AB11" s="40">
        <f t="shared" si="14"/>
        <v>99.5023558684949</v>
      </c>
      <c r="AC11" s="41">
        <f>R11+'【集団回収量除く】市町村別'!R11</f>
        <v>34000.2</v>
      </c>
      <c r="AD11" s="40">
        <f t="shared" si="15"/>
        <v>97.04472022742583</v>
      </c>
      <c r="AE11" s="41">
        <f>T11+'【集団回収量除く】市町村別'!T11</f>
        <v>35035.59999999999</v>
      </c>
      <c r="AF11" s="40">
        <f t="shared" si="16"/>
        <v>98.56355953660305</v>
      </c>
      <c r="AG11" s="41">
        <f>V11+'【集団回収量除く】市町村別'!V11</f>
        <v>35546.2</v>
      </c>
      <c r="AH11" s="40">
        <f t="shared" si="17"/>
        <v>98.88227439635027</v>
      </c>
      <c r="AI11" s="41">
        <f>X11+'【集団回収量除く】市町村別'!X11</f>
        <v>35948</v>
      </c>
      <c r="AJ11" s="42">
        <f>N11+'【集団回収量除く】市町村別'!Y11</f>
        <v>25172.6</v>
      </c>
      <c r="AK11" s="40">
        <f t="shared" si="18"/>
        <v>98.47086666536273</v>
      </c>
      <c r="AL11" s="41">
        <f>P11+'【集団回収量除く】市町村別'!AA11</f>
        <v>25563.499999999996</v>
      </c>
      <c r="AM11" s="40">
        <f t="shared" si="19"/>
        <v>99.74287341880805</v>
      </c>
      <c r="AN11" s="41">
        <f>R11+'【集団回収量除く】市町村別'!AC11</f>
        <v>25629.400000000005</v>
      </c>
      <c r="AO11" s="40">
        <f t="shared" si="20"/>
        <v>98.99878711092914</v>
      </c>
      <c r="AP11" s="41">
        <f>T11+'【集団回収量除く】市町村別'!AE11</f>
        <v>25888.600000000002</v>
      </c>
      <c r="AQ11" s="40">
        <f t="shared" si="21"/>
        <v>98.8756063094374</v>
      </c>
      <c r="AR11" s="41">
        <f>V11+'【集団回収量除く】市町村別'!AG11</f>
        <v>26183.000000000004</v>
      </c>
      <c r="AS11" s="40">
        <f t="shared" si="22"/>
        <v>99.94426970409505</v>
      </c>
      <c r="AT11" s="225">
        <f>X11+'【集団回収量除く】市町村別'!AI11</f>
        <v>26197.6</v>
      </c>
      <c r="AU11" s="343">
        <v>21131.199999999997</v>
      </c>
      <c r="AV11" s="40">
        <f t="shared" si="23"/>
        <v>98.49079468655323</v>
      </c>
      <c r="AW11" s="41">
        <v>21455</v>
      </c>
      <c r="AX11" s="40">
        <f t="shared" si="24"/>
        <v>99.5046795722064</v>
      </c>
      <c r="AY11" s="41">
        <v>21561.8</v>
      </c>
      <c r="AZ11" s="40">
        <f t="shared" si="25"/>
        <v>100.28231113756969</v>
      </c>
      <c r="BA11" s="41">
        <v>21501.100000000002</v>
      </c>
      <c r="BB11" s="40">
        <f t="shared" si="26"/>
        <v>99.7133966210482</v>
      </c>
      <c r="BC11" s="41">
        <v>21562.899999999998</v>
      </c>
      <c r="BD11" s="40">
        <f t="shared" si="27"/>
        <v>100.27576777841848</v>
      </c>
      <c r="BE11" s="230">
        <v>21503.600000000002</v>
      </c>
      <c r="BF11" s="42">
        <v>8080.200000000001</v>
      </c>
      <c r="BG11" s="40">
        <f t="shared" si="28"/>
        <v>97.73450257030542</v>
      </c>
      <c r="BH11" s="41">
        <v>8267.5</v>
      </c>
      <c r="BI11" s="40">
        <f t="shared" si="29"/>
        <v>98.7659482964591</v>
      </c>
      <c r="BJ11" s="41">
        <v>8370.800000000001</v>
      </c>
      <c r="BK11" s="40">
        <f t="shared" si="30"/>
        <v>91.51415764731605</v>
      </c>
      <c r="BL11" s="41">
        <v>9147.000000000002</v>
      </c>
      <c r="BM11" s="40">
        <f t="shared" si="31"/>
        <v>97.69096035543406</v>
      </c>
      <c r="BN11" s="41">
        <v>9363.2</v>
      </c>
      <c r="BO11" s="40">
        <f t="shared" si="32"/>
        <v>96.02888086642601</v>
      </c>
      <c r="BP11" s="41">
        <v>9750.4</v>
      </c>
      <c r="BQ11" s="42">
        <f t="shared" si="33"/>
        <v>826.8911708887201</v>
      </c>
      <c r="BR11" s="40">
        <f t="shared" si="4"/>
        <v>99.96186933440401</v>
      </c>
      <c r="BS11" s="41">
        <f t="shared" si="34"/>
        <v>827.206590267443</v>
      </c>
      <c r="BT11" s="40">
        <f t="shared" si="5"/>
        <v>101.12566626419328</v>
      </c>
      <c r="BU11" s="41">
        <f t="shared" si="35"/>
        <v>817.9986553624728</v>
      </c>
      <c r="BV11" s="40">
        <f t="shared" si="6"/>
        <v>98.97264478321935</v>
      </c>
      <c r="BW11" s="41">
        <f t="shared" si="36"/>
        <v>826.4896397930381</v>
      </c>
      <c r="BX11" s="40">
        <f t="shared" si="7"/>
        <v>99.98480401348276</v>
      </c>
      <c r="BY11" s="41">
        <f t="shared" si="37"/>
        <v>826.6152521353021</v>
      </c>
      <c r="BZ11" s="40">
        <f t="shared" si="38"/>
        <v>100.42744107572352</v>
      </c>
      <c r="CA11" s="41">
        <f t="shared" si="39"/>
        <v>823.0969974750467</v>
      </c>
      <c r="CB11" s="42">
        <f t="shared" si="40"/>
        <v>625.9623456765564</v>
      </c>
      <c r="CC11" s="40">
        <f t="shared" si="8"/>
        <v>100.14487854875136</v>
      </c>
      <c r="CD11" s="41">
        <f t="shared" si="41"/>
        <v>625.0567724956926</v>
      </c>
      <c r="CE11" s="40">
        <f t="shared" si="9"/>
        <v>101.37010768782949</v>
      </c>
      <c r="CF11" s="41">
        <f t="shared" si="42"/>
        <v>616.6085710597869</v>
      </c>
      <c r="CG11" s="40">
        <f t="shared" si="10"/>
        <v>100.96553184693998</v>
      </c>
      <c r="CH11" s="41">
        <f t="shared" si="43"/>
        <v>610.7119526637493</v>
      </c>
      <c r="CI11" s="40">
        <f t="shared" si="11"/>
        <v>100.30135036764825</v>
      </c>
      <c r="CJ11" s="41">
        <f t="shared" si="44"/>
        <v>608.8770992865234</v>
      </c>
      <c r="CK11" s="40">
        <f t="shared" si="12"/>
        <v>101.5060314686157</v>
      </c>
      <c r="CL11" s="41">
        <f t="shared" si="45"/>
        <v>599.8432708649239</v>
      </c>
      <c r="CM11" s="42">
        <v>525.4656062131224</v>
      </c>
      <c r="CN11" s="40">
        <v>100.1651453477491</v>
      </c>
      <c r="CO11" s="41">
        <v>524.5992549492473</v>
      </c>
      <c r="CP11" s="40">
        <v>101.1280278774835</v>
      </c>
      <c r="CQ11" s="41">
        <v>518.7476369902108</v>
      </c>
      <c r="CR11" s="40">
        <v>102.2745548134828</v>
      </c>
      <c r="CS11" s="41">
        <v>507.2108482273487</v>
      </c>
      <c r="CT11" s="40">
        <v>101.15122125811348</v>
      </c>
      <c r="CU11" s="41">
        <v>501.4381852425381</v>
      </c>
      <c r="CV11" s="40">
        <v>101.84270963999748</v>
      </c>
      <c r="CW11" s="41">
        <v>492.3653219902197</v>
      </c>
      <c r="CX11" s="42">
        <v>200.92882521216367</v>
      </c>
      <c r="CY11" s="40">
        <v>99.39599621060987</v>
      </c>
      <c r="CZ11" s="41">
        <v>202.1498177717503</v>
      </c>
      <c r="DA11" s="40">
        <v>100.3772447246818</v>
      </c>
      <c r="DB11" s="41">
        <v>201.39008430268615</v>
      </c>
      <c r="DC11" s="40">
        <v>93.33221010104613</v>
      </c>
      <c r="DD11" s="41">
        <v>215.77768712928918</v>
      </c>
      <c r="DE11" s="40">
        <v>99.09962232441129</v>
      </c>
      <c r="DF11" s="41">
        <v>217.73815284877884</v>
      </c>
      <c r="DG11" s="40">
        <v>97.52945948760085</v>
      </c>
      <c r="DH11" s="230">
        <v>223.25372661012278</v>
      </c>
      <c r="DI11" s="63" t="s">
        <v>5</v>
      </c>
      <c r="DJ11" s="44">
        <v>8</v>
      </c>
    </row>
    <row r="12" spans="1:114" s="21" customFormat="1" ht="19.5" customHeight="1">
      <c r="A12" s="11">
        <v>9</v>
      </c>
      <c r="B12" s="19" t="s">
        <v>6</v>
      </c>
      <c r="C12" s="34">
        <v>18038</v>
      </c>
      <c r="D12" s="10">
        <f t="shared" si="0"/>
        <v>98.09125020392626</v>
      </c>
      <c r="E12" s="17">
        <v>18389</v>
      </c>
      <c r="F12" s="10">
        <f t="shared" si="0"/>
        <v>98.36846046859955</v>
      </c>
      <c r="G12" s="9">
        <v>18694</v>
      </c>
      <c r="H12" s="10">
        <f t="shared" si="1"/>
        <v>98.60224695395327</v>
      </c>
      <c r="I12" s="9">
        <v>18959</v>
      </c>
      <c r="J12" s="10">
        <f t="shared" si="2"/>
        <v>98.57536525763011</v>
      </c>
      <c r="K12" s="9">
        <v>19233</v>
      </c>
      <c r="L12" s="10">
        <f t="shared" si="3"/>
        <v>98.13255778356039</v>
      </c>
      <c r="M12" s="9">
        <v>19599</v>
      </c>
      <c r="N12" s="34">
        <v>36</v>
      </c>
      <c r="O12" s="45">
        <f t="shared" si="46"/>
        <v>93.50649350649351</v>
      </c>
      <c r="P12" s="17">
        <v>38.5</v>
      </c>
      <c r="Q12" s="45">
        <f t="shared" si="47"/>
        <v>118.09815950920245</v>
      </c>
      <c r="R12" s="17">
        <v>32.6</v>
      </c>
      <c r="S12" s="45">
        <f t="shared" si="48"/>
        <v>39.18269230769231</v>
      </c>
      <c r="T12" s="17">
        <v>83.2</v>
      </c>
      <c r="U12" s="45">
        <f t="shared" si="49"/>
        <v>96.07390300230948</v>
      </c>
      <c r="V12" s="17">
        <v>86.6</v>
      </c>
      <c r="W12" s="45">
        <f t="shared" si="50"/>
        <v>101.88235294117646</v>
      </c>
      <c r="X12" s="231">
        <v>85</v>
      </c>
      <c r="Y12" s="34">
        <f>N12+'【集団回収量除く】市町村別'!N12</f>
        <v>4988</v>
      </c>
      <c r="Z12" s="10">
        <f t="shared" si="13"/>
        <v>99.02719872940243</v>
      </c>
      <c r="AA12" s="17">
        <f>P12+'【集団回収量除く】市町村別'!P12</f>
        <v>5037</v>
      </c>
      <c r="AB12" s="10">
        <f t="shared" si="14"/>
        <v>97.04641350210969</v>
      </c>
      <c r="AC12" s="17">
        <f>R12+'【集団回収量除く】市町村別'!R12</f>
        <v>5190.300000000001</v>
      </c>
      <c r="AD12" s="10">
        <f t="shared" si="15"/>
        <v>95.06043956043958</v>
      </c>
      <c r="AE12" s="17">
        <f>T12+'【集団回収量除く】市町村別'!T12</f>
        <v>5460</v>
      </c>
      <c r="AF12" s="10">
        <f t="shared" si="16"/>
        <v>97.73736216525847</v>
      </c>
      <c r="AG12" s="17">
        <f>V12+'【集団回収量除く】市町村別'!V12</f>
        <v>5586.400000000001</v>
      </c>
      <c r="AH12" s="10">
        <f t="shared" si="17"/>
        <v>98.82011639631352</v>
      </c>
      <c r="AI12" s="17">
        <f>X12+'【集団回収量除く】市町村別'!X12</f>
        <v>5653.1</v>
      </c>
      <c r="AJ12" s="34">
        <f>N12+'【集団回収量除く】市町村別'!Y12</f>
        <v>4157.4</v>
      </c>
      <c r="AK12" s="10">
        <f t="shared" si="18"/>
        <v>99.60468626464457</v>
      </c>
      <c r="AL12" s="17">
        <f>P12+'【集団回収量除く】市町村別'!AA12</f>
        <v>4173.9</v>
      </c>
      <c r="AM12" s="10">
        <f t="shared" si="19"/>
        <v>97.24836905871388</v>
      </c>
      <c r="AN12" s="17">
        <f>R12+'【集団回収量除く】市町村別'!AC12</f>
        <v>4292</v>
      </c>
      <c r="AO12" s="10">
        <f t="shared" si="20"/>
        <v>96.69715676114092</v>
      </c>
      <c r="AP12" s="17">
        <f>T12+'【集団回収量除く】市町村別'!AE12</f>
        <v>4438.599999999999</v>
      </c>
      <c r="AQ12" s="10">
        <f t="shared" si="21"/>
        <v>98.09711141070123</v>
      </c>
      <c r="AR12" s="17">
        <f>V12+'【集団回収量除く】市町村別'!AG12</f>
        <v>4524.700000000001</v>
      </c>
      <c r="AS12" s="10">
        <f t="shared" si="22"/>
        <v>100.41277379552164</v>
      </c>
      <c r="AT12" s="226">
        <f>X12+'【集団回収量除く】市町村別'!AI12</f>
        <v>4506.099999999999</v>
      </c>
      <c r="AU12" s="344">
        <v>3553.0000000000005</v>
      </c>
      <c r="AV12" s="10">
        <f t="shared" si="23"/>
        <v>100.002814602156</v>
      </c>
      <c r="AW12" s="17">
        <v>3552.9</v>
      </c>
      <c r="AX12" s="10">
        <f t="shared" si="24"/>
        <v>97.85446733502259</v>
      </c>
      <c r="AY12" s="17">
        <v>3630.7999999999997</v>
      </c>
      <c r="AZ12" s="10">
        <f t="shared" si="25"/>
        <v>98.10586614066848</v>
      </c>
      <c r="BA12" s="17">
        <v>3700.9</v>
      </c>
      <c r="BB12" s="10">
        <f t="shared" si="26"/>
        <v>97.98257922744962</v>
      </c>
      <c r="BC12" s="17">
        <v>3777.1000000000004</v>
      </c>
      <c r="BD12" s="10">
        <f t="shared" si="27"/>
        <v>101.52948766195368</v>
      </c>
      <c r="BE12" s="231">
        <v>3720.2</v>
      </c>
      <c r="BF12" s="34">
        <v>830.6000000000001</v>
      </c>
      <c r="BG12" s="10">
        <f t="shared" si="28"/>
        <v>96.23450353377363</v>
      </c>
      <c r="BH12" s="17">
        <v>863.0999999999999</v>
      </c>
      <c r="BI12" s="10">
        <f t="shared" si="29"/>
        <v>96.08148725370141</v>
      </c>
      <c r="BJ12" s="17">
        <v>898.3000000000001</v>
      </c>
      <c r="BK12" s="10">
        <f t="shared" si="30"/>
        <v>87.94791462698258</v>
      </c>
      <c r="BL12" s="17">
        <v>1021.4</v>
      </c>
      <c r="BM12" s="10">
        <f t="shared" si="31"/>
        <v>96.20420081002167</v>
      </c>
      <c r="BN12" s="17">
        <v>1061.6999999999998</v>
      </c>
      <c r="BO12" s="10">
        <f t="shared" si="32"/>
        <v>92.56320836965998</v>
      </c>
      <c r="BP12" s="17">
        <v>1147</v>
      </c>
      <c r="BQ12" s="34">
        <f t="shared" si="33"/>
        <v>757.6091265471524</v>
      </c>
      <c r="BR12" s="10">
        <f t="shared" si="4"/>
        <v>100.95416107301149</v>
      </c>
      <c r="BS12" s="17">
        <f t="shared" si="34"/>
        <v>750.4486377725814</v>
      </c>
      <c r="BT12" s="10">
        <f t="shared" si="5"/>
        <v>98.65602555921684</v>
      </c>
      <c r="BU12" s="17">
        <f t="shared" si="35"/>
        <v>760.6718733283408</v>
      </c>
      <c r="BV12" s="10">
        <f t="shared" si="6"/>
        <v>96.67211657498382</v>
      </c>
      <c r="BW12" s="17">
        <f t="shared" si="36"/>
        <v>786.8575761846746</v>
      </c>
      <c r="BX12" s="10">
        <f t="shared" si="7"/>
        <v>98.87898455906029</v>
      </c>
      <c r="BY12" s="17">
        <f t="shared" si="37"/>
        <v>795.7783746400486</v>
      </c>
      <c r="BZ12" s="10">
        <f t="shared" si="38"/>
        <v>100.70064271051571</v>
      </c>
      <c r="CA12" s="17">
        <f t="shared" si="39"/>
        <v>790.241604443056</v>
      </c>
      <c r="CB12" s="34">
        <f t="shared" si="40"/>
        <v>631.452322114501</v>
      </c>
      <c r="CC12" s="10">
        <f t="shared" si="8"/>
        <v>101.54288589203622</v>
      </c>
      <c r="CD12" s="17">
        <f t="shared" si="41"/>
        <v>621.8577663686673</v>
      </c>
      <c r="CE12" s="10">
        <f t="shared" si="9"/>
        <v>98.86133075118805</v>
      </c>
      <c r="CF12" s="17">
        <f t="shared" si="42"/>
        <v>629.020226253827</v>
      </c>
      <c r="CG12" s="10">
        <f t="shared" si="10"/>
        <v>98.33658306344226</v>
      </c>
      <c r="CH12" s="17">
        <f t="shared" si="43"/>
        <v>639.6604464566477</v>
      </c>
      <c r="CI12" s="10">
        <f t="shared" si="11"/>
        <v>99.24293585974223</v>
      </c>
      <c r="CJ12" s="17">
        <f t="shared" si="44"/>
        <v>644.5400278773143</v>
      </c>
      <c r="CK12" s="10">
        <f t="shared" si="12"/>
        <v>102.32360804962454</v>
      </c>
      <c r="CL12" s="17">
        <f t="shared" si="45"/>
        <v>629.9035385506809</v>
      </c>
      <c r="CM12" s="34">
        <v>539.6522106299184</v>
      </c>
      <c r="CN12" s="10">
        <v>101.94876137703996</v>
      </c>
      <c r="CO12" s="17">
        <v>529.3367014378013</v>
      </c>
      <c r="CP12" s="10">
        <v>99.47748177502379</v>
      </c>
      <c r="CQ12" s="17">
        <v>532.1171103174265</v>
      </c>
      <c r="CR12" s="10">
        <v>99.7691760325856</v>
      </c>
      <c r="CS12" s="17">
        <v>533.3482058062019</v>
      </c>
      <c r="CT12" s="10">
        <v>99.12706588199408</v>
      </c>
      <c r="CU12" s="17">
        <v>538.0449840421252</v>
      </c>
      <c r="CV12" s="10">
        <v>103.46157274926586</v>
      </c>
      <c r="CW12" s="17">
        <v>520.0433066545888</v>
      </c>
      <c r="CX12" s="34">
        <v>126.15680443265134</v>
      </c>
      <c r="CY12" s="10">
        <v>98.10712304482557</v>
      </c>
      <c r="CZ12" s="17">
        <v>128.590871403914</v>
      </c>
      <c r="DA12" s="10">
        <v>97.6750950416387</v>
      </c>
      <c r="DB12" s="17">
        <v>131.6516470745137</v>
      </c>
      <c r="DC12" s="10">
        <v>89.43900422363112</v>
      </c>
      <c r="DD12" s="17">
        <v>147.19712972802685</v>
      </c>
      <c r="DE12" s="10">
        <v>97.32791509480893</v>
      </c>
      <c r="DF12" s="17">
        <v>151.2383467627344</v>
      </c>
      <c r="DG12" s="10">
        <v>94.32466702214765</v>
      </c>
      <c r="DH12" s="231">
        <v>160.338065892375</v>
      </c>
      <c r="DI12" s="64" t="s">
        <v>6</v>
      </c>
      <c r="DJ12" s="36">
        <v>9</v>
      </c>
    </row>
    <row r="13" spans="1:114" s="43" customFormat="1" ht="19.5" customHeight="1">
      <c r="A13" s="37">
        <v>10</v>
      </c>
      <c r="B13" s="38" t="s">
        <v>7</v>
      </c>
      <c r="C13" s="42">
        <v>30782</v>
      </c>
      <c r="D13" s="40">
        <f t="shared" si="0"/>
        <v>97.41447514161841</v>
      </c>
      <c r="E13" s="41">
        <v>31599</v>
      </c>
      <c r="F13" s="40">
        <f t="shared" si="0"/>
        <v>97.60610366343361</v>
      </c>
      <c r="G13" s="39">
        <v>32374</v>
      </c>
      <c r="H13" s="40">
        <f t="shared" si="1"/>
        <v>97.60906925558537</v>
      </c>
      <c r="I13" s="39">
        <v>33167</v>
      </c>
      <c r="J13" s="40">
        <f t="shared" si="2"/>
        <v>97.61603437619566</v>
      </c>
      <c r="K13" s="39">
        <v>33977</v>
      </c>
      <c r="L13" s="40">
        <f t="shared" si="3"/>
        <v>97.71367767168987</v>
      </c>
      <c r="M13" s="39">
        <v>34772</v>
      </c>
      <c r="N13" s="42">
        <v>125.6</v>
      </c>
      <c r="O13" s="185">
        <f t="shared" si="46"/>
        <v>94.50714823175319</v>
      </c>
      <c r="P13" s="41">
        <v>132.9</v>
      </c>
      <c r="Q13" s="185">
        <f t="shared" si="47"/>
        <v>91.40302613480054</v>
      </c>
      <c r="R13" s="41">
        <v>145.4</v>
      </c>
      <c r="S13" s="185">
        <f t="shared" si="48"/>
        <v>70.30947775628626</v>
      </c>
      <c r="T13" s="41">
        <v>206.8</v>
      </c>
      <c r="U13" s="185">
        <f t="shared" si="49"/>
        <v>91.30242825607064</v>
      </c>
      <c r="V13" s="41">
        <v>226.5</v>
      </c>
      <c r="W13" s="185">
        <f t="shared" si="50"/>
        <v>97.88245462402766</v>
      </c>
      <c r="X13" s="230">
        <v>231.4</v>
      </c>
      <c r="Y13" s="42">
        <f>N13+'【集団回収量除く】市町村別'!N13</f>
        <v>12003.2</v>
      </c>
      <c r="Z13" s="40">
        <f t="shared" si="13"/>
        <v>96.01484633721023</v>
      </c>
      <c r="AA13" s="41">
        <f>P13+'【集団回収量除く】市町村別'!P13</f>
        <v>12501.4</v>
      </c>
      <c r="AB13" s="40">
        <f t="shared" si="14"/>
        <v>98.32473415969295</v>
      </c>
      <c r="AC13" s="41">
        <f>R13+'【集団回収量除く】市町村別'!R13</f>
        <v>12714.4</v>
      </c>
      <c r="AD13" s="40">
        <f t="shared" si="15"/>
        <v>94.51680047576569</v>
      </c>
      <c r="AE13" s="41">
        <f>T13+'【集団回収量除く】市町村別'!T13</f>
        <v>13451.999999999998</v>
      </c>
      <c r="AF13" s="40">
        <f t="shared" si="16"/>
        <v>95.4828085517163</v>
      </c>
      <c r="AG13" s="41">
        <f>V13+'【集団回収量除く】市町村別'!V13</f>
        <v>14088.399999999998</v>
      </c>
      <c r="AH13" s="40">
        <f t="shared" si="17"/>
        <v>97.82931740851328</v>
      </c>
      <c r="AI13" s="41">
        <f>X13+'【集団回収量除く】市町村別'!X13</f>
        <v>14401</v>
      </c>
      <c r="AJ13" s="42">
        <f>N13+'【集団回収量除く】市町村別'!Y13</f>
        <v>7689.500000000002</v>
      </c>
      <c r="AK13" s="40">
        <f t="shared" si="18"/>
        <v>95.70363548110075</v>
      </c>
      <c r="AL13" s="41">
        <f>P13+'【集団回収量除く】市町村別'!AA13</f>
        <v>8034.700000000001</v>
      </c>
      <c r="AM13" s="40">
        <f t="shared" si="19"/>
        <v>97.65426546908614</v>
      </c>
      <c r="AN13" s="41">
        <f>R13+'【集団回収量除く】市町村別'!AC13</f>
        <v>8227.7</v>
      </c>
      <c r="AO13" s="40">
        <f t="shared" si="20"/>
        <v>96.12585141308288</v>
      </c>
      <c r="AP13" s="41">
        <f>T13+'【集団回収量除く】市町村別'!AE13</f>
        <v>8559.299999999997</v>
      </c>
      <c r="AQ13" s="40">
        <f t="shared" si="21"/>
        <v>95.54602993871603</v>
      </c>
      <c r="AR13" s="41">
        <f>V13+'【集団回収量除く】市町村別'!AG13</f>
        <v>8958.3</v>
      </c>
      <c r="AS13" s="40">
        <f t="shared" si="22"/>
        <v>98.4050090624485</v>
      </c>
      <c r="AT13" s="225">
        <f>X13+'【集団回収量除く】市町村別'!AI13</f>
        <v>9103.5</v>
      </c>
      <c r="AU13" s="343">
        <v>6511.400000000001</v>
      </c>
      <c r="AV13" s="40">
        <f t="shared" si="23"/>
        <v>95.72491252829965</v>
      </c>
      <c r="AW13" s="41">
        <v>6802.200000000001</v>
      </c>
      <c r="AX13" s="40">
        <f t="shared" si="24"/>
        <v>97.98758265028307</v>
      </c>
      <c r="AY13" s="41">
        <v>6941.900000000001</v>
      </c>
      <c r="AZ13" s="40">
        <f t="shared" si="25"/>
        <v>96.63942756114878</v>
      </c>
      <c r="BA13" s="41">
        <v>7183.3</v>
      </c>
      <c r="BB13" s="40">
        <f t="shared" si="26"/>
        <v>96.4952580532495</v>
      </c>
      <c r="BC13" s="41">
        <v>7444.200000000001</v>
      </c>
      <c r="BD13" s="40">
        <f t="shared" si="27"/>
        <v>98.40967677969464</v>
      </c>
      <c r="BE13" s="230">
        <v>7564.500000000001</v>
      </c>
      <c r="BF13" s="42">
        <v>4313.700000000001</v>
      </c>
      <c r="BG13" s="40">
        <f t="shared" si="28"/>
        <v>96.57465242796697</v>
      </c>
      <c r="BH13" s="41">
        <v>4466.7</v>
      </c>
      <c r="BI13" s="40">
        <f t="shared" si="29"/>
        <v>99.5542380814407</v>
      </c>
      <c r="BJ13" s="41">
        <v>4486.7</v>
      </c>
      <c r="BK13" s="40">
        <f t="shared" si="30"/>
        <v>91.7019232734482</v>
      </c>
      <c r="BL13" s="41">
        <v>4892.7</v>
      </c>
      <c r="BM13" s="40">
        <f t="shared" si="31"/>
        <v>95.37240989454398</v>
      </c>
      <c r="BN13" s="41">
        <v>5130.099999999999</v>
      </c>
      <c r="BO13" s="40">
        <f t="shared" si="32"/>
        <v>96.84001887682868</v>
      </c>
      <c r="BP13" s="41">
        <v>5297.5</v>
      </c>
      <c r="BQ13" s="42">
        <f t="shared" si="33"/>
        <v>1068.334723281619</v>
      </c>
      <c r="BR13" s="40">
        <f t="shared" si="4"/>
        <v>98.56322296827712</v>
      </c>
      <c r="BS13" s="41">
        <f t="shared" si="34"/>
        <v>1083.908065410428</v>
      </c>
      <c r="BT13" s="40">
        <f t="shared" si="5"/>
        <v>100.73625569435426</v>
      </c>
      <c r="BU13" s="41">
        <f t="shared" si="35"/>
        <v>1075.9860567968037</v>
      </c>
      <c r="BV13" s="40">
        <f t="shared" si="6"/>
        <v>97.09727931724152</v>
      </c>
      <c r="BW13" s="41">
        <f t="shared" si="36"/>
        <v>1108.1526324556257</v>
      </c>
      <c r="BX13" s="40">
        <f t="shared" si="7"/>
        <v>97.54742360683152</v>
      </c>
      <c r="BY13" s="41">
        <f t="shared" si="37"/>
        <v>1136.0142497684774</v>
      </c>
      <c r="BZ13" s="40">
        <f t="shared" si="38"/>
        <v>100.11834549633056</v>
      </c>
      <c r="CA13" s="41">
        <f t="shared" si="39"/>
        <v>1134.6714172480142</v>
      </c>
      <c r="CB13" s="42">
        <f t="shared" si="40"/>
        <v>684.3974818943291</v>
      </c>
      <c r="CC13" s="40">
        <f t="shared" si="8"/>
        <v>98.24375211381012</v>
      </c>
      <c r="CD13" s="41">
        <f t="shared" si="41"/>
        <v>696.6320678606527</v>
      </c>
      <c r="CE13" s="40">
        <f t="shared" si="9"/>
        <v>100.04934302655762</v>
      </c>
      <c r="CF13" s="41">
        <f t="shared" si="42"/>
        <v>696.2884980421461</v>
      </c>
      <c r="CG13" s="40">
        <f t="shared" si="10"/>
        <v>98.75026024243074</v>
      </c>
      <c r="CH13" s="41">
        <f t="shared" si="43"/>
        <v>705.1004183004337</v>
      </c>
      <c r="CI13" s="40">
        <f t="shared" si="11"/>
        <v>97.61201202345032</v>
      </c>
      <c r="CJ13" s="41">
        <f t="shared" si="44"/>
        <v>722.3500506587656</v>
      </c>
      <c r="CK13" s="40">
        <f t="shared" si="12"/>
        <v>100.7075072878553</v>
      </c>
      <c r="CL13" s="41">
        <f t="shared" si="45"/>
        <v>717.2752758084367</v>
      </c>
      <c r="CM13" s="42">
        <v>579.5416819827991</v>
      </c>
      <c r="CN13" s="40">
        <v>98.26559388544413</v>
      </c>
      <c r="CO13" s="41">
        <v>589.7707010842636</v>
      </c>
      <c r="CP13" s="40">
        <v>100.39083517580505</v>
      </c>
      <c r="CQ13" s="41">
        <v>587.4746435284192</v>
      </c>
      <c r="CR13" s="40">
        <v>99.27785794409242</v>
      </c>
      <c r="CS13" s="41">
        <v>591.7479040082142</v>
      </c>
      <c r="CT13" s="40">
        <v>98.58176520093213</v>
      </c>
      <c r="CU13" s="41">
        <v>600.2610146025454</v>
      </c>
      <c r="CV13" s="40">
        <v>100.71228422119496</v>
      </c>
      <c r="CW13" s="41">
        <v>596.015688894702</v>
      </c>
      <c r="CX13" s="42">
        <v>383.9372413872901</v>
      </c>
      <c r="CY13" s="40">
        <v>99.13788714415335</v>
      </c>
      <c r="CZ13" s="41">
        <v>387.27599754977507</v>
      </c>
      <c r="DA13" s="40">
        <v>101.99591454313621</v>
      </c>
      <c r="DB13" s="41">
        <v>379.6975587546577</v>
      </c>
      <c r="DC13" s="40">
        <v>94.20555089878712</v>
      </c>
      <c r="DD13" s="41">
        <v>403.05221415519173</v>
      </c>
      <c r="DE13" s="40">
        <v>97.43463781072684</v>
      </c>
      <c r="DF13" s="41">
        <v>413.66419910971194</v>
      </c>
      <c r="DG13" s="40">
        <v>99.10589917841736</v>
      </c>
      <c r="DH13" s="230">
        <v>417.39614143957743</v>
      </c>
      <c r="DI13" s="63" t="s">
        <v>7</v>
      </c>
      <c r="DJ13" s="44">
        <v>10</v>
      </c>
    </row>
    <row r="14" spans="1:114" s="21" customFormat="1" ht="19.5" customHeight="1">
      <c r="A14" s="11">
        <v>11</v>
      </c>
      <c r="B14" s="19" t="s">
        <v>8</v>
      </c>
      <c r="C14" s="34">
        <v>25210</v>
      </c>
      <c r="D14" s="10">
        <f t="shared" si="0"/>
        <v>97.83072684232994</v>
      </c>
      <c r="E14" s="17">
        <v>25769</v>
      </c>
      <c r="F14" s="10">
        <f t="shared" si="0"/>
        <v>98.18632120403886</v>
      </c>
      <c r="G14" s="9">
        <v>26245</v>
      </c>
      <c r="H14" s="10">
        <f t="shared" si="1"/>
        <v>98.32534092612019</v>
      </c>
      <c r="I14" s="9">
        <v>26692</v>
      </c>
      <c r="J14" s="10">
        <f t="shared" si="2"/>
        <v>97.99184992106906</v>
      </c>
      <c r="K14" s="9">
        <v>27239</v>
      </c>
      <c r="L14" s="10">
        <f t="shared" si="3"/>
        <v>98.6527108761001</v>
      </c>
      <c r="M14" s="9">
        <v>27611</v>
      </c>
      <c r="N14" s="34">
        <v>371.6</v>
      </c>
      <c r="O14" s="45">
        <f t="shared" si="46"/>
        <v>97.37945492662473</v>
      </c>
      <c r="P14" s="17">
        <v>381.6</v>
      </c>
      <c r="Q14" s="45">
        <f t="shared" si="47"/>
        <v>103.10726830586327</v>
      </c>
      <c r="R14" s="17">
        <v>370.1</v>
      </c>
      <c r="S14" s="45">
        <f t="shared" si="48"/>
        <v>534.8265895953757</v>
      </c>
      <c r="T14" s="17">
        <v>69.2</v>
      </c>
      <c r="U14" s="45">
        <f t="shared" si="49"/>
        <v>57.1900826446281</v>
      </c>
      <c r="V14" s="17">
        <v>121</v>
      </c>
      <c r="W14" s="45">
        <f t="shared" si="50"/>
        <v>82.87671232876713</v>
      </c>
      <c r="X14" s="231">
        <v>146</v>
      </c>
      <c r="Y14" s="34">
        <f>N14+'【集団回収量除く】市町村別'!N14</f>
        <v>8407.300000000001</v>
      </c>
      <c r="Z14" s="10">
        <f t="shared" si="13"/>
        <v>98.70155789572549</v>
      </c>
      <c r="AA14" s="17">
        <f>P14+'【集団回収量除く】市町村別'!P14</f>
        <v>8517.9</v>
      </c>
      <c r="AB14" s="10">
        <f t="shared" si="14"/>
        <v>97.9609439690864</v>
      </c>
      <c r="AC14" s="17">
        <f>R14+'【集団回収量除く】市町村別'!R14</f>
        <v>8695.199999999999</v>
      </c>
      <c r="AD14" s="10">
        <f t="shared" si="15"/>
        <v>102.04675617312924</v>
      </c>
      <c r="AE14" s="17">
        <f>T14+'【集団回収量除く】市町村別'!T14</f>
        <v>8520.800000000003</v>
      </c>
      <c r="AF14" s="10">
        <f t="shared" si="16"/>
        <v>95.33655567490158</v>
      </c>
      <c r="AG14" s="17">
        <f>V14+'【集団回収量除く】市町村別'!V14</f>
        <v>8937.599999999999</v>
      </c>
      <c r="AH14" s="10">
        <f t="shared" si="17"/>
        <v>99.3386757955341</v>
      </c>
      <c r="AI14" s="17">
        <f>X14+'【集団回収量除く】市町村別'!X14</f>
        <v>8997.1</v>
      </c>
      <c r="AJ14" s="34">
        <f>N14+'【集団回収量除く】市町村別'!Y14</f>
        <v>6559.6</v>
      </c>
      <c r="AK14" s="10">
        <f t="shared" si="18"/>
        <v>100.48714727779651</v>
      </c>
      <c r="AL14" s="17">
        <f>P14+'【集団回収量除く】市町村別'!AA14</f>
        <v>6527.799999999999</v>
      </c>
      <c r="AM14" s="10">
        <f t="shared" si="19"/>
        <v>100.0168538465074</v>
      </c>
      <c r="AN14" s="17">
        <f>R14+'【集団回収量除く】市町村別'!AC14</f>
        <v>6526.7</v>
      </c>
      <c r="AO14" s="10">
        <f t="shared" si="20"/>
        <v>102.4278091650973</v>
      </c>
      <c r="AP14" s="17">
        <f>T14+'【集団回収量除く】市町村別'!AE14</f>
        <v>6372</v>
      </c>
      <c r="AQ14" s="10">
        <f t="shared" si="21"/>
        <v>95.63403322877424</v>
      </c>
      <c r="AR14" s="17">
        <f>V14+'【集団回収量除く】市町村別'!AG14</f>
        <v>6662.900000000001</v>
      </c>
      <c r="AS14" s="10">
        <f t="shared" si="22"/>
        <v>100.68453820116054</v>
      </c>
      <c r="AT14" s="226">
        <f>X14+'【集団回収量除く】市町村別'!AI14</f>
        <v>6617.6</v>
      </c>
      <c r="AU14" s="344">
        <v>5545.8</v>
      </c>
      <c r="AV14" s="10">
        <f t="shared" si="23"/>
        <v>100.963061406543</v>
      </c>
      <c r="AW14" s="17">
        <v>5492.9</v>
      </c>
      <c r="AX14" s="10">
        <f t="shared" si="24"/>
        <v>100.11117591310052</v>
      </c>
      <c r="AY14" s="17">
        <v>5486.8</v>
      </c>
      <c r="AZ14" s="10">
        <f t="shared" si="25"/>
        <v>97.87719861571945</v>
      </c>
      <c r="BA14" s="17">
        <v>5605.799999999999</v>
      </c>
      <c r="BB14" s="10">
        <f t="shared" si="26"/>
        <v>96.660056901457</v>
      </c>
      <c r="BC14" s="17">
        <v>5799.5</v>
      </c>
      <c r="BD14" s="10">
        <f t="shared" si="27"/>
        <v>101.2093818714879</v>
      </c>
      <c r="BE14" s="231">
        <v>5730.2</v>
      </c>
      <c r="BF14" s="34">
        <v>1847.6999999999998</v>
      </c>
      <c r="BG14" s="10">
        <f t="shared" si="28"/>
        <v>92.84458067433795</v>
      </c>
      <c r="BH14" s="17">
        <v>1990.1000000000001</v>
      </c>
      <c r="BI14" s="10">
        <f t="shared" si="29"/>
        <v>91.77311505649067</v>
      </c>
      <c r="BJ14" s="17">
        <v>2168.5</v>
      </c>
      <c r="BK14" s="10">
        <f t="shared" si="30"/>
        <v>100.9167907669397</v>
      </c>
      <c r="BL14" s="17">
        <v>2148.7999999999997</v>
      </c>
      <c r="BM14" s="10">
        <f t="shared" si="31"/>
        <v>94.46520420275199</v>
      </c>
      <c r="BN14" s="17">
        <v>2274.7000000000003</v>
      </c>
      <c r="BO14" s="10">
        <f t="shared" si="32"/>
        <v>95.59571338516496</v>
      </c>
      <c r="BP14" s="17">
        <v>2379.5</v>
      </c>
      <c r="BQ14" s="34">
        <f t="shared" si="33"/>
        <v>913.6730912390714</v>
      </c>
      <c r="BR14" s="10">
        <f t="shared" si="4"/>
        <v>100.89014063526182</v>
      </c>
      <c r="BS14" s="17">
        <f t="shared" si="34"/>
        <v>905.6118719689208</v>
      </c>
      <c r="BT14" s="10">
        <f t="shared" si="5"/>
        <v>99.7704596402139</v>
      </c>
      <c r="BU14" s="17">
        <f t="shared" si="35"/>
        <v>907.6953992541305</v>
      </c>
      <c r="BV14" s="10">
        <f t="shared" si="6"/>
        <v>104.0691396167284</v>
      </c>
      <c r="BW14" s="17">
        <f t="shared" si="36"/>
        <v>872.2041929019894</v>
      </c>
      <c r="BX14" s="10">
        <f t="shared" si="7"/>
        <v>97.02447025842409</v>
      </c>
      <c r="BY14" s="17">
        <f t="shared" si="37"/>
        <v>898.9528008541337</v>
      </c>
      <c r="BZ14" s="10">
        <f t="shared" si="38"/>
        <v>100.69533306620991</v>
      </c>
      <c r="CA14" s="17">
        <f t="shared" si="39"/>
        <v>892.7452479481326</v>
      </c>
      <c r="CB14" s="34">
        <f t="shared" si="40"/>
        <v>712.8721479299908</v>
      </c>
      <c r="CC14" s="10">
        <f t="shared" si="8"/>
        <v>102.71532321307173</v>
      </c>
      <c r="CD14" s="17">
        <f t="shared" si="41"/>
        <v>694.0270697987439</v>
      </c>
      <c r="CE14" s="10">
        <f t="shared" si="9"/>
        <v>101.86434588853223</v>
      </c>
      <c r="CF14" s="17">
        <f t="shared" si="42"/>
        <v>681.3248185564373</v>
      </c>
      <c r="CG14" s="10">
        <f t="shared" si="10"/>
        <v>104.45774439467175</v>
      </c>
      <c r="CH14" s="17">
        <f t="shared" si="43"/>
        <v>652.2492157040975</v>
      </c>
      <c r="CI14" s="10">
        <f t="shared" si="11"/>
        <v>97.32721459268228</v>
      </c>
      <c r="CJ14" s="17">
        <f t="shared" si="44"/>
        <v>670.1611860914574</v>
      </c>
      <c r="CK14" s="10">
        <f t="shared" si="12"/>
        <v>102.05957576534541</v>
      </c>
      <c r="CL14" s="17">
        <f t="shared" si="45"/>
        <v>656.6372445367466</v>
      </c>
      <c r="CM14" s="34">
        <v>602.696255562861</v>
      </c>
      <c r="CN14" s="10">
        <v>103.20179013824698</v>
      </c>
      <c r="CO14" s="17">
        <v>583.997869373682</v>
      </c>
      <c r="CP14" s="10">
        <v>101.96041025415514</v>
      </c>
      <c r="CQ14" s="17">
        <v>572.7692424127753</v>
      </c>
      <c r="CR14" s="10">
        <v>99.81694891655675</v>
      </c>
      <c r="CS14" s="17">
        <v>573.8196254541791</v>
      </c>
      <c r="CT14" s="10">
        <v>98.37140380855988</v>
      </c>
      <c r="CU14" s="17">
        <v>583.3195453537359</v>
      </c>
      <c r="CV14" s="10">
        <v>102.59158716743099</v>
      </c>
      <c r="CW14" s="17">
        <v>568.5841904382956</v>
      </c>
      <c r="CX14" s="34">
        <v>200.80094330908042</v>
      </c>
      <c r="CY14" s="10">
        <v>94.90329232038934</v>
      </c>
      <c r="CZ14" s="17">
        <v>211.58480217017686</v>
      </c>
      <c r="DA14" s="10">
        <v>93.46833034489492</v>
      </c>
      <c r="DB14" s="17">
        <v>226.3705806976932</v>
      </c>
      <c r="DC14" s="10">
        <v>102.91678032547073</v>
      </c>
      <c r="DD14" s="17">
        <v>219.9549771978915</v>
      </c>
      <c r="DE14" s="10">
        <v>96.1376916833463</v>
      </c>
      <c r="DF14" s="17">
        <v>228.79161476267663</v>
      </c>
      <c r="DG14" s="10">
        <v>96.9012534335985</v>
      </c>
      <c r="DH14" s="231">
        <v>236.10800341138608</v>
      </c>
      <c r="DI14" s="64" t="s">
        <v>8</v>
      </c>
      <c r="DJ14" s="36">
        <v>11</v>
      </c>
    </row>
    <row r="15" spans="1:114" s="43" customFormat="1" ht="19.5" customHeight="1">
      <c r="A15" s="37">
        <v>12</v>
      </c>
      <c r="B15" s="38" t="s">
        <v>9</v>
      </c>
      <c r="C15" s="42">
        <v>24114</v>
      </c>
      <c r="D15" s="40">
        <f t="shared" si="0"/>
        <v>98.77119685426395</v>
      </c>
      <c r="E15" s="41">
        <v>24414</v>
      </c>
      <c r="F15" s="40">
        <f t="shared" si="0"/>
        <v>98.02457239219466</v>
      </c>
      <c r="G15" s="39">
        <v>24906</v>
      </c>
      <c r="H15" s="40">
        <f t="shared" si="1"/>
        <v>98.1671987702495</v>
      </c>
      <c r="I15" s="39">
        <v>25371</v>
      </c>
      <c r="J15" s="40">
        <f t="shared" si="2"/>
        <v>97.57326359510807</v>
      </c>
      <c r="K15" s="39">
        <v>26002</v>
      </c>
      <c r="L15" s="40">
        <f t="shared" si="3"/>
        <v>98.72427671045638</v>
      </c>
      <c r="M15" s="39">
        <v>26338</v>
      </c>
      <c r="N15" s="42">
        <v>96.4</v>
      </c>
      <c r="O15" s="185">
        <f t="shared" si="46"/>
        <v>101.36698212407993</v>
      </c>
      <c r="P15" s="41">
        <v>95.1</v>
      </c>
      <c r="Q15" s="185">
        <f t="shared" si="47"/>
        <v>92.15116279069767</v>
      </c>
      <c r="R15" s="41">
        <v>103.2</v>
      </c>
      <c r="S15" s="185">
        <f t="shared" si="48"/>
        <v>68.07387862796834</v>
      </c>
      <c r="T15" s="41">
        <v>151.6</v>
      </c>
      <c r="U15" s="185">
        <f t="shared" si="49"/>
        <v>96.62205226258763</v>
      </c>
      <c r="V15" s="41">
        <v>156.9</v>
      </c>
      <c r="W15" s="185">
        <f t="shared" si="50"/>
        <v>96.25766871165644</v>
      </c>
      <c r="X15" s="230">
        <v>163</v>
      </c>
      <c r="Y15" s="42">
        <f>N15+'【集団回収量除く】市町村別'!N15</f>
        <v>9932.1</v>
      </c>
      <c r="Z15" s="40">
        <f t="shared" si="13"/>
        <v>99.95954155143055</v>
      </c>
      <c r="AA15" s="41">
        <f>P15+'【集団回収量除く】市町村別'!P15</f>
        <v>9936.119999999999</v>
      </c>
      <c r="AB15" s="40">
        <f t="shared" si="14"/>
        <v>98.6097933744864</v>
      </c>
      <c r="AC15" s="41">
        <f>R15+'【集団回収量除く】市町村別'!R15</f>
        <v>10076.2</v>
      </c>
      <c r="AD15" s="40">
        <f t="shared" si="15"/>
        <v>97.3301392886811</v>
      </c>
      <c r="AE15" s="41">
        <f>T15+'【集団回収量除く】市町村別'!T15</f>
        <v>10352.600000000002</v>
      </c>
      <c r="AF15" s="40">
        <f t="shared" si="16"/>
        <v>101.13022497045006</v>
      </c>
      <c r="AG15" s="41">
        <f>V15+'【集団回収量除く】市町村別'!V15</f>
        <v>10236.9</v>
      </c>
      <c r="AH15" s="40">
        <f t="shared" si="17"/>
        <v>100.73606833233286</v>
      </c>
      <c r="AI15" s="41">
        <f>X15+'【集団回収量除く】市町村別'!X15</f>
        <v>10162.100000000002</v>
      </c>
      <c r="AJ15" s="42">
        <f>N15+'【集団回収量除く】市町村別'!Y15</f>
        <v>6886.499999999999</v>
      </c>
      <c r="AK15" s="40">
        <f t="shared" si="18"/>
        <v>99.78092100115624</v>
      </c>
      <c r="AL15" s="41">
        <f>P15+'【集団回収量除く】市町村別'!AA15</f>
        <v>6901.619999999999</v>
      </c>
      <c r="AM15" s="40">
        <f t="shared" si="19"/>
        <v>96.63021715693824</v>
      </c>
      <c r="AN15" s="41">
        <f>R15+'【集団回収量除く】市町村別'!AC15</f>
        <v>7142.299999999998</v>
      </c>
      <c r="AO15" s="40">
        <f t="shared" si="20"/>
        <v>101.12275237151349</v>
      </c>
      <c r="AP15" s="41">
        <f>T15+'【集団回収量除く】市町村別'!AE15</f>
        <v>7063.000000000001</v>
      </c>
      <c r="AQ15" s="40">
        <f t="shared" si="21"/>
        <v>101.82955839737029</v>
      </c>
      <c r="AR15" s="41">
        <f>V15+'【集団回収量除く】市町村別'!AG15</f>
        <v>6936.1</v>
      </c>
      <c r="AS15" s="40">
        <f t="shared" si="22"/>
        <v>101.5489802790507</v>
      </c>
      <c r="AT15" s="225">
        <f>X15+'【集団回収量除く】市町村別'!AI15</f>
        <v>6830.3</v>
      </c>
      <c r="AU15" s="343">
        <v>6043.599999999999</v>
      </c>
      <c r="AV15" s="40">
        <f t="shared" si="23"/>
        <v>100.23218787315909</v>
      </c>
      <c r="AW15" s="41">
        <v>6029.599999999999</v>
      </c>
      <c r="AX15" s="40">
        <f t="shared" si="24"/>
        <v>96.32102749245196</v>
      </c>
      <c r="AY15" s="41">
        <v>6259.9</v>
      </c>
      <c r="AZ15" s="40">
        <f t="shared" si="25"/>
        <v>101.93284700058622</v>
      </c>
      <c r="BA15" s="41">
        <v>6141.199999999999</v>
      </c>
      <c r="BB15" s="40">
        <f t="shared" si="26"/>
        <v>110.94210098455422</v>
      </c>
      <c r="BC15" s="41">
        <v>5535.5</v>
      </c>
      <c r="BD15" s="40">
        <f t="shared" si="27"/>
        <v>101.57626247798002</v>
      </c>
      <c r="BE15" s="230">
        <v>5449.6</v>
      </c>
      <c r="BF15" s="42">
        <v>3045.5999999999995</v>
      </c>
      <c r="BG15" s="40">
        <f t="shared" si="28"/>
        <v>100.365793376174</v>
      </c>
      <c r="BH15" s="41">
        <v>3034.4999999999995</v>
      </c>
      <c r="BI15" s="40">
        <f t="shared" si="29"/>
        <v>103.4288830566822</v>
      </c>
      <c r="BJ15" s="41">
        <v>2933.9000000000005</v>
      </c>
      <c r="BK15" s="40">
        <f t="shared" si="30"/>
        <v>89.1871352140078</v>
      </c>
      <c r="BL15" s="41">
        <v>3289.6</v>
      </c>
      <c r="BM15" s="40">
        <f t="shared" si="31"/>
        <v>99.66068831798351</v>
      </c>
      <c r="BN15" s="41">
        <v>3300.8</v>
      </c>
      <c r="BO15" s="40">
        <f t="shared" si="32"/>
        <v>99.06957200312144</v>
      </c>
      <c r="BP15" s="41">
        <v>3331.8</v>
      </c>
      <c r="BQ15" s="42">
        <f t="shared" si="33"/>
        <v>1128.441273812405</v>
      </c>
      <c r="BR15" s="40">
        <f t="shared" si="4"/>
        <v>101.2031287814807</v>
      </c>
      <c r="BS15" s="41">
        <f t="shared" si="34"/>
        <v>1115.0260741927773</v>
      </c>
      <c r="BT15" s="40">
        <f t="shared" si="5"/>
        <v>100.5970145729892</v>
      </c>
      <c r="BU15" s="41">
        <f t="shared" si="35"/>
        <v>1108.408712649975</v>
      </c>
      <c r="BV15" s="40">
        <f t="shared" si="6"/>
        <v>99.4189489230064</v>
      </c>
      <c r="BW15" s="41">
        <f t="shared" si="36"/>
        <v>1114.8867742590667</v>
      </c>
      <c r="BX15" s="40">
        <f t="shared" si="7"/>
        <v>103.36224203678607</v>
      </c>
      <c r="BY15" s="41">
        <f t="shared" si="37"/>
        <v>1078.6209280002697</v>
      </c>
      <c r="BZ15" s="40">
        <f t="shared" si="38"/>
        <v>102.0377881600255</v>
      </c>
      <c r="CA15" s="41">
        <f t="shared" si="39"/>
        <v>1057.0798793763272</v>
      </c>
      <c r="CB15" s="42">
        <f t="shared" si="40"/>
        <v>782.4136720440919</v>
      </c>
      <c r="CC15" s="40">
        <f t="shared" si="8"/>
        <v>101.02228602978472</v>
      </c>
      <c r="CD15" s="41">
        <f t="shared" si="41"/>
        <v>774.496106545649</v>
      </c>
      <c r="CE15" s="40">
        <f t="shared" si="9"/>
        <v>98.57754519991413</v>
      </c>
      <c r="CF15" s="41">
        <f t="shared" si="42"/>
        <v>785.671934693626</v>
      </c>
      <c r="CG15" s="40">
        <f t="shared" si="10"/>
        <v>103.29295556804455</v>
      </c>
      <c r="CH15" s="41">
        <f t="shared" si="43"/>
        <v>760.6248948661965</v>
      </c>
      <c r="CI15" s="40">
        <f t="shared" si="11"/>
        <v>104.0770102572549</v>
      </c>
      <c r="CJ15" s="41">
        <f t="shared" si="44"/>
        <v>730.8289246454173</v>
      </c>
      <c r="CK15" s="40">
        <f t="shared" si="12"/>
        <v>102.8612046223228</v>
      </c>
      <c r="CL15" s="41">
        <f t="shared" si="45"/>
        <v>710.5000639734038</v>
      </c>
      <c r="CM15" s="42">
        <v>686.6471020642815</v>
      </c>
      <c r="CN15" s="40">
        <v>101.47916707038678</v>
      </c>
      <c r="CO15" s="41">
        <v>676.6384883589136</v>
      </c>
      <c r="CP15" s="40">
        <v>98.2621246304173</v>
      </c>
      <c r="CQ15" s="41">
        <v>688.6055953948489</v>
      </c>
      <c r="CR15" s="40">
        <v>104.12043570050076</v>
      </c>
      <c r="CS15" s="41">
        <v>661.3548923052932</v>
      </c>
      <c r="CT15" s="40">
        <v>113.39067323726158</v>
      </c>
      <c r="CU15" s="41">
        <v>583.2533429989053</v>
      </c>
      <c r="CV15" s="40">
        <v>102.88883936408885</v>
      </c>
      <c r="CW15" s="41">
        <v>566.8771721050995</v>
      </c>
      <c r="CX15" s="42">
        <v>346.02760176831276</v>
      </c>
      <c r="CY15" s="40">
        <v>101.61443474686537</v>
      </c>
      <c r="CZ15" s="41">
        <v>340.5299676471281</v>
      </c>
      <c r="DA15" s="40">
        <v>105.51322034118648</v>
      </c>
      <c r="DB15" s="41">
        <v>322.7367779563488</v>
      </c>
      <c r="DC15" s="40">
        <v>91.10118720914922</v>
      </c>
      <c r="DD15" s="41">
        <v>354.2618793928699</v>
      </c>
      <c r="DE15" s="40">
        <v>101.86027164960895</v>
      </c>
      <c r="DF15" s="41">
        <v>347.79200335485257</v>
      </c>
      <c r="DG15" s="40">
        <v>100.34975722706761</v>
      </c>
      <c r="DH15" s="230">
        <v>346.57981540292326</v>
      </c>
      <c r="DI15" s="63" t="s">
        <v>9</v>
      </c>
      <c r="DJ15" s="44">
        <v>12</v>
      </c>
    </row>
    <row r="16" spans="1:114" s="21" customFormat="1" ht="19.5" customHeight="1">
      <c r="A16" s="11">
        <v>13</v>
      </c>
      <c r="B16" s="19" t="s">
        <v>10</v>
      </c>
      <c r="C16" s="34">
        <v>112129</v>
      </c>
      <c r="D16" s="10">
        <f t="shared" si="0"/>
        <v>98.82864143559732</v>
      </c>
      <c r="E16" s="17">
        <v>113458</v>
      </c>
      <c r="F16" s="10">
        <f t="shared" si="0"/>
        <v>98.7656255440649</v>
      </c>
      <c r="G16" s="9">
        <v>114876</v>
      </c>
      <c r="H16" s="10">
        <f t="shared" si="1"/>
        <v>98.75774795608703</v>
      </c>
      <c r="I16" s="9">
        <v>116321</v>
      </c>
      <c r="J16" s="10">
        <f t="shared" si="2"/>
        <v>98.95869666936068</v>
      </c>
      <c r="K16" s="9">
        <v>117545</v>
      </c>
      <c r="L16" s="10">
        <f t="shared" si="3"/>
        <v>98.6819460185535</v>
      </c>
      <c r="M16" s="9">
        <v>119115</v>
      </c>
      <c r="N16" s="34">
        <v>627.5</v>
      </c>
      <c r="O16" s="45">
        <f t="shared" si="46"/>
        <v>101.63589245221898</v>
      </c>
      <c r="P16" s="17">
        <v>617.4</v>
      </c>
      <c r="Q16" s="45">
        <f t="shared" si="47"/>
        <v>94.28833231521075</v>
      </c>
      <c r="R16" s="17">
        <v>654.8</v>
      </c>
      <c r="S16" s="45">
        <f t="shared" si="48"/>
        <v>71.2746271905954</v>
      </c>
      <c r="T16" s="17">
        <v>918.7</v>
      </c>
      <c r="U16" s="45">
        <f t="shared" si="49"/>
        <v>89.59430466159547</v>
      </c>
      <c r="V16" s="17">
        <v>1025.4</v>
      </c>
      <c r="W16" s="45">
        <f t="shared" si="50"/>
        <v>87.87385380066844</v>
      </c>
      <c r="X16" s="231">
        <v>1166.9</v>
      </c>
      <c r="Y16" s="34">
        <f>N16+'【集団回収量除く】市町村別'!N16</f>
        <v>36398.6</v>
      </c>
      <c r="Z16" s="10">
        <f>Y16*100/AA16</f>
        <v>97.61373510260563</v>
      </c>
      <c r="AA16" s="17">
        <f>P16+'【集団回収量除く】市町村別'!P16</f>
        <v>37288.4</v>
      </c>
      <c r="AB16" s="10">
        <f>AA16*100/AC16</f>
        <v>100.88579854441167</v>
      </c>
      <c r="AC16" s="17">
        <f>R16+'【集団回収量除く】市町村別'!R16</f>
        <v>36961</v>
      </c>
      <c r="AD16" s="10">
        <f>AC16*100/AE16</f>
        <v>97.72328876503423</v>
      </c>
      <c r="AE16" s="17">
        <f>T16+'【集団回収量除く】市町村別'!T16</f>
        <v>37822.09999999999</v>
      </c>
      <c r="AF16" s="10">
        <f>AE16*100/AG16</f>
        <v>101.80284935252996</v>
      </c>
      <c r="AG16" s="17">
        <f>V16+'【集団回収量除く】市町村別'!V16</f>
        <v>37152.3</v>
      </c>
      <c r="AH16" s="10">
        <f>AG16*100/AI16</f>
        <v>99.12857634562381</v>
      </c>
      <c r="AI16" s="17">
        <f>X16+'【集団回収量除く】市町村別'!X16</f>
        <v>37478.9</v>
      </c>
      <c r="AJ16" s="34">
        <f>N16+'【集団回収量除く】市町村別'!Y16</f>
        <v>24196.2</v>
      </c>
      <c r="AK16" s="10">
        <f>AJ16*100/AL16</f>
        <v>98.08620780515885</v>
      </c>
      <c r="AL16" s="17">
        <f>P16+'【集団回収量除く】市町村別'!AA16</f>
        <v>24668.3</v>
      </c>
      <c r="AM16" s="10">
        <f>AL16*100/AN16</f>
        <v>99.95745336077928</v>
      </c>
      <c r="AN16" s="17">
        <f>R16+'【集団回収量除く】市町村別'!AC16</f>
        <v>24678.800000000003</v>
      </c>
      <c r="AO16" s="10">
        <f>AN16*100/AP16</f>
        <v>99.03250013041787</v>
      </c>
      <c r="AP16" s="17">
        <f>T16+'【集団回収量除く】市町村別'!AE16</f>
        <v>24919.9</v>
      </c>
      <c r="AQ16" s="10">
        <f>AP16*100/AR16</f>
        <v>101.92271511423405</v>
      </c>
      <c r="AR16" s="17">
        <f>V16+'【集団回収量除く】市町村別'!AG16</f>
        <v>24449.800000000003</v>
      </c>
      <c r="AS16" s="10">
        <f>AR16*100/AT16</f>
        <v>97.97987488929589</v>
      </c>
      <c r="AT16" s="226">
        <f>X16+'【集団回収量除く】市町村別'!AI16</f>
        <v>24953.899999999998</v>
      </c>
      <c r="AU16" s="344">
        <v>21105.100000000002</v>
      </c>
      <c r="AV16" s="10">
        <f>AU16*100/AW16</f>
        <v>98.30225062413834</v>
      </c>
      <c r="AW16" s="17">
        <v>21469.599999999995</v>
      </c>
      <c r="AX16" s="10">
        <f>AW16*100/AY16</f>
        <v>100.03867426483949</v>
      </c>
      <c r="AY16" s="17">
        <v>21461.3</v>
      </c>
      <c r="AZ16" s="10">
        <f>AY16*100/BA16</f>
        <v>100.15961095995259</v>
      </c>
      <c r="BA16" s="17">
        <v>21427.1</v>
      </c>
      <c r="BB16" s="10">
        <f>BA16*100/BC16</f>
        <v>102.79892725379851</v>
      </c>
      <c r="BC16" s="17">
        <v>20843.7</v>
      </c>
      <c r="BD16" s="10">
        <f>BC16*100/BE16</f>
        <v>98.48751169449721</v>
      </c>
      <c r="BE16" s="231">
        <v>21163.8</v>
      </c>
      <c r="BF16" s="34">
        <v>12202.4</v>
      </c>
      <c r="BG16" s="10">
        <f t="shared" si="28"/>
        <v>96.69020055308597</v>
      </c>
      <c r="BH16" s="17">
        <v>12620.099999999997</v>
      </c>
      <c r="BI16" s="10">
        <f t="shared" si="29"/>
        <v>102.75113579000504</v>
      </c>
      <c r="BJ16" s="17">
        <v>12282.199999999999</v>
      </c>
      <c r="BK16" s="10">
        <f t="shared" si="30"/>
        <v>95.1946179721288</v>
      </c>
      <c r="BL16" s="17">
        <v>12902.199999999999</v>
      </c>
      <c r="BM16" s="10">
        <f t="shared" si="31"/>
        <v>101.57213147018304</v>
      </c>
      <c r="BN16" s="17">
        <v>12702.5</v>
      </c>
      <c r="BO16" s="10">
        <f t="shared" si="32"/>
        <v>101.41716566866268</v>
      </c>
      <c r="BP16" s="17">
        <v>12525</v>
      </c>
      <c r="BQ16" s="34">
        <f t="shared" si="33"/>
        <v>889.3523689752152</v>
      </c>
      <c r="BR16" s="10">
        <f t="shared" si="4"/>
        <v>98.77069408691266</v>
      </c>
      <c r="BS16" s="17">
        <f t="shared" si="34"/>
        <v>900.4213012744805</v>
      </c>
      <c r="BT16" s="10">
        <f t="shared" si="5"/>
        <v>102.14667095830912</v>
      </c>
      <c r="BU16" s="17">
        <f t="shared" si="35"/>
        <v>881.4984304696382</v>
      </c>
      <c r="BV16" s="10">
        <f t="shared" si="6"/>
        <v>99.2236313917554</v>
      </c>
      <c r="BW16" s="17">
        <f t="shared" si="36"/>
        <v>888.3956554556042</v>
      </c>
      <c r="BX16" s="10">
        <f t="shared" si="7"/>
        <v>102.5930038570777</v>
      </c>
      <c r="BY16" s="17">
        <f t="shared" si="37"/>
        <v>865.941752415426</v>
      </c>
      <c r="BZ16" s="10">
        <f t="shared" si="38"/>
        <v>100.45259578381881</v>
      </c>
      <c r="CA16" s="17">
        <f t="shared" si="39"/>
        <v>862.0401948387623</v>
      </c>
      <c r="CB16" s="34">
        <f t="shared" si="40"/>
        <v>591.2026229085214</v>
      </c>
      <c r="CC16" s="10">
        <f t="shared" si="8"/>
        <v>99.2487667343659</v>
      </c>
      <c r="CD16" s="17">
        <f t="shared" si="41"/>
        <v>595.6775508262426</v>
      </c>
      <c r="CE16" s="10">
        <f t="shared" si="9"/>
        <v>101.20672330089442</v>
      </c>
      <c r="CF16" s="17">
        <f t="shared" si="42"/>
        <v>588.5750782141746</v>
      </c>
      <c r="CG16" s="10">
        <f t="shared" si="10"/>
        <v>100.55294303869626</v>
      </c>
      <c r="CH16" s="17">
        <f t="shared" si="43"/>
        <v>585.3384897821146</v>
      </c>
      <c r="CI16" s="10">
        <f t="shared" si="11"/>
        <v>102.71379997065462</v>
      </c>
      <c r="CJ16" s="17">
        <f t="shared" si="44"/>
        <v>569.8732691705945</v>
      </c>
      <c r="CK16" s="10">
        <f t="shared" si="12"/>
        <v>99.28855159673722</v>
      </c>
      <c r="CL16" s="17">
        <f t="shared" si="45"/>
        <v>573.9566747686563</v>
      </c>
      <c r="CM16" s="34">
        <v>515.6756216573939</v>
      </c>
      <c r="CN16" s="10">
        <v>99.46737018356971</v>
      </c>
      <c r="CO16" s="17">
        <v>518.4369715472527</v>
      </c>
      <c r="CP16" s="10">
        <v>101.28895930518517</v>
      </c>
      <c r="CQ16" s="17">
        <v>511.83956781034175</v>
      </c>
      <c r="CR16" s="10">
        <v>101.69735836589945</v>
      </c>
      <c r="CS16" s="17">
        <v>503.29681717865424</v>
      </c>
      <c r="CT16" s="10">
        <v>103.59681293134948</v>
      </c>
      <c r="CU16" s="17">
        <v>485.8226840551302</v>
      </c>
      <c r="CV16" s="10">
        <v>99.80296869700997</v>
      </c>
      <c r="CW16" s="17">
        <v>486.7817965716336</v>
      </c>
      <c r="CX16" s="34">
        <v>298.1497460666939</v>
      </c>
      <c r="CY16" s="10">
        <v>97.83621341804552</v>
      </c>
      <c r="CZ16" s="17">
        <v>304.74375044823773</v>
      </c>
      <c r="DA16" s="10">
        <v>104.03532122029843</v>
      </c>
      <c r="DB16" s="17">
        <v>292.9233522554635</v>
      </c>
      <c r="DC16" s="10">
        <v>96.65613799445866</v>
      </c>
      <c r="DD16" s="17">
        <v>303.0571656734898</v>
      </c>
      <c r="DE16" s="10">
        <v>102.36049523139525</v>
      </c>
      <c r="DF16" s="17">
        <v>296.0684832448313</v>
      </c>
      <c r="DG16" s="10">
        <v>102.77175284888982</v>
      </c>
      <c r="DH16" s="231">
        <v>288.0835200701061</v>
      </c>
      <c r="DI16" s="64" t="s">
        <v>10</v>
      </c>
      <c r="DJ16" s="36">
        <v>13</v>
      </c>
    </row>
    <row r="17" spans="1:114" s="43" customFormat="1" ht="19.5" customHeight="1">
      <c r="A17" s="37">
        <v>14</v>
      </c>
      <c r="B17" s="38" t="s">
        <v>52</v>
      </c>
      <c r="C17" s="42">
        <v>55377</v>
      </c>
      <c r="D17" s="40">
        <f t="shared" si="0"/>
        <v>99.47725802974779</v>
      </c>
      <c r="E17" s="41">
        <v>55668</v>
      </c>
      <c r="F17" s="40">
        <f t="shared" si="0"/>
        <v>100.25934730927166</v>
      </c>
      <c r="G17" s="39">
        <v>55524</v>
      </c>
      <c r="H17" s="40">
        <f t="shared" si="1"/>
        <v>100.18404243802101</v>
      </c>
      <c r="I17" s="39">
        <v>55422</v>
      </c>
      <c r="J17" s="40">
        <f t="shared" si="2"/>
        <v>100.3821702197026</v>
      </c>
      <c r="K17" s="39">
        <v>55211</v>
      </c>
      <c r="L17" s="40">
        <f t="shared" si="3"/>
        <v>100.08520049307519</v>
      </c>
      <c r="M17" s="39">
        <v>55164</v>
      </c>
      <c r="N17" s="42">
        <v>370.6</v>
      </c>
      <c r="O17" s="185">
        <f t="shared" si="46"/>
        <v>91.80084220956155</v>
      </c>
      <c r="P17" s="41">
        <v>403.7</v>
      </c>
      <c r="Q17" s="185">
        <f t="shared" si="47"/>
        <v>97.77185759263745</v>
      </c>
      <c r="R17" s="41">
        <v>412.9</v>
      </c>
      <c r="S17" s="185">
        <f t="shared" si="48"/>
        <v>74.3963963963964</v>
      </c>
      <c r="T17" s="41">
        <v>555</v>
      </c>
      <c r="U17" s="185">
        <f t="shared" si="49"/>
        <v>91.85700099304866</v>
      </c>
      <c r="V17" s="41">
        <v>604.2</v>
      </c>
      <c r="W17" s="185">
        <f t="shared" si="50"/>
        <v>106.14898102600141</v>
      </c>
      <c r="X17" s="230">
        <v>569.2</v>
      </c>
      <c r="Y17" s="42">
        <f>N17+'【集団回収量除く】市町村別'!N17</f>
        <v>17251.100000000002</v>
      </c>
      <c r="Z17" s="40">
        <f>Y17*100/AA17</f>
        <v>97.46494310670178</v>
      </c>
      <c r="AA17" s="41">
        <f>P17+'【集団回収量除く】市町村別'!P17</f>
        <v>17699.8</v>
      </c>
      <c r="AB17" s="40">
        <f>AA17*100/AC17</f>
        <v>98.87106955127668</v>
      </c>
      <c r="AC17" s="41">
        <f>R17+'【集団回収量除く】市町村別'!R17</f>
        <v>17901.9</v>
      </c>
      <c r="AD17" s="40">
        <f>AC17*100/AE17</f>
        <v>99.7553745166</v>
      </c>
      <c r="AE17" s="41">
        <f>T17+'【集団回収量除く】市町村別'!T17</f>
        <v>17945.8</v>
      </c>
      <c r="AF17" s="40">
        <f>AE17*100/AG17</f>
        <v>100.4708398416724</v>
      </c>
      <c r="AG17" s="41">
        <f>V17+'【集団回収量除く】市町村別'!V17</f>
        <v>17861.7</v>
      </c>
      <c r="AH17" s="40">
        <f>AG17*100/AI17</f>
        <v>101.04143096347921</v>
      </c>
      <c r="AI17" s="41">
        <f>X17+'【集団回収量除く】市町村別'!X17</f>
        <v>17677.6</v>
      </c>
      <c r="AJ17" s="42">
        <f>N17+'【集団回収量除く】市町村別'!Y17</f>
        <v>13756.7</v>
      </c>
      <c r="AK17" s="40">
        <f>AJ17*100/AL17</f>
        <v>97.88946368468615</v>
      </c>
      <c r="AL17" s="41">
        <f>P17+'【集団回収量除く】市町村別'!AA17</f>
        <v>14053.300000000001</v>
      </c>
      <c r="AM17" s="40">
        <f>AL17*100/AN17</f>
        <v>98.5421984124758</v>
      </c>
      <c r="AN17" s="41">
        <f>R17+'【集団回収量除く】市町村別'!AC17</f>
        <v>14261.2</v>
      </c>
      <c r="AO17" s="40">
        <f>AN17*100/AP17</f>
        <v>100.26223468950147</v>
      </c>
      <c r="AP17" s="41">
        <f>T17+'【集団回収量除く】市町村別'!AE17</f>
        <v>14223.900000000001</v>
      </c>
      <c r="AQ17" s="40">
        <f>AP17*100/AR17</f>
        <v>100.40022022700325</v>
      </c>
      <c r="AR17" s="41">
        <f>V17+'【集団回収量除く】市町村別'!AG17</f>
        <v>14167.199999999999</v>
      </c>
      <c r="AS17" s="40">
        <f>AR17*100/AT17</f>
        <v>101.55771725962194</v>
      </c>
      <c r="AT17" s="225">
        <f>X17+'【集団回収量除く】市町村別'!AI17</f>
        <v>13949.9</v>
      </c>
      <c r="AU17" s="343">
        <v>11431.099999999999</v>
      </c>
      <c r="AV17" s="40">
        <f>AU17*100/AW17</f>
        <v>98.5210338972825</v>
      </c>
      <c r="AW17" s="41">
        <v>11602.7</v>
      </c>
      <c r="AX17" s="40">
        <f>AW17*100/AY17</f>
        <v>98.74386185884616</v>
      </c>
      <c r="AY17" s="41">
        <v>11750.3</v>
      </c>
      <c r="AZ17" s="40">
        <f>AY17*100/BA17</f>
        <v>100.7295202825498</v>
      </c>
      <c r="BA17" s="41">
        <v>11665.2</v>
      </c>
      <c r="BB17" s="40">
        <f>BA17*100/BC17</f>
        <v>101.24459719835443</v>
      </c>
      <c r="BC17" s="41">
        <v>11521.8</v>
      </c>
      <c r="BD17" s="40">
        <f>BC17*100/BE17</f>
        <v>101.41179784181527</v>
      </c>
      <c r="BE17" s="230">
        <v>11361.4</v>
      </c>
      <c r="BF17" s="42">
        <v>3494.3999999999996</v>
      </c>
      <c r="BG17" s="40">
        <f t="shared" si="28"/>
        <v>95.82887700534758</v>
      </c>
      <c r="BH17" s="41">
        <v>3646.5</v>
      </c>
      <c r="BI17" s="40">
        <f t="shared" si="29"/>
        <v>100.15931002279781</v>
      </c>
      <c r="BJ17" s="41">
        <v>3640.7000000000003</v>
      </c>
      <c r="BK17" s="40">
        <f t="shared" si="30"/>
        <v>97.81831860071468</v>
      </c>
      <c r="BL17" s="41">
        <v>3721.9000000000005</v>
      </c>
      <c r="BM17" s="40">
        <f t="shared" si="31"/>
        <v>100.74164298281232</v>
      </c>
      <c r="BN17" s="41">
        <v>3694.4999999999995</v>
      </c>
      <c r="BO17" s="40">
        <f t="shared" si="32"/>
        <v>99.10937038924804</v>
      </c>
      <c r="BP17" s="41">
        <v>3727.7000000000003</v>
      </c>
      <c r="BQ17" s="42">
        <f t="shared" si="33"/>
        <v>853.4822700982878</v>
      </c>
      <c r="BR17" s="40">
        <f t="shared" si="4"/>
        <v>97.97711058496986</v>
      </c>
      <c r="BS17" s="41">
        <f t="shared" si="34"/>
        <v>871.1037353547105</v>
      </c>
      <c r="BT17" s="40">
        <f t="shared" si="5"/>
        <v>98.61531338947125</v>
      </c>
      <c r="BU17" s="41">
        <f t="shared" si="35"/>
        <v>883.3351590278621</v>
      </c>
      <c r="BV17" s="40">
        <f t="shared" si="6"/>
        <v>99.84491988773438</v>
      </c>
      <c r="BW17" s="41">
        <f t="shared" si="36"/>
        <v>884.707163890846</v>
      </c>
      <c r="BX17" s="40">
        <f t="shared" si="7"/>
        <v>99.81486665511002</v>
      </c>
      <c r="BY17" s="41">
        <f t="shared" si="37"/>
        <v>886.3480897567812</v>
      </c>
      <c r="BZ17" s="40">
        <f t="shared" si="38"/>
        <v>100.95541645087694</v>
      </c>
      <c r="CA17" s="41">
        <f t="shared" si="39"/>
        <v>877.9599162844937</v>
      </c>
      <c r="CB17" s="42">
        <f t="shared" si="40"/>
        <v>680.600051304619</v>
      </c>
      <c r="CC17" s="40">
        <f t="shared" si="8"/>
        <v>98.40386197156053</v>
      </c>
      <c r="CD17" s="41">
        <f t="shared" si="41"/>
        <v>691.6395735579134</v>
      </c>
      <c r="CE17" s="40">
        <f t="shared" si="9"/>
        <v>98.28729296282079</v>
      </c>
      <c r="CF17" s="41">
        <f t="shared" si="42"/>
        <v>703.6917517094915</v>
      </c>
      <c r="CG17" s="40">
        <f t="shared" si="10"/>
        <v>100.35223504346273</v>
      </c>
      <c r="CH17" s="41">
        <f t="shared" si="43"/>
        <v>701.2218027876722</v>
      </c>
      <c r="CI17" s="40">
        <f t="shared" si="11"/>
        <v>99.74470811525364</v>
      </c>
      <c r="CJ17" s="41">
        <f t="shared" si="44"/>
        <v>703.0165469805376</v>
      </c>
      <c r="CK17" s="40">
        <f t="shared" si="12"/>
        <v>101.47126324300923</v>
      </c>
      <c r="CL17" s="41">
        <f t="shared" si="45"/>
        <v>692.8232925384135</v>
      </c>
      <c r="CM17" s="42">
        <v>565.5431350882283</v>
      </c>
      <c r="CN17" s="40">
        <v>99.03875101565494</v>
      </c>
      <c r="CO17" s="41">
        <v>571.0321760810913</v>
      </c>
      <c r="CP17" s="40">
        <v>98.48843475336952</v>
      </c>
      <c r="CQ17" s="41">
        <v>579.7961735416401</v>
      </c>
      <c r="CR17" s="40">
        <v>100.81994009523254</v>
      </c>
      <c r="CS17" s="41">
        <v>575.0808550312329</v>
      </c>
      <c r="CT17" s="40">
        <v>100.5835721571476</v>
      </c>
      <c r="CU17" s="41">
        <v>571.7443144023066</v>
      </c>
      <c r="CV17" s="40">
        <v>101.3254680434315</v>
      </c>
      <c r="CW17" s="41">
        <v>564.2651600259451</v>
      </c>
      <c r="CX17" s="42">
        <v>172.88221879366859</v>
      </c>
      <c r="CY17" s="40">
        <v>96.33244713750634</v>
      </c>
      <c r="CZ17" s="41">
        <v>179.46416179679727</v>
      </c>
      <c r="DA17" s="40">
        <v>99.90022148641636</v>
      </c>
      <c r="DB17" s="41">
        <v>179.64340731837055</v>
      </c>
      <c r="DC17" s="40">
        <v>97.90612517439845</v>
      </c>
      <c r="DD17" s="41">
        <v>183.485361103174</v>
      </c>
      <c r="DE17" s="40">
        <v>100.08390172503937</v>
      </c>
      <c r="DF17" s="41">
        <v>183.33154277624345</v>
      </c>
      <c r="DG17" s="40">
        <v>99.02500060046874</v>
      </c>
      <c r="DH17" s="230">
        <v>185.13662374608018</v>
      </c>
      <c r="DI17" s="63" t="s">
        <v>52</v>
      </c>
      <c r="DJ17" s="44">
        <v>14</v>
      </c>
    </row>
    <row r="18" spans="1:114" s="21" customFormat="1" ht="19.5" customHeight="1">
      <c r="A18" s="11">
        <v>15</v>
      </c>
      <c r="B18" s="19" t="s">
        <v>11</v>
      </c>
      <c r="C18" s="34">
        <v>15642</v>
      </c>
      <c r="D18" s="10">
        <f t="shared" si="0"/>
        <v>98.64413192911648</v>
      </c>
      <c r="E18" s="17">
        <v>15857</v>
      </c>
      <c r="F18" s="10">
        <f t="shared" si="0"/>
        <v>98.0643166357452</v>
      </c>
      <c r="G18" s="9">
        <v>16170</v>
      </c>
      <c r="H18" s="10">
        <f t="shared" si="1"/>
        <v>98.28592268417214</v>
      </c>
      <c r="I18" s="9">
        <v>16452</v>
      </c>
      <c r="J18" s="10">
        <f t="shared" si="2"/>
        <v>98.20330687041127</v>
      </c>
      <c r="K18" s="9">
        <v>16753</v>
      </c>
      <c r="L18" s="10">
        <f t="shared" si="3"/>
        <v>98.75036840554083</v>
      </c>
      <c r="M18" s="9">
        <v>16965</v>
      </c>
      <c r="N18" s="34">
        <v>354.3</v>
      </c>
      <c r="O18" s="45">
        <f t="shared" si="46"/>
        <v>106.2368815592204</v>
      </c>
      <c r="P18" s="17">
        <v>333.5</v>
      </c>
      <c r="Q18" s="45">
        <f t="shared" si="47"/>
        <v>95.75078954923916</v>
      </c>
      <c r="R18" s="17">
        <v>348.3</v>
      </c>
      <c r="S18" s="45">
        <f t="shared" si="48"/>
        <v>91.1541481287621</v>
      </c>
      <c r="T18" s="17">
        <v>382.1</v>
      </c>
      <c r="U18" s="45">
        <f t="shared" si="49"/>
        <v>100.47331054430713</v>
      </c>
      <c r="V18" s="17">
        <v>380.3</v>
      </c>
      <c r="W18" s="45">
        <f t="shared" si="50"/>
        <v>97.4878236349654</v>
      </c>
      <c r="X18" s="231">
        <v>390.1</v>
      </c>
      <c r="Y18" s="34">
        <f>N18+'【集団回収量除く】市町村別'!N18</f>
        <v>6395.02</v>
      </c>
      <c r="Z18" s="10">
        <f aca="true" t="shared" si="51" ref="Z18:Z36">Y18*100/AA18</f>
        <v>100.51269961020999</v>
      </c>
      <c r="AA18" s="17">
        <f>P18+'【集団回収量除く】市町村別'!P18</f>
        <v>6362.4</v>
      </c>
      <c r="AB18" s="10">
        <f aca="true" t="shared" si="52" ref="AB18:AB36">AA18*100/AC18</f>
        <v>97.4781676114601</v>
      </c>
      <c r="AC18" s="17">
        <f>R18+'【集団回収量除く】市町村別'!R18</f>
        <v>6527</v>
      </c>
      <c r="AD18" s="10">
        <f aca="true" t="shared" si="53" ref="AD18:AD36">AC18*100/AE18</f>
        <v>96.90877776458012</v>
      </c>
      <c r="AE18" s="17">
        <f>T18+'【集団回収量除く】市町村別'!T18</f>
        <v>6735.2</v>
      </c>
      <c r="AF18" s="10">
        <f aca="true" t="shared" si="54" ref="AF18:AF36">AE18*100/AG18</f>
        <v>100.57791383558575</v>
      </c>
      <c r="AG18" s="17">
        <f>V18+'【集団回収量除く】市町村別'!V18</f>
        <v>6696.5</v>
      </c>
      <c r="AH18" s="10">
        <f aca="true" t="shared" si="55" ref="AH18:AH36">AG18*100/AI18</f>
        <v>99.19858975498474</v>
      </c>
      <c r="AI18" s="17">
        <f>X18+'【集団回収量除く】市町村別'!X18</f>
        <v>6750.6</v>
      </c>
      <c r="AJ18" s="34">
        <f>N18+'【集団回収量除く】市町村別'!Y18</f>
        <v>4608.32</v>
      </c>
      <c r="AK18" s="10">
        <f aca="true" t="shared" si="56" ref="AK18:AK36">AJ18*100/AL18</f>
        <v>97.66286610435297</v>
      </c>
      <c r="AL18" s="17">
        <f>P18+'【集団回収量除く】市町村別'!AA18</f>
        <v>4718.6</v>
      </c>
      <c r="AM18" s="10">
        <f aca="true" t="shared" si="57" ref="AM18:AM36">AL18*100/AN18</f>
        <v>98.19369875556667</v>
      </c>
      <c r="AN18" s="17">
        <f>R18+'【集団回収量除く】市町村別'!AC18</f>
        <v>4805.4</v>
      </c>
      <c r="AO18" s="10">
        <f aca="true" t="shared" si="58" ref="AO18:AO36">AN18*100/AP18</f>
        <v>97.98340232041268</v>
      </c>
      <c r="AP18" s="17">
        <f>T18+'【集団回収量除く】市町村別'!AE18</f>
        <v>4904.3</v>
      </c>
      <c r="AQ18" s="10">
        <f aca="true" t="shared" si="59" ref="AQ18:AQ36">AP18*100/AR18</f>
        <v>101.1362699001897</v>
      </c>
      <c r="AR18" s="17">
        <f>V18+'【集団回収量除く】市町村別'!AG18</f>
        <v>4849.200000000001</v>
      </c>
      <c r="AS18" s="10">
        <f aca="true" t="shared" si="60" ref="AS18:AS36">AR18*100/AT18</f>
        <v>100.01031204240311</v>
      </c>
      <c r="AT18" s="226">
        <f>X18+'【集団回収量除く】市町村別'!AI18</f>
        <v>4848.700000000001</v>
      </c>
      <c r="AU18" s="344">
        <v>3735.92</v>
      </c>
      <c r="AV18" s="10">
        <f aca="true" t="shared" si="61" ref="AV18:AV36">AU18*100/AW18</f>
        <v>96.52292985402403</v>
      </c>
      <c r="AW18" s="17">
        <v>3870.5</v>
      </c>
      <c r="AX18" s="10">
        <f aca="true" t="shared" si="62" ref="AX18:AX36">AW18*100/AY18</f>
        <v>99.11397915546337</v>
      </c>
      <c r="AY18" s="17">
        <v>3905.1</v>
      </c>
      <c r="AZ18" s="10">
        <f aca="true" t="shared" si="63" ref="AZ18:AZ36">AY18*100/BA18</f>
        <v>98.43714552191777</v>
      </c>
      <c r="BA18" s="17">
        <v>3967.1</v>
      </c>
      <c r="BB18" s="10">
        <f aca="true" t="shared" si="64" ref="BB18:BB36">BA18*100/BC18</f>
        <v>102.02396872749716</v>
      </c>
      <c r="BC18" s="17">
        <v>3888.4</v>
      </c>
      <c r="BD18" s="10">
        <f aca="true" t="shared" si="65" ref="BD18:BD36">BC18*100/BE18</f>
        <v>100.36652728305198</v>
      </c>
      <c r="BE18" s="231">
        <v>3874.2000000000003</v>
      </c>
      <c r="BF18" s="34">
        <v>1786.7</v>
      </c>
      <c r="BG18" s="10">
        <f t="shared" si="28"/>
        <v>108.69327168755322</v>
      </c>
      <c r="BH18" s="17">
        <v>1643.8000000000002</v>
      </c>
      <c r="BI18" s="10">
        <f t="shared" si="29"/>
        <v>95.48094795539036</v>
      </c>
      <c r="BJ18" s="17">
        <v>1721.6</v>
      </c>
      <c r="BK18" s="10">
        <f t="shared" si="30"/>
        <v>94.03025834289149</v>
      </c>
      <c r="BL18" s="17">
        <v>1830.8999999999996</v>
      </c>
      <c r="BM18" s="10">
        <f t="shared" si="31"/>
        <v>99.11221783142965</v>
      </c>
      <c r="BN18" s="17">
        <v>1847.3</v>
      </c>
      <c r="BO18" s="10">
        <f t="shared" si="32"/>
        <v>97.12918660287082</v>
      </c>
      <c r="BP18" s="17">
        <v>1901.8999999999999</v>
      </c>
      <c r="BQ18" s="34">
        <f t="shared" si="33"/>
        <v>1120.0999066440372</v>
      </c>
      <c r="BR18" s="10">
        <f t="shared" si="4"/>
        <v>101.8942512286856</v>
      </c>
      <c r="BS18" s="17">
        <f t="shared" si="34"/>
        <v>1099.2768415660166</v>
      </c>
      <c r="BT18" s="10">
        <f t="shared" si="5"/>
        <v>99.40228102902877</v>
      </c>
      <c r="BU18" s="17">
        <f t="shared" si="35"/>
        <v>1105.8869375894817</v>
      </c>
      <c r="BV18" s="10">
        <f t="shared" si="6"/>
        <v>98.86897188477415</v>
      </c>
      <c r="BW18" s="17">
        <f t="shared" si="36"/>
        <v>1118.5379158977464</v>
      </c>
      <c r="BX18" s="10">
        <f t="shared" si="7"/>
        <v>102.13822119521774</v>
      </c>
      <c r="BY18" s="17">
        <f t="shared" si="37"/>
        <v>1095.121789677416</v>
      </c>
      <c r="BZ18" s="10">
        <f t="shared" si="38"/>
        <v>100.45389334407665</v>
      </c>
      <c r="CA18" s="17">
        <f t="shared" si="39"/>
        <v>1090.173564429587</v>
      </c>
      <c r="CB18" s="34">
        <f t="shared" si="40"/>
        <v>807.1560060462436</v>
      </c>
      <c r="CC18" s="10">
        <f t="shared" si="8"/>
        <v>99.00524663193488</v>
      </c>
      <c r="CD18" s="17">
        <f t="shared" si="41"/>
        <v>815.2658909552067</v>
      </c>
      <c r="CE18" s="10">
        <f t="shared" si="9"/>
        <v>100.13193598268985</v>
      </c>
      <c r="CF18" s="17">
        <f t="shared" si="42"/>
        <v>814.1916791623249</v>
      </c>
      <c r="CG18" s="10">
        <f t="shared" si="10"/>
        <v>99.96533309629827</v>
      </c>
      <c r="CH18" s="17">
        <f t="shared" si="43"/>
        <v>814.4740320907054</v>
      </c>
      <c r="CI18" s="10">
        <f t="shared" si="11"/>
        <v>102.70523927162601</v>
      </c>
      <c r="CJ18" s="17">
        <f t="shared" si="44"/>
        <v>793.0209187640897</v>
      </c>
      <c r="CK18" s="10">
        <f t="shared" si="12"/>
        <v>101.27588753055386</v>
      </c>
      <c r="CL18" s="17">
        <f t="shared" si="45"/>
        <v>783.0303323926377</v>
      </c>
      <c r="CM18" s="34">
        <v>654.3534880625223</v>
      </c>
      <c r="CN18" s="10">
        <v>97.84964190610275</v>
      </c>
      <c r="CO18" s="17">
        <v>668.7336563688652</v>
      </c>
      <c r="CP18" s="10">
        <v>101.0703817206182</v>
      </c>
      <c r="CQ18" s="17">
        <v>661.6514600859023</v>
      </c>
      <c r="CR18" s="10">
        <v>100.42825425645874</v>
      </c>
      <c r="CS18" s="17">
        <v>658.8299925997669</v>
      </c>
      <c r="CT18" s="10">
        <v>103.6067093431417</v>
      </c>
      <c r="CU18" s="17">
        <v>635.8951044548144</v>
      </c>
      <c r="CV18" s="10">
        <v>101.63661047913666</v>
      </c>
      <c r="CW18" s="17">
        <v>625.6555599966086</v>
      </c>
      <c r="CX18" s="34">
        <v>312.94390059779346</v>
      </c>
      <c r="CY18" s="10">
        <v>110.1872656405531</v>
      </c>
      <c r="CZ18" s="17">
        <v>284.0109506108102</v>
      </c>
      <c r="DA18" s="10">
        <v>97.3656384208023</v>
      </c>
      <c r="DB18" s="17">
        <v>291.69525842715666</v>
      </c>
      <c r="DC18" s="10">
        <v>95.93222804858546</v>
      </c>
      <c r="DD18" s="17">
        <v>304.0638838070412</v>
      </c>
      <c r="DE18" s="10">
        <v>100.64978723423735</v>
      </c>
      <c r="DF18" s="17">
        <v>302.1008709133265</v>
      </c>
      <c r="DG18" s="10">
        <v>98.35830303334947</v>
      </c>
      <c r="DH18" s="231">
        <v>307.1432320369495</v>
      </c>
      <c r="DI18" s="64" t="s">
        <v>11</v>
      </c>
      <c r="DJ18" s="36">
        <v>15</v>
      </c>
    </row>
    <row r="19" spans="1:114" s="43" customFormat="1" ht="19.5" customHeight="1">
      <c r="A19" s="37">
        <v>16</v>
      </c>
      <c r="B19" s="38" t="s">
        <v>12</v>
      </c>
      <c r="C19" s="42">
        <v>5637</v>
      </c>
      <c r="D19" s="40">
        <f aca="true" t="shared" si="66" ref="D19:F34">C19*100/E19</f>
        <v>97.83061437001041</v>
      </c>
      <c r="E19" s="41">
        <v>5762</v>
      </c>
      <c r="F19" s="40">
        <f t="shared" si="66"/>
        <v>97.62792273805489</v>
      </c>
      <c r="G19" s="39">
        <v>5902</v>
      </c>
      <c r="H19" s="40">
        <f t="shared" si="1"/>
        <v>97.47316267547481</v>
      </c>
      <c r="I19" s="39">
        <v>6055</v>
      </c>
      <c r="J19" s="40">
        <f t="shared" si="2"/>
        <v>97.23783523365987</v>
      </c>
      <c r="K19" s="39">
        <v>6227</v>
      </c>
      <c r="L19" s="40">
        <f>K19*100/M19</f>
        <v>97.4491392801252</v>
      </c>
      <c r="M19" s="39">
        <v>6390</v>
      </c>
      <c r="N19" s="42">
        <v>5.6</v>
      </c>
      <c r="O19" s="185">
        <f t="shared" si="46"/>
        <v>65.88235294117646</v>
      </c>
      <c r="P19" s="41">
        <v>8.5</v>
      </c>
      <c r="Q19" s="185">
        <f t="shared" si="47"/>
        <v>126.86567164179104</v>
      </c>
      <c r="R19" s="41">
        <v>6.7</v>
      </c>
      <c r="S19" s="185">
        <f t="shared" si="48"/>
        <v>30.593607305936075</v>
      </c>
      <c r="T19" s="41">
        <v>21.9</v>
      </c>
      <c r="U19" s="185">
        <f t="shared" si="49"/>
        <v>84.23076923076923</v>
      </c>
      <c r="V19" s="41">
        <v>26</v>
      </c>
      <c r="W19" s="185">
        <f t="shared" si="50"/>
        <v>134.71502590673575</v>
      </c>
      <c r="X19" s="230">
        <v>19.3</v>
      </c>
      <c r="Y19" s="42">
        <f>N19+'【集団回収量除く】市町村別'!N19</f>
        <v>1697.8999999999999</v>
      </c>
      <c r="Z19" s="40">
        <f t="shared" si="51"/>
        <v>102.52400217378178</v>
      </c>
      <c r="AA19" s="41">
        <f>P19+'【集団回収量除く】市町村別'!P19</f>
        <v>1656.1</v>
      </c>
      <c r="AB19" s="40">
        <f t="shared" si="52"/>
        <v>96.45873376434271</v>
      </c>
      <c r="AC19" s="41">
        <f>R19+'【集団回収量除く】市町村別'!R19</f>
        <v>1716.9</v>
      </c>
      <c r="AD19" s="40">
        <f t="shared" si="53"/>
        <v>96.65052916009908</v>
      </c>
      <c r="AE19" s="41">
        <f>T19+'【集団回収量除く】市町村別'!T19</f>
        <v>1776.3999999999999</v>
      </c>
      <c r="AF19" s="40">
        <f t="shared" si="54"/>
        <v>99.63430776479034</v>
      </c>
      <c r="AG19" s="41">
        <f>V19+'【集団回収量除く】市町村別'!V19</f>
        <v>1782.92</v>
      </c>
      <c r="AH19" s="40">
        <f t="shared" si="55"/>
        <v>98.65102639296188</v>
      </c>
      <c r="AI19" s="41">
        <f>X19+'【集団回収量除く】市町村別'!X19</f>
        <v>1807.3</v>
      </c>
      <c r="AJ19" s="42">
        <f>N19+'【集団回収量除く】市町村別'!Y19</f>
        <v>1245.6999999999998</v>
      </c>
      <c r="AK19" s="40">
        <f t="shared" si="56"/>
        <v>99.79971158468193</v>
      </c>
      <c r="AL19" s="41">
        <f>P19+'【集団回収量除く】市町村別'!AA19</f>
        <v>1248.2</v>
      </c>
      <c r="AM19" s="40">
        <f t="shared" si="57"/>
        <v>95.93420951502574</v>
      </c>
      <c r="AN19" s="41">
        <f>R19+'【集団回収量除く】市町村別'!AC19</f>
        <v>1301.1000000000001</v>
      </c>
      <c r="AO19" s="40">
        <f t="shared" si="58"/>
        <v>99.3130295397298</v>
      </c>
      <c r="AP19" s="41">
        <f>T19+'【集団回収量除く】市町村別'!AE19</f>
        <v>1310.1000000000001</v>
      </c>
      <c r="AQ19" s="40">
        <f t="shared" si="59"/>
        <v>100.65304240934235</v>
      </c>
      <c r="AR19" s="41">
        <f>V19+'【集団回収量除く】市町村別'!AG19</f>
        <v>1301.6000000000001</v>
      </c>
      <c r="AS19" s="40">
        <f t="shared" si="60"/>
        <v>98.48668280871672</v>
      </c>
      <c r="AT19" s="225">
        <f>X19+'【集団回収量除く】市町村別'!AI19</f>
        <v>1321.6</v>
      </c>
      <c r="AU19" s="343">
        <v>857.2</v>
      </c>
      <c r="AV19" s="40">
        <f t="shared" si="61"/>
        <v>101.84151122727812</v>
      </c>
      <c r="AW19" s="41">
        <v>841.7</v>
      </c>
      <c r="AX19" s="40">
        <f t="shared" si="62"/>
        <v>98.1002331002331</v>
      </c>
      <c r="AY19" s="41">
        <v>858</v>
      </c>
      <c r="AZ19" s="40">
        <f t="shared" si="63"/>
        <v>100.1985285530772</v>
      </c>
      <c r="BA19" s="41">
        <v>856.3</v>
      </c>
      <c r="BB19" s="40">
        <f t="shared" si="64"/>
        <v>106.71734795613159</v>
      </c>
      <c r="BC19" s="41">
        <v>802.4000000000001</v>
      </c>
      <c r="BD19" s="40">
        <f t="shared" si="65"/>
        <v>96.5003006614552</v>
      </c>
      <c r="BE19" s="230">
        <v>831.5000000000001</v>
      </c>
      <c r="BF19" s="42">
        <v>452.2</v>
      </c>
      <c r="BG19" s="40">
        <f t="shared" si="28"/>
        <v>110.86050502574159</v>
      </c>
      <c r="BH19" s="41">
        <v>407.90000000000003</v>
      </c>
      <c r="BI19" s="40">
        <f t="shared" si="29"/>
        <v>98.10004810004811</v>
      </c>
      <c r="BJ19" s="41">
        <v>415.79999999999995</v>
      </c>
      <c r="BK19" s="40">
        <f t="shared" si="30"/>
        <v>89.17006219172205</v>
      </c>
      <c r="BL19" s="41">
        <v>466.3</v>
      </c>
      <c r="BM19" s="40">
        <f t="shared" si="31"/>
        <v>96.87941494224216</v>
      </c>
      <c r="BN19" s="41">
        <v>481.32</v>
      </c>
      <c r="BO19" s="40">
        <f t="shared" si="32"/>
        <v>99.0982087708462</v>
      </c>
      <c r="BP19" s="41">
        <v>485.7</v>
      </c>
      <c r="BQ19" s="42">
        <f t="shared" si="33"/>
        <v>825.2227819616477</v>
      </c>
      <c r="BR19" s="40">
        <f t="shared" si="4"/>
        <v>104.79746328283318</v>
      </c>
      <c r="BS19" s="41">
        <f t="shared" si="34"/>
        <v>787.4453790303024</v>
      </c>
      <c r="BT19" s="40">
        <f t="shared" si="5"/>
        <v>98.8024031025947</v>
      </c>
      <c r="BU19" s="41">
        <f t="shared" si="35"/>
        <v>796.9901078343538</v>
      </c>
      <c r="BV19" s="40">
        <f t="shared" si="6"/>
        <v>99.42770140030099</v>
      </c>
      <c r="BW19" s="41">
        <f t="shared" si="36"/>
        <v>801.5775247841958</v>
      </c>
      <c r="BX19" s="40">
        <f t="shared" si="7"/>
        <v>102.18458961105284</v>
      </c>
      <c r="BY19" s="41">
        <f t="shared" si="37"/>
        <v>784.440714431849</v>
      </c>
      <c r="BZ19" s="40">
        <f t="shared" si="38"/>
        <v>101.23334810519133</v>
      </c>
      <c r="CA19" s="41">
        <f t="shared" si="39"/>
        <v>774.8837009882736</v>
      </c>
      <c r="CB19" s="42">
        <f t="shared" si="40"/>
        <v>605.4420280874165</v>
      </c>
      <c r="CC19" s="40">
        <f t="shared" si="8"/>
        <v>102.01276177948151</v>
      </c>
      <c r="CD19" s="41">
        <f t="shared" si="41"/>
        <v>593.4963601869595</v>
      </c>
      <c r="CE19" s="40">
        <f t="shared" si="9"/>
        <v>98.26513442514438</v>
      </c>
      <c r="CF19" s="41">
        <f t="shared" si="42"/>
        <v>603.9745059719716</v>
      </c>
      <c r="CG19" s="40">
        <f t="shared" si="10"/>
        <v>102.1667065048214</v>
      </c>
      <c r="CH19" s="41">
        <f t="shared" si="43"/>
        <v>591.1656807136766</v>
      </c>
      <c r="CI19" s="40">
        <f t="shared" si="11"/>
        <v>103.22940021807646</v>
      </c>
      <c r="CJ19" s="41">
        <f t="shared" si="44"/>
        <v>572.6718158439496</v>
      </c>
      <c r="CK19" s="40">
        <f t="shared" si="12"/>
        <v>101.06470260923395</v>
      </c>
      <c r="CL19" s="41">
        <f t="shared" si="45"/>
        <v>566.638797779064</v>
      </c>
      <c r="CM19" s="42">
        <v>416.62110177132007</v>
      </c>
      <c r="CN19" s="40">
        <v>104.09983815710068</v>
      </c>
      <c r="CO19" s="41">
        <v>400.2130158382982</v>
      </c>
      <c r="CP19" s="40">
        <v>100.48378614327937</v>
      </c>
      <c r="CQ19" s="41">
        <v>398.28616257317</v>
      </c>
      <c r="CR19" s="40">
        <v>103.0776495928155</v>
      </c>
      <c r="CS19" s="41">
        <v>386.39429997337703</v>
      </c>
      <c r="CT19" s="40">
        <v>109.44893029237164</v>
      </c>
      <c r="CU19" s="41">
        <v>353.0361593678435</v>
      </c>
      <c r="CV19" s="40">
        <v>99.02632426958384</v>
      </c>
      <c r="CW19" s="41">
        <v>356.5073852552148</v>
      </c>
      <c r="CX19" s="42">
        <v>219.78075387423118</v>
      </c>
      <c r="CY19" s="40">
        <v>113.31882738306247</v>
      </c>
      <c r="CZ19" s="41">
        <v>193.94901884334303</v>
      </c>
      <c r="DA19" s="40">
        <v>100.48359664812287</v>
      </c>
      <c r="DB19" s="41">
        <v>193.01560186238237</v>
      </c>
      <c r="DC19" s="40">
        <v>91.732289460708</v>
      </c>
      <c r="DD19" s="41">
        <v>210.41184407051932</v>
      </c>
      <c r="DE19" s="40">
        <v>99.35918138762158</v>
      </c>
      <c r="DF19" s="41">
        <v>211.76889858789937</v>
      </c>
      <c r="DG19" s="40">
        <v>101.69223607607312</v>
      </c>
      <c r="DH19" s="230">
        <v>208.2449032092096</v>
      </c>
      <c r="DI19" s="63" t="s">
        <v>12</v>
      </c>
      <c r="DJ19" s="44">
        <v>16</v>
      </c>
    </row>
    <row r="20" spans="1:114" s="21" customFormat="1" ht="19.5" customHeight="1">
      <c r="A20" s="11">
        <v>17</v>
      </c>
      <c r="B20" s="19" t="s">
        <v>13</v>
      </c>
      <c r="C20" s="34">
        <v>12268</v>
      </c>
      <c r="D20" s="10">
        <f t="shared" si="66"/>
        <v>97.83874312146104</v>
      </c>
      <c r="E20" s="17">
        <v>12539</v>
      </c>
      <c r="F20" s="10">
        <f t="shared" si="66"/>
        <v>97.20908597565703</v>
      </c>
      <c r="G20" s="9">
        <v>12899</v>
      </c>
      <c r="H20" s="10">
        <f t="shared" si="1"/>
        <v>97.5792420001513</v>
      </c>
      <c r="I20" s="9">
        <v>13219</v>
      </c>
      <c r="J20" s="10">
        <f t="shared" si="2"/>
        <v>97.62924667651403</v>
      </c>
      <c r="K20" s="9">
        <v>13540</v>
      </c>
      <c r="L20" s="10">
        <f t="shared" si="3"/>
        <v>97.81823435919665</v>
      </c>
      <c r="M20" s="9">
        <v>13842</v>
      </c>
      <c r="N20" s="34">
        <v>0</v>
      </c>
      <c r="O20" s="45" t="s">
        <v>43</v>
      </c>
      <c r="P20" s="17">
        <v>46.4</v>
      </c>
      <c r="Q20" s="45">
        <f t="shared" si="47"/>
        <v>94.30894308943088</v>
      </c>
      <c r="R20" s="17">
        <v>49.2</v>
      </c>
      <c r="S20" s="45">
        <f t="shared" si="48"/>
        <v>79.35483870967742</v>
      </c>
      <c r="T20" s="17">
        <v>62</v>
      </c>
      <c r="U20" s="45">
        <f t="shared" si="49"/>
        <v>111.91335740072202</v>
      </c>
      <c r="V20" s="17">
        <v>55.4</v>
      </c>
      <c r="W20" s="45">
        <f t="shared" si="50"/>
        <v>102.97397769516729</v>
      </c>
      <c r="X20" s="231">
        <v>53.8</v>
      </c>
      <c r="Y20" s="34">
        <f>N20+'【集団回収量除く】市町村別'!N20</f>
        <v>3706.3000000000006</v>
      </c>
      <c r="Z20" s="10">
        <f t="shared" si="51"/>
        <v>96.33509214254153</v>
      </c>
      <c r="AA20" s="17">
        <f>P20+'【集団回収量除く】市町村別'!P20</f>
        <v>3847.3000000000006</v>
      </c>
      <c r="AB20" s="10">
        <f t="shared" si="52"/>
        <v>100.00519872111464</v>
      </c>
      <c r="AC20" s="17">
        <f>R20+'【集団回収量除く】市町村別'!R20</f>
        <v>3847.0999999999995</v>
      </c>
      <c r="AD20" s="10">
        <f t="shared" si="53"/>
        <v>96.3002828606473</v>
      </c>
      <c r="AE20" s="17">
        <f>T20+'【集団回収量除く】市町村別'!T20</f>
        <v>3994.9000000000005</v>
      </c>
      <c r="AF20" s="10">
        <f t="shared" si="54"/>
        <v>99.25957214202302</v>
      </c>
      <c r="AG20" s="17">
        <f>V20+'【集団回収量除く】市町村別'!V20</f>
        <v>4024.7000000000003</v>
      </c>
      <c r="AH20" s="10">
        <f t="shared" si="55"/>
        <v>100.70057797683089</v>
      </c>
      <c r="AI20" s="17">
        <f>X20+'【集団回収量除く】市町村別'!X20</f>
        <v>3996.7000000000003</v>
      </c>
      <c r="AJ20" s="34">
        <f>N20+'【集団回収量除く】市町村別'!Y20</f>
        <v>2941.9</v>
      </c>
      <c r="AK20" s="10">
        <f t="shared" si="56"/>
        <v>95.19787722874803</v>
      </c>
      <c r="AL20" s="17">
        <f>P20+'【集団回収量除く】市町村別'!AA20</f>
        <v>3090.2999999999997</v>
      </c>
      <c r="AM20" s="10">
        <f t="shared" si="57"/>
        <v>100.35070628348758</v>
      </c>
      <c r="AN20" s="17">
        <f>R20+'【集団回収量除く】市町村別'!AC20</f>
        <v>3079.5</v>
      </c>
      <c r="AO20" s="10">
        <f t="shared" si="58"/>
        <v>96.69974251083337</v>
      </c>
      <c r="AP20" s="17">
        <f>T20+'【集団回収量除く】市町村別'!AE20</f>
        <v>3184.6000000000004</v>
      </c>
      <c r="AQ20" s="10">
        <f t="shared" si="59"/>
        <v>98.79936710824312</v>
      </c>
      <c r="AR20" s="17">
        <f>V20+'【集団回収量除く】市町村別'!AG20</f>
        <v>3223.3</v>
      </c>
      <c r="AS20" s="10">
        <f t="shared" si="60"/>
        <v>99.02307148781912</v>
      </c>
      <c r="AT20" s="226">
        <f>X20+'【集団回収量除く】市町村別'!AI20</f>
        <v>3255.1</v>
      </c>
      <c r="AU20" s="344">
        <v>2512.3</v>
      </c>
      <c r="AV20" s="10">
        <f t="shared" si="61"/>
        <v>96.85789189605983</v>
      </c>
      <c r="AW20" s="17">
        <v>2593.8000000000006</v>
      </c>
      <c r="AX20" s="10">
        <f t="shared" si="62"/>
        <v>98.55612128581203</v>
      </c>
      <c r="AY20" s="17">
        <v>2631.7999999999997</v>
      </c>
      <c r="AZ20" s="10">
        <f t="shared" si="63"/>
        <v>97.43077150895897</v>
      </c>
      <c r="BA20" s="17">
        <v>2701.2000000000003</v>
      </c>
      <c r="BB20" s="10">
        <f t="shared" si="64"/>
        <v>99.3599646877069</v>
      </c>
      <c r="BC20" s="17">
        <v>2718.6</v>
      </c>
      <c r="BD20" s="10">
        <f t="shared" si="65"/>
        <v>99.3640350877193</v>
      </c>
      <c r="BE20" s="231">
        <v>2736</v>
      </c>
      <c r="BF20" s="34">
        <v>764.4000000000001</v>
      </c>
      <c r="BG20" s="10">
        <f t="shared" si="28"/>
        <v>100.97754293262881</v>
      </c>
      <c r="BH20" s="17">
        <v>757.0000000000001</v>
      </c>
      <c r="BI20" s="10">
        <f t="shared" si="29"/>
        <v>98.61907243355914</v>
      </c>
      <c r="BJ20" s="17">
        <v>767.6000000000001</v>
      </c>
      <c r="BK20" s="10">
        <f t="shared" si="30"/>
        <v>94.73034678514132</v>
      </c>
      <c r="BL20" s="17">
        <v>810.3000000000001</v>
      </c>
      <c r="BM20" s="10">
        <f t="shared" si="31"/>
        <v>101.11055652607936</v>
      </c>
      <c r="BN20" s="17">
        <v>801.4</v>
      </c>
      <c r="BO20" s="10">
        <f t="shared" si="32"/>
        <v>108.06364617044228</v>
      </c>
      <c r="BP20" s="17">
        <v>741.6</v>
      </c>
      <c r="BQ20" s="46">
        <f t="shared" si="33"/>
        <v>827.7018727863112</v>
      </c>
      <c r="BR20" s="180">
        <f t="shared" si="4"/>
        <v>98.46313338566416</v>
      </c>
      <c r="BS20" s="48">
        <f t="shared" si="34"/>
        <v>840.6210977913296</v>
      </c>
      <c r="BT20" s="180">
        <f t="shared" si="5"/>
        <v>102.87639032647402</v>
      </c>
      <c r="BU20" s="48">
        <f t="shared" si="35"/>
        <v>817.1176060159701</v>
      </c>
      <c r="BV20" s="180">
        <f t="shared" si="6"/>
        <v>98.959693960214</v>
      </c>
      <c r="BW20" s="48">
        <f t="shared" si="36"/>
        <v>825.7074909149235</v>
      </c>
      <c r="BX20" s="180">
        <f t="shared" si="7"/>
        <v>101.39212837852868</v>
      </c>
      <c r="BY20" s="48">
        <f t="shared" si="37"/>
        <v>814.370409340159</v>
      </c>
      <c r="BZ20" s="180">
        <f t="shared" si="38"/>
        <v>102.9466322271265</v>
      </c>
      <c r="CA20" s="17">
        <f t="shared" si="39"/>
        <v>791.0607581056662</v>
      </c>
      <c r="CB20" s="34">
        <f t="shared" si="40"/>
        <v>656.9938050211935</v>
      </c>
      <c r="CC20" s="10">
        <f t="shared" si="8"/>
        <v>97.30079740554872</v>
      </c>
      <c r="CD20" s="17">
        <f t="shared" si="41"/>
        <v>675.2193430469537</v>
      </c>
      <c r="CE20" s="10">
        <f t="shared" si="9"/>
        <v>103.2318175572778</v>
      </c>
      <c r="CF20" s="17">
        <f t="shared" si="42"/>
        <v>654.0806497689637</v>
      </c>
      <c r="CG20" s="10">
        <f t="shared" si="10"/>
        <v>99.3701850154591</v>
      </c>
      <c r="CH20" s="17">
        <f t="shared" si="43"/>
        <v>658.2262573700631</v>
      </c>
      <c r="CI20" s="10">
        <f t="shared" si="11"/>
        <v>100.92203600498212</v>
      </c>
      <c r="CJ20" s="17">
        <f t="shared" si="44"/>
        <v>652.2126221646669</v>
      </c>
      <c r="CK20" s="10">
        <f t="shared" si="12"/>
        <v>101.23171015763606</v>
      </c>
      <c r="CL20" s="17">
        <f t="shared" si="45"/>
        <v>644.2769969499221</v>
      </c>
      <c r="CM20" s="34">
        <v>561.0542630119121</v>
      </c>
      <c r="CN20" s="10">
        <v>98.99748178062391</v>
      </c>
      <c r="CO20" s="17">
        <v>566.7358936010061</v>
      </c>
      <c r="CP20" s="10">
        <v>101.38570926435038</v>
      </c>
      <c r="CQ20" s="17">
        <v>558.9899185133816</v>
      </c>
      <c r="CR20" s="10">
        <v>100.12140197746152</v>
      </c>
      <c r="CS20" s="17">
        <v>558.3121165634662</v>
      </c>
      <c r="CT20" s="10">
        <v>101.49467782197847</v>
      </c>
      <c r="CU20" s="17">
        <v>550.0900426944012</v>
      </c>
      <c r="CV20" s="10">
        <v>101.5802787063671</v>
      </c>
      <c r="CW20" s="17">
        <v>541.5323227105118</v>
      </c>
      <c r="CX20" s="34">
        <v>170.70806776511787</v>
      </c>
      <c r="CY20" s="10">
        <v>103.20813586829414</v>
      </c>
      <c r="CZ20" s="17">
        <v>165.40175474437567</v>
      </c>
      <c r="DA20" s="10">
        <v>101.45046776620778</v>
      </c>
      <c r="DB20" s="17">
        <v>163.03695624700654</v>
      </c>
      <c r="DC20" s="10">
        <v>97.34640281553494</v>
      </c>
      <c r="DD20" s="17">
        <v>167.48123354486032</v>
      </c>
      <c r="DE20" s="10">
        <v>103.28288049688726</v>
      </c>
      <c r="DF20" s="17">
        <v>162.15778717549216</v>
      </c>
      <c r="DG20" s="10">
        <v>110.47392838192478</v>
      </c>
      <c r="DH20" s="231">
        <v>146.783761155744</v>
      </c>
      <c r="DI20" s="64" t="s">
        <v>13</v>
      </c>
      <c r="DJ20" s="36">
        <v>17</v>
      </c>
    </row>
    <row r="21" spans="1:114" s="43" customFormat="1" ht="19.5" customHeight="1">
      <c r="A21" s="37">
        <v>18</v>
      </c>
      <c r="B21" s="38" t="s">
        <v>14</v>
      </c>
      <c r="C21" s="42">
        <v>33084</v>
      </c>
      <c r="D21" s="40">
        <f t="shared" si="66"/>
        <v>99.86718184013523</v>
      </c>
      <c r="E21" s="41">
        <v>33128</v>
      </c>
      <c r="F21" s="40">
        <f t="shared" si="66"/>
        <v>99.90349819059108</v>
      </c>
      <c r="G21" s="39">
        <v>33160</v>
      </c>
      <c r="H21" s="40">
        <f t="shared" si="1"/>
        <v>100.299446477723</v>
      </c>
      <c r="I21" s="39">
        <v>33061</v>
      </c>
      <c r="J21" s="40">
        <f t="shared" si="2"/>
        <v>99.66237602869803</v>
      </c>
      <c r="K21" s="39">
        <v>33173</v>
      </c>
      <c r="L21" s="40">
        <f t="shared" si="3"/>
        <v>99.54687312447486</v>
      </c>
      <c r="M21" s="39">
        <v>33324</v>
      </c>
      <c r="N21" s="42">
        <v>462.2</v>
      </c>
      <c r="O21" s="185">
        <f t="shared" si="46"/>
        <v>86.13492359299292</v>
      </c>
      <c r="P21" s="41">
        <v>536.6</v>
      </c>
      <c r="Q21" s="185">
        <f t="shared" si="47"/>
        <v>97.72354762338371</v>
      </c>
      <c r="R21" s="41">
        <v>549.1</v>
      </c>
      <c r="S21" s="185">
        <f t="shared" si="48"/>
        <v>78.39805825242719</v>
      </c>
      <c r="T21" s="41">
        <v>700.4</v>
      </c>
      <c r="U21" s="185">
        <f t="shared" si="49"/>
        <v>95.44835104933225</v>
      </c>
      <c r="V21" s="41">
        <v>733.8</v>
      </c>
      <c r="W21" s="185">
        <f t="shared" si="50"/>
        <v>96.78185175415457</v>
      </c>
      <c r="X21" s="230">
        <v>758.2</v>
      </c>
      <c r="Y21" s="42">
        <f>N21+'【集団回収量除く】市町村別'!N21</f>
        <v>9866.000000000002</v>
      </c>
      <c r="Z21" s="40">
        <f t="shared" si="51"/>
        <v>94.63062786548755</v>
      </c>
      <c r="AA21" s="41">
        <f>P21+'【集団回収量除く】市町村別'!P21</f>
        <v>10425.800000000001</v>
      </c>
      <c r="AB21" s="40">
        <f t="shared" si="52"/>
        <v>95.78663040682079</v>
      </c>
      <c r="AC21" s="41">
        <f>R21+'【集団回収量除く】市町村別'!R21</f>
        <v>10884.4</v>
      </c>
      <c r="AD21" s="40">
        <f t="shared" si="53"/>
        <v>100.52180016439014</v>
      </c>
      <c r="AE21" s="41">
        <f>T21+'【集団回収量除く】市町村別'!T21</f>
        <v>10827.9</v>
      </c>
      <c r="AF21" s="40">
        <f t="shared" si="54"/>
        <v>98.62553284511971</v>
      </c>
      <c r="AG21" s="41">
        <f>V21+'【集団回収量除く】市町村別'!V21</f>
        <v>10978.799999999997</v>
      </c>
      <c r="AH21" s="40">
        <f t="shared" si="55"/>
        <v>99.00532955785408</v>
      </c>
      <c r="AI21" s="41">
        <f>X21+'【集団回収量除く】市町村別'!X21</f>
        <v>11089.1</v>
      </c>
      <c r="AJ21" s="42">
        <f>N21+'【集団回収量除く】市町村別'!Y21</f>
        <v>6934</v>
      </c>
      <c r="AK21" s="40">
        <f t="shared" si="56"/>
        <v>95.5517583507882</v>
      </c>
      <c r="AL21" s="41">
        <f>P21+'【集団回収量除く】市町村別'!AA21</f>
        <v>7256.800000000001</v>
      </c>
      <c r="AM21" s="40">
        <f t="shared" si="57"/>
        <v>95.98687865400389</v>
      </c>
      <c r="AN21" s="41">
        <f>R21+'【集団回収量除く】市町村別'!AC21</f>
        <v>7560.199999999999</v>
      </c>
      <c r="AO21" s="40">
        <f t="shared" si="58"/>
        <v>102.2463856317875</v>
      </c>
      <c r="AP21" s="41">
        <f>T21+'【集団回収量除く】市町村別'!AE21</f>
        <v>7394.099999999999</v>
      </c>
      <c r="AQ21" s="40">
        <f t="shared" si="59"/>
        <v>100.91303635768098</v>
      </c>
      <c r="AR21" s="41">
        <f>V21+'【集団回収量除く】市町村別'!AG21</f>
        <v>7327.199999999999</v>
      </c>
      <c r="AS21" s="40">
        <f t="shared" si="60"/>
        <v>101.19882879398926</v>
      </c>
      <c r="AT21" s="225">
        <f>X21+'【集団回収量除く】市町村別'!AI21</f>
        <v>7240.4</v>
      </c>
      <c r="AU21" s="343">
        <v>5084.500000000001</v>
      </c>
      <c r="AV21" s="40">
        <f t="shared" si="61"/>
        <v>96.39959047474598</v>
      </c>
      <c r="AW21" s="41">
        <v>5274.4</v>
      </c>
      <c r="AX21" s="40">
        <f t="shared" si="62"/>
        <v>94.76104922745239</v>
      </c>
      <c r="AY21" s="41">
        <v>5566</v>
      </c>
      <c r="AZ21" s="40">
        <f t="shared" si="63"/>
        <v>106.24570512331067</v>
      </c>
      <c r="BA21" s="41">
        <v>5238.8</v>
      </c>
      <c r="BB21" s="40">
        <f t="shared" si="64"/>
        <v>102.3123193500508</v>
      </c>
      <c r="BC21" s="41">
        <v>5120.399999999999</v>
      </c>
      <c r="BD21" s="40">
        <f t="shared" si="65"/>
        <v>102.80069866891525</v>
      </c>
      <c r="BE21" s="230">
        <v>4980.9</v>
      </c>
      <c r="BF21" s="42">
        <v>2931.9999999999995</v>
      </c>
      <c r="BG21" s="40">
        <f t="shared" si="28"/>
        <v>92.52130009466708</v>
      </c>
      <c r="BH21" s="41">
        <v>3168.9999999999995</v>
      </c>
      <c r="BI21" s="40">
        <f t="shared" si="29"/>
        <v>95.33120750857347</v>
      </c>
      <c r="BJ21" s="41">
        <v>3324.2000000000003</v>
      </c>
      <c r="BK21" s="40">
        <f t="shared" si="30"/>
        <v>96.80820082707206</v>
      </c>
      <c r="BL21" s="41">
        <v>3433.7999999999997</v>
      </c>
      <c r="BM21" s="40">
        <f t="shared" si="31"/>
        <v>94.03549129148864</v>
      </c>
      <c r="BN21" s="41">
        <v>3651.600000000001</v>
      </c>
      <c r="BO21" s="40">
        <f t="shared" si="32"/>
        <v>94.87879024086057</v>
      </c>
      <c r="BP21" s="41">
        <v>3848.7</v>
      </c>
      <c r="BQ21" s="42">
        <f t="shared" si="33"/>
        <v>817.0153846663454</v>
      </c>
      <c r="BR21" s="40">
        <f t="shared" si="4"/>
        <v>94.75648168080859</v>
      </c>
      <c r="BS21" s="41">
        <f t="shared" si="34"/>
        <v>862.2263830125079</v>
      </c>
      <c r="BT21" s="40">
        <f t="shared" si="5"/>
        <v>95.87915552675011</v>
      </c>
      <c r="BU21" s="41">
        <f t="shared" si="35"/>
        <v>899.2844985706495</v>
      </c>
      <c r="BV21" s="40">
        <f t="shared" si="6"/>
        <v>100.49626981641309</v>
      </c>
      <c r="BW21" s="41">
        <f t="shared" si="36"/>
        <v>894.8436595840475</v>
      </c>
      <c r="BX21" s="40">
        <f t="shared" si="7"/>
        <v>98.68926278440529</v>
      </c>
      <c r="BY21" s="41">
        <f t="shared" si="37"/>
        <v>906.72848731164</v>
      </c>
      <c r="BZ21" s="40">
        <f t="shared" si="38"/>
        <v>99.45599138413559</v>
      </c>
      <c r="CA21" s="41">
        <f t="shared" si="39"/>
        <v>911.6881493941592</v>
      </c>
      <c r="CB21" s="42">
        <f t="shared" si="40"/>
        <v>574.2129208672652</v>
      </c>
      <c r="CC21" s="40">
        <f t="shared" si="8"/>
        <v>95.67883722176616</v>
      </c>
      <c r="CD21" s="41">
        <f t="shared" si="41"/>
        <v>600.1462157575598</v>
      </c>
      <c r="CE21" s="40">
        <f t="shared" si="9"/>
        <v>96.07959720377835</v>
      </c>
      <c r="CF21" s="41">
        <f t="shared" si="42"/>
        <v>624.634400251169</v>
      </c>
      <c r="CG21" s="40">
        <f t="shared" si="10"/>
        <v>102.2204172766615</v>
      </c>
      <c r="CH21" s="41">
        <f t="shared" si="43"/>
        <v>611.0661811921431</v>
      </c>
      <c r="CI21" s="40">
        <f t="shared" si="11"/>
        <v>100.9782444381311</v>
      </c>
      <c r="CJ21" s="41">
        <f t="shared" si="44"/>
        <v>605.1463704803666</v>
      </c>
      <c r="CK21" s="40">
        <f t="shared" si="12"/>
        <v>101.65947519762753</v>
      </c>
      <c r="CL21" s="41">
        <f t="shared" si="45"/>
        <v>595.26804491559</v>
      </c>
      <c r="CM21" s="42">
        <v>421.0535904455741</v>
      </c>
      <c r="CN21" s="40">
        <v>96.52779691837094</v>
      </c>
      <c r="CO21" s="41">
        <v>436.19931655711514</v>
      </c>
      <c r="CP21" s="40">
        <v>94.85258368698146</v>
      </c>
      <c r="CQ21" s="41">
        <v>459.8707801113736</v>
      </c>
      <c r="CR21" s="40">
        <v>106.218721028135</v>
      </c>
      <c r="CS21" s="41">
        <v>432.9470131631165</v>
      </c>
      <c r="CT21" s="40">
        <v>102.37843162049693</v>
      </c>
      <c r="CU21" s="41">
        <v>422.8888900818415</v>
      </c>
      <c r="CV21" s="40">
        <v>103.26863661540806</v>
      </c>
      <c r="CW21" s="41">
        <v>409.5037021324875</v>
      </c>
      <c r="CX21" s="42">
        <v>242.8024637990801</v>
      </c>
      <c r="CY21" s="40">
        <v>92.64434861371453</v>
      </c>
      <c r="CZ21" s="41">
        <v>262.080167254948</v>
      </c>
      <c r="DA21" s="40">
        <v>95.42329271263873</v>
      </c>
      <c r="DB21" s="41">
        <v>274.65009831948055</v>
      </c>
      <c r="DC21" s="40">
        <v>96.78361365244821</v>
      </c>
      <c r="DD21" s="41">
        <v>283.7774783919045</v>
      </c>
      <c r="DE21" s="40">
        <v>94.09625523341948</v>
      </c>
      <c r="DF21" s="41">
        <v>301.58211683127354</v>
      </c>
      <c r="DG21" s="40">
        <v>95.31066849505434</v>
      </c>
      <c r="DH21" s="230">
        <v>316.42010447856904</v>
      </c>
      <c r="DI21" s="63" t="s">
        <v>14</v>
      </c>
      <c r="DJ21" s="44">
        <v>18</v>
      </c>
    </row>
    <row r="22" spans="1:114" s="21" customFormat="1" ht="19.5" customHeight="1">
      <c r="A22" s="11">
        <v>19</v>
      </c>
      <c r="B22" s="19" t="s">
        <v>15</v>
      </c>
      <c r="C22" s="34">
        <v>26641</v>
      </c>
      <c r="D22" s="10">
        <f t="shared" si="66"/>
        <v>98.78012606599926</v>
      </c>
      <c r="E22" s="17">
        <v>26970</v>
      </c>
      <c r="F22" s="10">
        <f t="shared" si="66"/>
        <v>99.32969946965233</v>
      </c>
      <c r="G22" s="9">
        <v>27152</v>
      </c>
      <c r="H22" s="10">
        <f t="shared" si="1"/>
        <v>99.00094800554218</v>
      </c>
      <c r="I22" s="9">
        <v>27426</v>
      </c>
      <c r="J22" s="10">
        <f t="shared" si="2"/>
        <v>100.59419014084507</v>
      </c>
      <c r="K22" s="9">
        <v>27264</v>
      </c>
      <c r="L22" s="10">
        <f t="shared" si="3"/>
        <v>99.72201901975129</v>
      </c>
      <c r="M22" s="9">
        <v>27340</v>
      </c>
      <c r="N22" s="34">
        <v>383.6</v>
      </c>
      <c r="O22" s="45">
        <f t="shared" si="46"/>
        <v>80.35190615835778</v>
      </c>
      <c r="P22" s="17">
        <v>477.4</v>
      </c>
      <c r="Q22" s="45">
        <f t="shared" si="47"/>
        <v>95.63301282051282</v>
      </c>
      <c r="R22" s="17">
        <v>499.2</v>
      </c>
      <c r="S22" s="45">
        <f t="shared" si="48"/>
        <v>86.98379508625196</v>
      </c>
      <c r="T22" s="17">
        <v>573.9</v>
      </c>
      <c r="U22" s="45">
        <f t="shared" si="49"/>
        <v>107.27102803738318</v>
      </c>
      <c r="V22" s="17">
        <v>535</v>
      </c>
      <c r="W22" s="45">
        <f t="shared" si="50"/>
        <v>93.81027529370508</v>
      </c>
      <c r="X22" s="231">
        <v>570.3</v>
      </c>
      <c r="Y22" s="34">
        <f>N22+'【集団回収量除く】市町村別'!N22</f>
        <v>11033.5</v>
      </c>
      <c r="Z22" s="10">
        <f t="shared" si="51"/>
        <v>97.48888908523817</v>
      </c>
      <c r="AA22" s="17">
        <f>P22+'【集団回収量除く】市町村別'!P22</f>
        <v>11317.699999999999</v>
      </c>
      <c r="AB22" s="10">
        <f t="shared" si="52"/>
        <v>98.43361338690879</v>
      </c>
      <c r="AC22" s="17">
        <f>R22+'【集団回収量除く】市町村別'!R22</f>
        <v>11497.800000000001</v>
      </c>
      <c r="AD22" s="10">
        <f t="shared" si="53"/>
        <v>96.86681213510029</v>
      </c>
      <c r="AE22" s="17">
        <f>T22+'【集団回収量除く】市町村別'!T22</f>
        <v>11869.7</v>
      </c>
      <c r="AF22" s="10">
        <f t="shared" si="54"/>
        <v>102.8579103805059</v>
      </c>
      <c r="AG22" s="17">
        <f>V22+'【集団回収量除く】市町村別'!V22</f>
        <v>11539.9</v>
      </c>
      <c r="AH22" s="10">
        <f t="shared" si="55"/>
        <v>103.40134225782464</v>
      </c>
      <c r="AI22" s="17">
        <f>X22+'【集団回収量除く】市町村別'!X22</f>
        <v>11160.299999999997</v>
      </c>
      <c r="AJ22" s="34">
        <f>N22+'【集団回収量除く】市町村別'!Y22</f>
        <v>6064</v>
      </c>
      <c r="AK22" s="10">
        <f t="shared" si="56"/>
        <v>96.60512019881793</v>
      </c>
      <c r="AL22" s="17">
        <f>P22+'【集団回収量除く】市町村別'!AA22</f>
        <v>6277.099999999999</v>
      </c>
      <c r="AM22" s="10">
        <f t="shared" si="57"/>
        <v>94.21255647110031</v>
      </c>
      <c r="AN22" s="17">
        <f>R22+'【集団回収量除く】市町村別'!AC22</f>
        <v>6662.7</v>
      </c>
      <c r="AO22" s="10">
        <f t="shared" si="58"/>
        <v>101.14462678183776</v>
      </c>
      <c r="AP22" s="17">
        <f>T22+'【集団回収量除く】市町村別'!AE22</f>
        <v>6587.300000000001</v>
      </c>
      <c r="AQ22" s="10">
        <f t="shared" si="59"/>
        <v>101.43202500654424</v>
      </c>
      <c r="AR22" s="17">
        <f>V22+'【集団回収量除く】市町村別'!AG22</f>
        <v>6494.299999999999</v>
      </c>
      <c r="AS22" s="10">
        <f t="shared" si="60"/>
        <v>102.22414607272151</v>
      </c>
      <c r="AT22" s="226">
        <f>X22+'【集団回収量除く】市町村別'!AI22</f>
        <v>6353.000000000001</v>
      </c>
      <c r="AU22" s="344">
        <v>4507.700000000001</v>
      </c>
      <c r="AV22" s="10">
        <f t="shared" si="61"/>
        <v>99.26012375311035</v>
      </c>
      <c r="AW22" s="17">
        <v>4541.3</v>
      </c>
      <c r="AX22" s="10">
        <f t="shared" si="62"/>
        <v>93.31757936915648</v>
      </c>
      <c r="AY22" s="17">
        <v>4866.5</v>
      </c>
      <c r="AZ22" s="10">
        <f t="shared" si="63"/>
        <v>103.19564018830317</v>
      </c>
      <c r="BA22" s="17">
        <v>4715.799999999999</v>
      </c>
      <c r="BB22" s="10">
        <f t="shared" si="64"/>
        <v>102.08243137934018</v>
      </c>
      <c r="BC22" s="17">
        <v>4619.6</v>
      </c>
      <c r="BD22" s="10">
        <f t="shared" si="65"/>
        <v>103.84390594793868</v>
      </c>
      <c r="BE22" s="231">
        <v>4448.6</v>
      </c>
      <c r="BF22" s="34">
        <v>4969.5</v>
      </c>
      <c r="BG22" s="10">
        <f t="shared" si="28"/>
        <v>98.58945363647186</v>
      </c>
      <c r="BH22" s="17">
        <v>5040.599999999999</v>
      </c>
      <c r="BI22" s="10">
        <f t="shared" si="29"/>
        <v>104.25017062728794</v>
      </c>
      <c r="BJ22" s="17">
        <v>4835.1</v>
      </c>
      <c r="BK22" s="10">
        <f t="shared" si="30"/>
        <v>91.53225806451616</v>
      </c>
      <c r="BL22" s="17">
        <v>5282.399999999999</v>
      </c>
      <c r="BM22" s="10">
        <f t="shared" si="31"/>
        <v>104.69319803393054</v>
      </c>
      <c r="BN22" s="17">
        <v>5045.599999999999</v>
      </c>
      <c r="BO22" s="10">
        <f t="shared" si="32"/>
        <v>104.95704449483077</v>
      </c>
      <c r="BP22" s="17">
        <v>4807.3</v>
      </c>
      <c r="BQ22" s="34">
        <f t="shared" si="33"/>
        <v>1134.6708878528461</v>
      </c>
      <c r="BR22" s="10">
        <f t="shared" si="4"/>
        <v>98.69281703497893</v>
      </c>
      <c r="BS22" s="17">
        <f t="shared" si="34"/>
        <v>1149.6995647116785</v>
      </c>
      <c r="BT22" s="10">
        <f t="shared" si="5"/>
        <v>99.09786691439922</v>
      </c>
      <c r="BU22" s="17">
        <f t="shared" si="35"/>
        <v>1160.165804279914</v>
      </c>
      <c r="BV22" s="10">
        <f t="shared" si="6"/>
        <v>98.11239449551562</v>
      </c>
      <c r="BW22" s="17">
        <f t="shared" si="36"/>
        <v>1182.4864842463317</v>
      </c>
      <c r="BX22" s="10">
        <f t="shared" si="7"/>
        <v>101.97097635048462</v>
      </c>
      <c r="BY22" s="17">
        <f t="shared" si="37"/>
        <v>1159.6304424721848</v>
      </c>
      <c r="BZ22" s="10">
        <f t="shared" si="38"/>
        <v>103.68957956752222</v>
      </c>
      <c r="CA22" s="17">
        <f t="shared" si="39"/>
        <v>1118.3673878405866</v>
      </c>
      <c r="CB22" s="34">
        <f t="shared" si="40"/>
        <v>623.6139270349081</v>
      </c>
      <c r="CC22" s="10">
        <f t="shared" si="8"/>
        <v>97.79813414519424</v>
      </c>
      <c r="CD22" s="17">
        <f t="shared" si="41"/>
        <v>637.6542175222596</v>
      </c>
      <c r="CE22" s="10">
        <f t="shared" si="9"/>
        <v>94.84832529860273</v>
      </c>
      <c r="CF22" s="17">
        <f t="shared" si="42"/>
        <v>672.2883250861713</v>
      </c>
      <c r="CG22" s="10">
        <f t="shared" si="10"/>
        <v>102.44521632528773</v>
      </c>
      <c r="CH22" s="17">
        <f t="shared" si="43"/>
        <v>656.2417936153282</v>
      </c>
      <c r="CI22" s="10">
        <f t="shared" si="11"/>
        <v>100.55738625120233</v>
      </c>
      <c r="CJ22" s="17">
        <f t="shared" si="44"/>
        <v>652.6042671554441</v>
      </c>
      <c r="CK22" s="10">
        <f t="shared" si="12"/>
        <v>102.50910187896885</v>
      </c>
      <c r="CL22" s="17">
        <f t="shared" si="45"/>
        <v>636.6305578659399</v>
      </c>
      <c r="CM22" s="34">
        <v>463.5660453323311</v>
      </c>
      <c r="CN22" s="10">
        <v>100.48592536396481</v>
      </c>
      <c r="CO22" s="17">
        <v>461.3243532895506</v>
      </c>
      <c r="CP22" s="10">
        <v>93.94730867746892</v>
      </c>
      <c r="CQ22" s="17">
        <v>491.04584238099466</v>
      </c>
      <c r="CR22" s="10">
        <v>104.52260312077834</v>
      </c>
      <c r="CS22" s="17">
        <v>469.798711206589</v>
      </c>
      <c r="CT22" s="10">
        <v>101.20218423137936</v>
      </c>
      <c r="CU22" s="17">
        <v>464.21795613865845</v>
      </c>
      <c r="CV22" s="10">
        <v>104.1333769298945</v>
      </c>
      <c r="CW22" s="17">
        <v>445.7917046627452</v>
      </c>
      <c r="CX22" s="34">
        <v>511.05696081793786</v>
      </c>
      <c r="CY22" s="10">
        <v>99.80697288298657</v>
      </c>
      <c r="CZ22" s="17">
        <v>512.045347189419</v>
      </c>
      <c r="DA22" s="10">
        <v>104.95367567193631</v>
      </c>
      <c r="DB22" s="17">
        <v>487.87747919374243</v>
      </c>
      <c r="DC22" s="10">
        <v>92.70924493485035</v>
      </c>
      <c r="DD22" s="17">
        <v>526.2446906310034</v>
      </c>
      <c r="DE22" s="10">
        <v>103.79043849210686</v>
      </c>
      <c r="DF22" s="17">
        <v>507.02617531674053</v>
      </c>
      <c r="DG22" s="10">
        <v>105.24961841581107</v>
      </c>
      <c r="DH22" s="231">
        <v>481.73682997464704</v>
      </c>
      <c r="DI22" s="64" t="s">
        <v>15</v>
      </c>
      <c r="DJ22" s="36">
        <v>19</v>
      </c>
    </row>
    <row r="23" spans="1:114" s="43" customFormat="1" ht="19.5" customHeight="1">
      <c r="A23" s="37">
        <v>20</v>
      </c>
      <c r="B23" s="38" t="s">
        <v>16</v>
      </c>
      <c r="C23" s="42">
        <v>5078</v>
      </c>
      <c r="D23" s="40">
        <f t="shared" si="66"/>
        <v>96.41161951775204</v>
      </c>
      <c r="E23" s="41">
        <v>5267</v>
      </c>
      <c r="F23" s="40">
        <f t="shared" si="66"/>
        <v>97.82689450222882</v>
      </c>
      <c r="G23" s="39">
        <v>5384</v>
      </c>
      <c r="H23" s="40">
        <f t="shared" si="1"/>
        <v>96.69540229885058</v>
      </c>
      <c r="I23" s="39">
        <v>5568</v>
      </c>
      <c r="J23" s="40">
        <f t="shared" si="2"/>
        <v>97.44487224361218</v>
      </c>
      <c r="K23" s="39">
        <v>5714</v>
      </c>
      <c r="L23" s="40">
        <f t="shared" si="3"/>
        <v>97.2099353521606</v>
      </c>
      <c r="M23" s="39">
        <v>5878</v>
      </c>
      <c r="N23" s="42">
        <v>31.6</v>
      </c>
      <c r="O23" s="185">
        <f t="shared" si="46"/>
        <v>100.63694267515925</v>
      </c>
      <c r="P23" s="41">
        <v>31.4</v>
      </c>
      <c r="Q23" s="185">
        <f t="shared" si="47"/>
        <v>85.55858310626702</v>
      </c>
      <c r="R23" s="41">
        <v>36.7</v>
      </c>
      <c r="S23" s="185">
        <f t="shared" si="48"/>
        <v>91.06699751861044</v>
      </c>
      <c r="T23" s="41">
        <v>40.3</v>
      </c>
      <c r="U23" s="185">
        <f t="shared" si="49"/>
        <v>83.4368530020704</v>
      </c>
      <c r="V23" s="41">
        <v>48.3</v>
      </c>
      <c r="W23" s="185">
        <f t="shared" si="50"/>
        <v>112.85046728971963</v>
      </c>
      <c r="X23" s="230">
        <v>42.8</v>
      </c>
      <c r="Y23" s="42">
        <f>N23+'【集団回収量除く】市町村別'!N23</f>
        <v>1562.3000000000002</v>
      </c>
      <c r="Z23" s="40">
        <f t="shared" si="51"/>
        <v>98.5678233438486</v>
      </c>
      <c r="AA23" s="41">
        <f>P23+'【集団回収量除く】市町村別'!P23</f>
        <v>1585</v>
      </c>
      <c r="AB23" s="40">
        <f t="shared" si="52"/>
        <v>98.44109061548973</v>
      </c>
      <c r="AC23" s="41">
        <f>R23+'【集団回収量除く】市町村別'!R23</f>
        <v>1610.1</v>
      </c>
      <c r="AD23" s="40">
        <f t="shared" si="53"/>
        <v>96.9349973811115</v>
      </c>
      <c r="AE23" s="41">
        <f>T23+'【集団回収量除く】市町村別'!T23</f>
        <v>1661.0099999999998</v>
      </c>
      <c r="AF23" s="40">
        <f t="shared" si="54"/>
        <v>97.28300339697785</v>
      </c>
      <c r="AG23" s="41">
        <f>V23+'【集団回収量除く】市町村別'!V23</f>
        <v>1707.3999999999999</v>
      </c>
      <c r="AH23" s="40">
        <f t="shared" si="55"/>
        <v>101.91607473288369</v>
      </c>
      <c r="AI23" s="41">
        <f>X23+'【集団回収量除く】市町村別'!X23</f>
        <v>1675.2999999999997</v>
      </c>
      <c r="AJ23" s="42">
        <f>N23+'【集団回収量除く】市町村別'!Y23</f>
        <v>1033.0000000000002</v>
      </c>
      <c r="AK23" s="40">
        <f t="shared" si="56"/>
        <v>98.88952709170977</v>
      </c>
      <c r="AL23" s="41">
        <f>P23+'【集団回収量除く】市町村別'!AA23</f>
        <v>1044.6000000000001</v>
      </c>
      <c r="AM23" s="40">
        <f t="shared" si="57"/>
        <v>97.25351457033796</v>
      </c>
      <c r="AN23" s="41">
        <f>R23+'【集団回収量除く】市町村別'!AC23</f>
        <v>1074.1000000000001</v>
      </c>
      <c r="AO23" s="40">
        <f t="shared" si="58"/>
        <v>100.78726858150907</v>
      </c>
      <c r="AP23" s="41">
        <f>T23+'【集団回収量除く】市町村別'!AE23</f>
        <v>1065.7099999999998</v>
      </c>
      <c r="AQ23" s="40">
        <f t="shared" si="59"/>
        <v>95.49372759856631</v>
      </c>
      <c r="AR23" s="41">
        <f>V23+'【集団回収量除く】市町村別'!AG23</f>
        <v>1115.9999999999998</v>
      </c>
      <c r="AS23" s="40">
        <f t="shared" si="60"/>
        <v>102.6867868973132</v>
      </c>
      <c r="AT23" s="225">
        <f>X23+'【集団回収量除く】市町村別'!AI23</f>
        <v>1086.8</v>
      </c>
      <c r="AU23" s="343">
        <v>828.3000000000001</v>
      </c>
      <c r="AV23" s="40">
        <f t="shared" si="61"/>
        <v>98.90149253731344</v>
      </c>
      <c r="AW23" s="41">
        <v>837.4999999999999</v>
      </c>
      <c r="AX23" s="40">
        <f t="shared" si="62"/>
        <v>97.11270871985157</v>
      </c>
      <c r="AY23" s="41">
        <v>862.4</v>
      </c>
      <c r="AZ23" s="40">
        <f t="shared" si="63"/>
        <v>102.08212497484641</v>
      </c>
      <c r="BA23" s="41">
        <v>844.8100000000001</v>
      </c>
      <c r="BB23" s="40">
        <f t="shared" si="64"/>
        <v>96.91522312722269</v>
      </c>
      <c r="BC23" s="41">
        <v>871.6999999999998</v>
      </c>
      <c r="BD23" s="40">
        <f t="shared" si="65"/>
        <v>102.55294117647057</v>
      </c>
      <c r="BE23" s="230">
        <v>850</v>
      </c>
      <c r="BF23" s="42">
        <v>529.3</v>
      </c>
      <c r="BG23" s="40">
        <f t="shared" si="28"/>
        <v>97.94596595114727</v>
      </c>
      <c r="BH23" s="41">
        <v>540.4000000000001</v>
      </c>
      <c r="BI23" s="40">
        <f t="shared" si="29"/>
        <v>100.8208955223881</v>
      </c>
      <c r="BJ23" s="41">
        <v>535.9999999999999</v>
      </c>
      <c r="BK23" s="40">
        <f t="shared" si="30"/>
        <v>90.03863598185785</v>
      </c>
      <c r="BL23" s="41">
        <v>595.3000000000001</v>
      </c>
      <c r="BM23" s="40">
        <f t="shared" si="31"/>
        <v>100.65945214744676</v>
      </c>
      <c r="BN23" s="41">
        <v>591.4</v>
      </c>
      <c r="BO23" s="40">
        <f t="shared" si="32"/>
        <v>100.49277824978759</v>
      </c>
      <c r="BP23" s="41">
        <v>588.5</v>
      </c>
      <c r="BQ23" s="42">
        <f t="shared" si="33"/>
        <v>842.9054692010124</v>
      </c>
      <c r="BR23" s="40">
        <f t="shared" si="4"/>
        <v>102.23645639071496</v>
      </c>
      <c r="BS23" s="41">
        <f t="shared" si="34"/>
        <v>824.4666325089534</v>
      </c>
      <c r="BT23" s="40">
        <f t="shared" si="5"/>
        <v>100.62783973301626</v>
      </c>
      <c r="BU23" s="41">
        <f t="shared" si="35"/>
        <v>819.3225996865395</v>
      </c>
      <c r="BV23" s="40">
        <f t="shared" si="6"/>
        <v>100.52243478546205</v>
      </c>
      <c r="BW23" s="41">
        <f t="shared" si="36"/>
        <v>815.0644196344449</v>
      </c>
      <c r="BX23" s="40">
        <f t="shared" si="7"/>
        <v>99.56111656517481</v>
      </c>
      <c r="BY23" s="41">
        <f t="shared" si="37"/>
        <v>818.6573712247256</v>
      </c>
      <c r="BZ23" s="40">
        <f t="shared" si="38"/>
        <v>104.84121233459754</v>
      </c>
      <c r="CA23" s="41">
        <f t="shared" si="39"/>
        <v>780.8545446918389</v>
      </c>
      <c r="CB23" s="42">
        <f t="shared" si="40"/>
        <v>557.3330024224833</v>
      </c>
      <c r="CC23" s="40">
        <f t="shared" si="8"/>
        <v>102.57013375187776</v>
      </c>
      <c r="CD23" s="41">
        <f t="shared" si="41"/>
        <v>543.3677251223046</v>
      </c>
      <c r="CE23" s="40">
        <f t="shared" si="9"/>
        <v>99.41388313018788</v>
      </c>
      <c r="CF23" s="41">
        <f t="shared" si="42"/>
        <v>546.5712715504081</v>
      </c>
      <c r="CG23" s="40">
        <f t="shared" si="10"/>
        <v>104.51727350192064</v>
      </c>
      <c r="CH23" s="41">
        <f t="shared" si="43"/>
        <v>522.9482680108032</v>
      </c>
      <c r="CI23" s="40">
        <f t="shared" si="11"/>
        <v>97.7299406134419</v>
      </c>
      <c r="CJ23" s="41">
        <f t="shared" si="44"/>
        <v>535.0952479130805</v>
      </c>
      <c r="CK23" s="40">
        <f t="shared" si="12"/>
        <v>105.63404504417342</v>
      </c>
      <c r="CL23" s="41">
        <f t="shared" si="45"/>
        <v>506.55567311591403</v>
      </c>
      <c r="CM23" s="42">
        <v>446.8915062018808</v>
      </c>
      <c r="CN23" s="40">
        <v>102.58254454392082</v>
      </c>
      <c r="CO23" s="41">
        <v>435.6408862626173</v>
      </c>
      <c r="CP23" s="40">
        <v>99.26994944896163</v>
      </c>
      <c r="CQ23" s="41">
        <v>438.84467422499944</v>
      </c>
      <c r="CR23" s="40">
        <v>105.86005083593183</v>
      </c>
      <c r="CS23" s="41">
        <v>414.5517319891967</v>
      </c>
      <c r="CT23" s="40">
        <v>99.18472384467005</v>
      </c>
      <c r="CU23" s="41">
        <v>417.9592541270898</v>
      </c>
      <c r="CV23" s="40">
        <v>105.49635775906441</v>
      </c>
      <c r="CW23" s="41">
        <v>396.1835868131458</v>
      </c>
      <c r="CX23" s="42">
        <v>285.5724667785289</v>
      </c>
      <c r="CY23" s="40">
        <v>101.5914538528343</v>
      </c>
      <c r="CZ23" s="41">
        <v>281.09890738664893</v>
      </c>
      <c r="DA23" s="40">
        <v>103.06050911193044</v>
      </c>
      <c r="DB23" s="41">
        <v>272.75132813613135</v>
      </c>
      <c r="DC23" s="40">
        <v>93.37084807537113</v>
      </c>
      <c r="DD23" s="41">
        <v>292.11615162364177</v>
      </c>
      <c r="DE23" s="40">
        <v>103.01663290290556</v>
      </c>
      <c r="DF23" s="41">
        <v>283.56212331164505</v>
      </c>
      <c r="DG23" s="40">
        <v>103.37706519990402</v>
      </c>
      <c r="DH23" s="230">
        <v>274.29887157592503</v>
      </c>
      <c r="DI23" s="63" t="s">
        <v>16</v>
      </c>
      <c r="DJ23" s="44">
        <v>20</v>
      </c>
    </row>
    <row r="24" spans="1:114" s="21" customFormat="1" ht="19.5" customHeight="1">
      <c r="A24" s="11">
        <v>21</v>
      </c>
      <c r="B24" s="19" t="s">
        <v>41</v>
      </c>
      <c r="C24" s="34">
        <v>15299</v>
      </c>
      <c r="D24" s="10">
        <f t="shared" si="66"/>
        <v>98.69685826720857</v>
      </c>
      <c r="E24" s="17">
        <v>15501</v>
      </c>
      <c r="F24" s="10">
        <f t="shared" si="66"/>
        <v>99.49293966623877</v>
      </c>
      <c r="G24" s="9">
        <v>15580</v>
      </c>
      <c r="H24" s="10">
        <f t="shared" si="1"/>
        <v>99.91022188021034</v>
      </c>
      <c r="I24" s="9">
        <v>15594</v>
      </c>
      <c r="J24" s="10">
        <f t="shared" si="2"/>
        <v>99.61034813158736</v>
      </c>
      <c r="K24" s="9">
        <v>15655</v>
      </c>
      <c r="L24" s="10">
        <f t="shared" si="3"/>
        <v>99.21414538310412</v>
      </c>
      <c r="M24" s="9">
        <v>15779</v>
      </c>
      <c r="N24" s="34">
        <v>93.7</v>
      </c>
      <c r="O24" s="45">
        <f t="shared" si="46"/>
        <v>108.82694541231128</v>
      </c>
      <c r="P24" s="17">
        <v>86.1</v>
      </c>
      <c r="Q24" s="45">
        <f t="shared" si="47"/>
        <v>132.87037037037038</v>
      </c>
      <c r="R24" s="17">
        <v>64.8</v>
      </c>
      <c r="S24" s="45">
        <f t="shared" si="48"/>
        <v>56.49520488230166</v>
      </c>
      <c r="T24" s="17">
        <v>114.7</v>
      </c>
      <c r="U24" s="45">
        <f t="shared" si="49"/>
        <v>63.54570637119114</v>
      </c>
      <c r="V24" s="17">
        <v>180.5</v>
      </c>
      <c r="W24" s="45">
        <f t="shared" si="50"/>
        <v>103.37915234822452</v>
      </c>
      <c r="X24" s="231">
        <v>174.6</v>
      </c>
      <c r="Y24" s="34">
        <f>N24+'【集団回収量除く】市町村別'!N24</f>
        <v>4317.2</v>
      </c>
      <c r="Z24" s="10">
        <f t="shared" si="51"/>
        <v>100.18797428697407</v>
      </c>
      <c r="AA24" s="17">
        <f>P24+'【集団回収量除く】市町村別'!P24</f>
        <v>4309.1</v>
      </c>
      <c r="AB24" s="10">
        <f t="shared" si="52"/>
        <v>103.06632543232321</v>
      </c>
      <c r="AC24" s="17">
        <f>R24+'【集団回収量除く】市町村別'!R24</f>
        <v>4180.9</v>
      </c>
      <c r="AD24" s="10">
        <f t="shared" si="53"/>
        <v>97.41600260962767</v>
      </c>
      <c r="AE24" s="17">
        <f>T24+'【集団回収量除く】市町村別'!T24</f>
        <v>4291.799999999999</v>
      </c>
      <c r="AF24" s="10">
        <f t="shared" si="54"/>
        <v>101.73034986252016</v>
      </c>
      <c r="AG24" s="17">
        <f>V24+'【集団回収量除く】市町村別'!V24</f>
        <v>4218.799999999999</v>
      </c>
      <c r="AH24" s="10">
        <f t="shared" si="55"/>
        <v>100.21378687823646</v>
      </c>
      <c r="AI24" s="17">
        <f>X24+'【集団回収量除く】市町村別'!X24</f>
        <v>4209.800000000001</v>
      </c>
      <c r="AJ24" s="34">
        <f>N24+'【集団回収量除く】市町村別'!Y24</f>
        <v>2824.7</v>
      </c>
      <c r="AK24" s="10">
        <f t="shared" si="56"/>
        <v>100.64849456618565</v>
      </c>
      <c r="AL24" s="17">
        <f>P24+'【集団回収量除く】市町村別'!AA24</f>
        <v>2806.5</v>
      </c>
      <c r="AM24" s="10">
        <f t="shared" si="57"/>
        <v>102.35603048980632</v>
      </c>
      <c r="AN24" s="17">
        <f>R24+'【集団回収量除く】市町村別'!AC24</f>
        <v>2741.9000000000005</v>
      </c>
      <c r="AO24" s="10">
        <f t="shared" si="58"/>
        <v>100.87561164048421</v>
      </c>
      <c r="AP24" s="17">
        <f>T24+'【集団回収量除く】市町村別'!AE24</f>
        <v>2718.0999999999995</v>
      </c>
      <c r="AQ24" s="10">
        <f t="shared" si="59"/>
        <v>102.40364691255695</v>
      </c>
      <c r="AR24" s="17">
        <f>V24+'【集団回収量除く】市町村別'!AG24</f>
        <v>2654.3</v>
      </c>
      <c r="AS24" s="10">
        <f t="shared" si="60"/>
        <v>98.35476340460222</v>
      </c>
      <c r="AT24" s="226">
        <f>X24+'【集団回収量除く】市町村別'!AI24</f>
        <v>2698.7</v>
      </c>
      <c r="AU24" s="344">
        <v>2372.2000000000003</v>
      </c>
      <c r="AV24" s="10">
        <f t="shared" si="61"/>
        <v>101.63232080887708</v>
      </c>
      <c r="AW24" s="17">
        <v>2334.1000000000004</v>
      </c>
      <c r="AX24" s="10">
        <f t="shared" si="62"/>
        <v>100.7510683299521</v>
      </c>
      <c r="AY24" s="17">
        <v>2316.7</v>
      </c>
      <c r="AZ24" s="10">
        <f t="shared" si="63"/>
        <v>104.49706811005862</v>
      </c>
      <c r="BA24" s="17">
        <v>2217</v>
      </c>
      <c r="BB24" s="10">
        <f t="shared" si="64"/>
        <v>106.11209496003447</v>
      </c>
      <c r="BC24" s="17">
        <v>2089.2999999999997</v>
      </c>
      <c r="BD24" s="10">
        <f t="shared" si="65"/>
        <v>98.08459696727853</v>
      </c>
      <c r="BE24" s="231">
        <v>2130.1</v>
      </c>
      <c r="BF24" s="34">
        <v>1492.4999999999998</v>
      </c>
      <c r="BG24" s="10">
        <f t="shared" si="28"/>
        <v>99.32783175828561</v>
      </c>
      <c r="BH24" s="17">
        <v>1502.6000000000001</v>
      </c>
      <c r="BI24" s="10">
        <f t="shared" si="29"/>
        <v>104.41973592772759</v>
      </c>
      <c r="BJ24" s="17">
        <v>1439</v>
      </c>
      <c r="BK24" s="10">
        <f t="shared" si="30"/>
        <v>91.44055410815278</v>
      </c>
      <c r="BL24" s="17">
        <v>1573.6999999999996</v>
      </c>
      <c r="BM24" s="10">
        <f t="shared" si="31"/>
        <v>100.58804729945669</v>
      </c>
      <c r="BN24" s="17">
        <v>1564.4999999999998</v>
      </c>
      <c r="BO24" s="10">
        <f t="shared" si="32"/>
        <v>103.53384951359934</v>
      </c>
      <c r="BP24" s="17">
        <v>1511.1000000000001</v>
      </c>
      <c r="BQ24" s="34">
        <f t="shared" si="33"/>
        <v>773.1188447270706</v>
      </c>
      <c r="BR24" s="10">
        <f t="shared" si="4"/>
        <v>101.51080393636086</v>
      </c>
      <c r="BS24" s="17">
        <f t="shared" si="34"/>
        <v>761.6123749859711</v>
      </c>
      <c r="BT24" s="10">
        <f t="shared" si="5"/>
        <v>103.59159733150092</v>
      </c>
      <c r="BU24" s="17">
        <f t="shared" si="35"/>
        <v>735.2067103944291</v>
      </c>
      <c r="BV24" s="10">
        <f t="shared" si="6"/>
        <v>97.77067243888361</v>
      </c>
      <c r="BW24" s="17">
        <f t="shared" si="36"/>
        <v>751.9705981914018</v>
      </c>
      <c r="BX24" s="10">
        <f t="shared" si="7"/>
        <v>101.84925561440541</v>
      </c>
      <c r="BY24" s="17">
        <f t="shared" si="37"/>
        <v>738.3172254476882</v>
      </c>
      <c r="BZ24" s="10">
        <f t="shared" si="38"/>
        <v>101.00755944756901</v>
      </c>
      <c r="CA24" s="17">
        <f t="shared" si="39"/>
        <v>730.9524450305463</v>
      </c>
      <c r="CB24" s="34">
        <f t="shared" si="40"/>
        <v>505.84378780240803</v>
      </c>
      <c r="CC24" s="10">
        <f t="shared" si="8"/>
        <v>101.9774046846489</v>
      </c>
      <c r="CD24" s="17">
        <f t="shared" si="41"/>
        <v>496.0351652080776</v>
      </c>
      <c r="CE24" s="10">
        <f t="shared" si="9"/>
        <v>102.87768240959825</v>
      </c>
      <c r="CF24" s="17">
        <f t="shared" si="42"/>
        <v>482.160128018007</v>
      </c>
      <c r="CG24" s="10">
        <f t="shared" si="10"/>
        <v>101.24287713073417</v>
      </c>
      <c r="CH24" s="17">
        <f t="shared" si="43"/>
        <v>476.2410370809566</v>
      </c>
      <c r="CI24" s="10">
        <f t="shared" si="11"/>
        <v>102.5233396360007</v>
      </c>
      <c r="CJ24" s="17">
        <f t="shared" si="44"/>
        <v>464.5196291613254</v>
      </c>
      <c r="CK24" s="10">
        <f t="shared" si="12"/>
        <v>99.13381103552977</v>
      </c>
      <c r="CL24" s="17">
        <f t="shared" si="45"/>
        <v>468.57840358305253</v>
      </c>
      <c r="CM24" s="34">
        <v>424.8106465907433</v>
      </c>
      <c r="CN24" s="10">
        <v>102.97422085485353</v>
      </c>
      <c r="CO24" s="17">
        <v>412.5407728887133</v>
      </c>
      <c r="CP24" s="10">
        <v>101.26454064774232</v>
      </c>
      <c r="CQ24" s="17">
        <v>407.38917122408424</v>
      </c>
      <c r="CR24" s="10">
        <v>104.87751851154819</v>
      </c>
      <c r="CS24" s="17">
        <v>388.44280166604636</v>
      </c>
      <c r="CT24" s="10">
        <v>106.2361222385447</v>
      </c>
      <c r="CU24" s="17">
        <v>365.64098301124847</v>
      </c>
      <c r="CV24" s="10">
        <v>98.86150466602923</v>
      </c>
      <c r="CW24" s="17">
        <v>369.8517276734206</v>
      </c>
      <c r="CX24" s="34">
        <v>267.27505692466247</v>
      </c>
      <c r="CY24" s="10">
        <v>100.63930453527588</v>
      </c>
      <c r="CZ24" s="17">
        <v>265.57720977789324</v>
      </c>
      <c r="DA24" s="10">
        <v>104.95190540958622</v>
      </c>
      <c r="DB24" s="17">
        <v>253.04658237642215</v>
      </c>
      <c r="DC24" s="10">
        <v>91.77346866883916</v>
      </c>
      <c r="DD24" s="17">
        <v>275.7295611104452</v>
      </c>
      <c r="DE24" s="10">
        <v>100.70561789083844</v>
      </c>
      <c r="DF24" s="17">
        <v>273.79759628636305</v>
      </c>
      <c r="DG24" s="10">
        <v>104.35391960875657</v>
      </c>
      <c r="DH24" s="231">
        <v>262.37404144749354</v>
      </c>
      <c r="DI24" s="64" t="s">
        <v>41</v>
      </c>
      <c r="DJ24" s="36">
        <v>21</v>
      </c>
    </row>
    <row r="25" spans="1:114" s="43" customFormat="1" ht="19.5" customHeight="1">
      <c r="A25" s="37">
        <v>22</v>
      </c>
      <c r="B25" s="38" t="s">
        <v>17</v>
      </c>
      <c r="C25" s="42">
        <v>7056</v>
      </c>
      <c r="D25" s="40">
        <f t="shared" si="66"/>
        <v>97.20347155255544</v>
      </c>
      <c r="E25" s="41">
        <v>7259</v>
      </c>
      <c r="F25" s="40">
        <f t="shared" si="66"/>
        <v>98.57414448669202</v>
      </c>
      <c r="G25" s="39">
        <v>7364</v>
      </c>
      <c r="H25" s="40">
        <f t="shared" si="1"/>
        <v>97.89949481520873</v>
      </c>
      <c r="I25" s="39">
        <v>7522</v>
      </c>
      <c r="J25" s="40">
        <f t="shared" si="2"/>
        <v>97.878985035784</v>
      </c>
      <c r="K25" s="39">
        <v>7685</v>
      </c>
      <c r="L25" s="40">
        <f t="shared" si="3"/>
        <v>98.52564102564102</v>
      </c>
      <c r="M25" s="39">
        <v>7800</v>
      </c>
      <c r="N25" s="42">
        <v>16.2</v>
      </c>
      <c r="O25" s="185">
        <f t="shared" si="46"/>
        <v>73.97260273972603</v>
      </c>
      <c r="P25" s="41">
        <v>21.9</v>
      </c>
      <c r="Q25" s="185">
        <f t="shared" si="47"/>
        <v>106.82926829268293</v>
      </c>
      <c r="R25" s="41">
        <v>20.5</v>
      </c>
      <c r="S25" s="185">
        <f t="shared" si="48"/>
        <v>82.99595141700405</v>
      </c>
      <c r="T25" s="41">
        <v>24.7</v>
      </c>
      <c r="U25" s="185">
        <f t="shared" si="49"/>
        <v>77.4294670846395</v>
      </c>
      <c r="V25" s="41">
        <v>31.9</v>
      </c>
      <c r="W25" s="185">
        <f t="shared" si="50"/>
        <v>66.59707724425887</v>
      </c>
      <c r="X25" s="230">
        <v>47.9</v>
      </c>
      <c r="Y25" s="42">
        <f>N25+'【集団回収量除く】市町村別'!N25</f>
        <v>1995.1000000000001</v>
      </c>
      <c r="Z25" s="40">
        <f t="shared" si="51"/>
        <v>100</v>
      </c>
      <c r="AA25" s="41">
        <f>P25+'【集団回収量除く】市町村別'!P25</f>
        <v>1995.1000000000001</v>
      </c>
      <c r="AB25" s="40">
        <f t="shared" si="52"/>
        <v>99.34767453440894</v>
      </c>
      <c r="AC25" s="41">
        <f>R25+'【集団回収量除く】市町村別'!R25</f>
        <v>2008.1999999999998</v>
      </c>
      <c r="AD25" s="40">
        <f t="shared" si="53"/>
        <v>93.62674250547812</v>
      </c>
      <c r="AE25" s="41">
        <f>T25+'【集団回収量除く】市町村別'!T25</f>
        <v>2144.8999999999996</v>
      </c>
      <c r="AF25" s="40">
        <f t="shared" si="54"/>
        <v>99.26416142169565</v>
      </c>
      <c r="AG25" s="41">
        <f>V25+'【集団回収量除く】市町村別'!V25</f>
        <v>2160.8</v>
      </c>
      <c r="AH25" s="40">
        <f t="shared" si="55"/>
        <v>98.49127125210812</v>
      </c>
      <c r="AI25" s="41">
        <f>X25+'【集団回収量除く】市町村別'!X25</f>
        <v>2193.9</v>
      </c>
      <c r="AJ25" s="42">
        <f>N25+'【集団回収量除く】市町村別'!Y25</f>
        <v>1524.7</v>
      </c>
      <c r="AK25" s="40">
        <f t="shared" si="56"/>
        <v>99.12879526688769</v>
      </c>
      <c r="AL25" s="41">
        <f>P25+'【集団回収量除く】市町村別'!AA25</f>
        <v>1538.1000000000004</v>
      </c>
      <c r="AM25" s="40">
        <f t="shared" si="57"/>
        <v>99.20025798129637</v>
      </c>
      <c r="AN25" s="41">
        <f>R25+'【集団回収量除く】市町村別'!AC25</f>
        <v>1550.5</v>
      </c>
      <c r="AO25" s="40">
        <f t="shared" si="58"/>
        <v>98.03363682346988</v>
      </c>
      <c r="AP25" s="41">
        <f>T25+'【集団回収量除く】市町村別'!AE25</f>
        <v>1581.6000000000004</v>
      </c>
      <c r="AQ25" s="40">
        <f t="shared" si="59"/>
        <v>99.59070587494492</v>
      </c>
      <c r="AR25" s="41">
        <f>V25+'【集団回収量除く】市町村別'!AG25</f>
        <v>1588.1000000000001</v>
      </c>
      <c r="AS25" s="40">
        <f t="shared" si="60"/>
        <v>97.92206190652361</v>
      </c>
      <c r="AT25" s="225">
        <f>X25+'【集団回収量除く】市町村別'!AI25</f>
        <v>1621.8000000000002</v>
      </c>
      <c r="AU25" s="343">
        <v>1332.3999999999999</v>
      </c>
      <c r="AV25" s="40">
        <f t="shared" si="61"/>
        <v>99.68576986383358</v>
      </c>
      <c r="AW25" s="41">
        <v>1336.6000000000004</v>
      </c>
      <c r="AX25" s="40">
        <f t="shared" si="62"/>
        <v>99.36807672292026</v>
      </c>
      <c r="AY25" s="41">
        <v>1345.1</v>
      </c>
      <c r="AZ25" s="40">
        <f t="shared" si="63"/>
        <v>97.79700450777956</v>
      </c>
      <c r="BA25" s="41">
        <v>1375.3999999999999</v>
      </c>
      <c r="BB25" s="40">
        <f t="shared" si="64"/>
        <v>101.0877554020285</v>
      </c>
      <c r="BC25" s="41">
        <v>1360.6000000000001</v>
      </c>
      <c r="BD25" s="40">
        <f t="shared" si="65"/>
        <v>98.9239493965392</v>
      </c>
      <c r="BE25" s="230">
        <v>1375.3999999999999</v>
      </c>
      <c r="BF25" s="42">
        <v>470.40000000000003</v>
      </c>
      <c r="BG25" s="40">
        <f t="shared" si="28"/>
        <v>102.93216630196935</v>
      </c>
      <c r="BH25" s="41">
        <v>457.00000000000006</v>
      </c>
      <c r="BI25" s="40">
        <f t="shared" si="29"/>
        <v>99.84706139392617</v>
      </c>
      <c r="BJ25" s="41">
        <v>457.7</v>
      </c>
      <c r="BK25" s="40">
        <f t="shared" si="30"/>
        <v>81.2533285993254</v>
      </c>
      <c r="BL25" s="41">
        <v>563.3000000000001</v>
      </c>
      <c r="BM25" s="40">
        <f t="shared" si="31"/>
        <v>98.35865199930156</v>
      </c>
      <c r="BN25" s="41">
        <v>572.7</v>
      </c>
      <c r="BO25" s="40">
        <f t="shared" si="32"/>
        <v>100.1048767697955</v>
      </c>
      <c r="BP25" s="41">
        <v>572.1</v>
      </c>
      <c r="BQ25" s="42">
        <f t="shared" si="33"/>
        <v>774.6637467772497</v>
      </c>
      <c r="BR25" s="40">
        <f t="shared" si="4"/>
        <v>102.87698412698411</v>
      </c>
      <c r="BS25" s="41">
        <f t="shared" si="34"/>
        <v>753.0000547265842</v>
      </c>
      <c r="BT25" s="40">
        <f t="shared" si="5"/>
        <v>100.78471900694139</v>
      </c>
      <c r="BU25" s="41">
        <f t="shared" si="35"/>
        <v>747.1371276777808</v>
      </c>
      <c r="BV25" s="40">
        <f t="shared" si="6"/>
        <v>95.89758793545481</v>
      </c>
      <c r="BW25" s="41">
        <f t="shared" si="36"/>
        <v>779.0989781522469</v>
      </c>
      <c r="BX25" s="40">
        <f t="shared" si="7"/>
        <v>101.13810214695974</v>
      </c>
      <c r="BY25" s="41">
        <f t="shared" si="37"/>
        <v>770.3318152244633</v>
      </c>
      <c r="BZ25" s="40">
        <f t="shared" si="38"/>
        <v>99.96511590975192</v>
      </c>
      <c r="CA25" s="41">
        <f t="shared" si="39"/>
        <v>770.6006322444679</v>
      </c>
      <c r="CB25" s="42">
        <f t="shared" si="40"/>
        <v>592.0153449507658</v>
      </c>
      <c r="CC25" s="40">
        <f t="shared" si="8"/>
        <v>101.98071497198667</v>
      </c>
      <c r="CD25" s="41">
        <f t="shared" si="41"/>
        <v>580.5169586361382</v>
      </c>
      <c r="CE25" s="40">
        <f t="shared" si="9"/>
        <v>100.63517010253018</v>
      </c>
      <c r="CF25" s="41">
        <f t="shared" si="42"/>
        <v>576.8529610917235</v>
      </c>
      <c r="CG25" s="40">
        <f t="shared" si="10"/>
        <v>100.41136812338715</v>
      </c>
      <c r="CH25" s="41">
        <f t="shared" si="43"/>
        <v>574.4896936200262</v>
      </c>
      <c r="CI25" s="40">
        <f t="shared" si="11"/>
        <v>101.47081121129108</v>
      </c>
      <c r="CJ25" s="41">
        <f t="shared" si="44"/>
        <v>566.1625119205712</v>
      </c>
      <c r="CK25" s="40">
        <f t="shared" si="12"/>
        <v>99.38738879256789</v>
      </c>
      <c r="CL25" s="41">
        <f t="shared" si="45"/>
        <v>569.6522655426766</v>
      </c>
      <c r="CM25" s="42">
        <v>517.3484919081787</v>
      </c>
      <c r="CN25" s="40">
        <v>102.55371363967798</v>
      </c>
      <c r="CO25" s="41">
        <v>504.46587797481465</v>
      </c>
      <c r="CP25" s="40">
        <v>100.8054163090763</v>
      </c>
      <c r="CQ25" s="41">
        <v>500.43529052852455</v>
      </c>
      <c r="CR25" s="40">
        <v>100.16899647085472</v>
      </c>
      <c r="CS25" s="41">
        <v>499.59099937087996</v>
      </c>
      <c r="CT25" s="40">
        <v>102.99612252023391</v>
      </c>
      <c r="CU25" s="41">
        <v>485.0580654361369</v>
      </c>
      <c r="CV25" s="40">
        <v>100.40426874339697</v>
      </c>
      <c r="CW25" s="41">
        <v>483.1050228310502</v>
      </c>
      <c r="CX25" s="42">
        <v>182.64840182648402</v>
      </c>
      <c r="CY25" s="40">
        <v>105.8935083880379</v>
      </c>
      <c r="CZ25" s="41">
        <v>172.48309609044608</v>
      </c>
      <c r="DA25" s="40">
        <v>101.2913293986599</v>
      </c>
      <c r="DB25" s="41">
        <v>170.28416658605732</v>
      </c>
      <c r="DC25" s="40">
        <v>83.22406628582961</v>
      </c>
      <c r="DD25" s="41">
        <v>204.609284532221</v>
      </c>
      <c r="DE25" s="40">
        <v>100.21549822681915</v>
      </c>
      <c r="DF25" s="41">
        <v>204.16930330389212</v>
      </c>
      <c r="DG25" s="40">
        <v>101.60286776895313</v>
      </c>
      <c r="DH25" s="230">
        <v>200.94836670179137</v>
      </c>
      <c r="DI25" s="63" t="s">
        <v>17</v>
      </c>
      <c r="DJ25" s="44">
        <v>22</v>
      </c>
    </row>
    <row r="26" spans="1:114" s="21" customFormat="1" ht="19.5" customHeight="1">
      <c r="A26" s="11">
        <v>23</v>
      </c>
      <c r="B26" s="19" t="s">
        <v>18</v>
      </c>
      <c r="C26" s="34">
        <v>4943</v>
      </c>
      <c r="D26" s="10">
        <f t="shared" si="66"/>
        <v>97.1692549636328</v>
      </c>
      <c r="E26" s="17">
        <v>5087</v>
      </c>
      <c r="F26" s="10">
        <f t="shared" si="66"/>
        <v>96.71102661596959</v>
      </c>
      <c r="G26" s="9">
        <v>5260</v>
      </c>
      <c r="H26" s="10">
        <f t="shared" si="1"/>
        <v>97.20938828312697</v>
      </c>
      <c r="I26" s="9">
        <v>5411</v>
      </c>
      <c r="J26" s="10">
        <f t="shared" si="2"/>
        <v>97.42527907814188</v>
      </c>
      <c r="K26" s="9">
        <v>5554</v>
      </c>
      <c r="L26" s="10">
        <f t="shared" si="3"/>
        <v>97.6785086176574</v>
      </c>
      <c r="M26" s="9">
        <v>5686</v>
      </c>
      <c r="N26" s="34">
        <v>19.2</v>
      </c>
      <c r="O26" s="45">
        <f t="shared" si="46"/>
        <v>190.0990099009901</v>
      </c>
      <c r="P26" s="17">
        <v>10.1</v>
      </c>
      <c r="Q26" s="45">
        <f t="shared" si="47"/>
        <v>90.17857142857143</v>
      </c>
      <c r="R26" s="17">
        <v>11.2</v>
      </c>
      <c r="S26" s="45">
        <f t="shared" si="48"/>
        <v>9.885260370697264</v>
      </c>
      <c r="T26" s="17">
        <v>113.3</v>
      </c>
      <c r="U26" s="45">
        <f t="shared" si="49"/>
        <v>113.86934673366834</v>
      </c>
      <c r="V26" s="17">
        <v>99.5</v>
      </c>
      <c r="W26" s="45">
        <f t="shared" si="50"/>
        <v>83.96624472573839</v>
      </c>
      <c r="X26" s="231">
        <v>118.5</v>
      </c>
      <c r="Y26" s="34">
        <f>N26+'【集団回収量除く】市町村別'!N26</f>
        <v>1128.8999999999999</v>
      </c>
      <c r="Z26" s="10">
        <f t="shared" si="51"/>
        <v>98.17375423949909</v>
      </c>
      <c r="AA26" s="17">
        <f>P26+'【集団回収量除く】市町村別'!P26</f>
        <v>1149.8999999999999</v>
      </c>
      <c r="AB26" s="10">
        <f t="shared" si="52"/>
        <v>98.54314851315448</v>
      </c>
      <c r="AC26" s="17">
        <f>R26+'【集団回収量除く】市町村別'!R26</f>
        <v>1166.9000000000003</v>
      </c>
      <c r="AD26" s="10">
        <f t="shared" si="53"/>
        <v>91.65815725394708</v>
      </c>
      <c r="AE26" s="17">
        <f>T26+'【集団回収量除く】市町村別'!T26</f>
        <v>1273.1</v>
      </c>
      <c r="AF26" s="10">
        <f t="shared" si="54"/>
        <v>101.24055666003973</v>
      </c>
      <c r="AG26" s="17">
        <f>V26+'【集団回収量除く】市町村別'!V26</f>
        <v>1257.5000000000002</v>
      </c>
      <c r="AH26" s="10">
        <f t="shared" si="55"/>
        <v>96.15384615384617</v>
      </c>
      <c r="AI26" s="17">
        <f>X26+'【集団回収量除く】市町村別'!X26</f>
        <v>1307.8</v>
      </c>
      <c r="AJ26" s="34">
        <f>N26+'【集団回収量除く】市町村別'!Y26</f>
        <v>1128.8999999999999</v>
      </c>
      <c r="AK26" s="10">
        <f t="shared" si="56"/>
        <v>98.17375423949909</v>
      </c>
      <c r="AL26" s="17">
        <f>P26+'【集団回収量除く】市町村別'!AA26</f>
        <v>1149.8999999999999</v>
      </c>
      <c r="AM26" s="10">
        <f t="shared" si="57"/>
        <v>98.54314851315448</v>
      </c>
      <c r="AN26" s="17">
        <f>R26+'【集団回収量除く】市町村別'!AC26</f>
        <v>1166.9000000000003</v>
      </c>
      <c r="AO26" s="10">
        <f t="shared" si="58"/>
        <v>91.65815725394708</v>
      </c>
      <c r="AP26" s="17">
        <f>T26+'【集団回収量除く】市町村別'!AE26</f>
        <v>1273.1</v>
      </c>
      <c r="AQ26" s="10">
        <f t="shared" si="59"/>
        <v>101.24055666003973</v>
      </c>
      <c r="AR26" s="17">
        <f>V26+'【集団回収量除く】市町村別'!AG26</f>
        <v>1257.5000000000002</v>
      </c>
      <c r="AS26" s="10">
        <f t="shared" si="60"/>
        <v>96.15384615384617</v>
      </c>
      <c r="AT26" s="226">
        <f>X26+'【集団回収量除く】市町村別'!AI26</f>
        <v>1307.8</v>
      </c>
      <c r="AU26" s="344">
        <v>1049.9</v>
      </c>
      <c r="AV26" s="10">
        <f t="shared" si="61"/>
        <v>97.36622461281648</v>
      </c>
      <c r="AW26" s="17">
        <v>1078.3</v>
      </c>
      <c r="AX26" s="10">
        <f t="shared" si="62"/>
        <v>98.94476050651498</v>
      </c>
      <c r="AY26" s="17">
        <v>1089.7999999999997</v>
      </c>
      <c r="AZ26" s="10">
        <f t="shared" si="63"/>
        <v>98.55308374027851</v>
      </c>
      <c r="BA26" s="17">
        <v>1105.8</v>
      </c>
      <c r="BB26" s="10">
        <f t="shared" si="64"/>
        <v>100.57298772169167</v>
      </c>
      <c r="BC26" s="17">
        <v>1099.5</v>
      </c>
      <c r="BD26" s="10">
        <f t="shared" si="65"/>
        <v>97.551237689646</v>
      </c>
      <c r="BE26" s="231">
        <v>1127.1</v>
      </c>
      <c r="BF26" s="34">
        <v>0</v>
      </c>
      <c r="BG26" s="45" t="s">
        <v>43</v>
      </c>
      <c r="BH26" s="17">
        <v>0</v>
      </c>
      <c r="BI26" s="45" t="s">
        <v>43</v>
      </c>
      <c r="BJ26" s="17">
        <v>0</v>
      </c>
      <c r="BK26" s="45" t="s">
        <v>43</v>
      </c>
      <c r="BL26" s="17">
        <v>0</v>
      </c>
      <c r="BM26" s="45" t="s">
        <v>43</v>
      </c>
      <c r="BN26" s="17">
        <v>0</v>
      </c>
      <c r="BO26" s="45" t="s">
        <v>43</v>
      </c>
      <c r="BP26" s="17">
        <v>0</v>
      </c>
      <c r="BQ26" s="34">
        <f t="shared" si="33"/>
        <v>625.7084184359229</v>
      </c>
      <c r="BR26" s="10">
        <f t="shared" si="4"/>
        <v>101.03376245525632</v>
      </c>
      <c r="BS26" s="17">
        <f t="shared" si="34"/>
        <v>619.3062628079632</v>
      </c>
      <c r="BT26" s="10">
        <f t="shared" si="5"/>
        <v>101.8944291683099</v>
      </c>
      <c r="BU26" s="17">
        <f t="shared" si="35"/>
        <v>607.7920725037765</v>
      </c>
      <c r="BV26" s="10">
        <f t="shared" si="6"/>
        <v>94.54773568300715</v>
      </c>
      <c r="BW26" s="17">
        <f t="shared" si="36"/>
        <v>642.8414896592955</v>
      </c>
      <c r="BX26" s="10">
        <f t="shared" si="7"/>
        <v>103.63218260455031</v>
      </c>
      <c r="BY26" s="17">
        <f t="shared" si="37"/>
        <v>620.3106732898912</v>
      </c>
      <c r="BZ26" s="10">
        <f t="shared" si="38"/>
        <v>98.43910140993324</v>
      </c>
      <c r="CA26" s="17">
        <f t="shared" si="39"/>
        <v>630.1466230443435</v>
      </c>
      <c r="CB26" s="34">
        <f t="shared" si="40"/>
        <v>625.7084184359229</v>
      </c>
      <c r="CC26" s="10">
        <f t="shared" si="8"/>
        <v>101.03376245525632</v>
      </c>
      <c r="CD26" s="17">
        <f t="shared" si="41"/>
        <v>619.3062628079632</v>
      </c>
      <c r="CE26" s="10">
        <f t="shared" si="9"/>
        <v>101.8944291683099</v>
      </c>
      <c r="CF26" s="17">
        <f t="shared" si="42"/>
        <v>607.7920725037765</v>
      </c>
      <c r="CG26" s="10">
        <f t="shared" si="10"/>
        <v>94.54773568300715</v>
      </c>
      <c r="CH26" s="17">
        <f t="shared" si="43"/>
        <v>642.8414896592955</v>
      </c>
      <c r="CI26" s="10">
        <f t="shared" si="11"/>
        <v>103.63218260455031</v>
      </c>
      <c r="CJ26" s="17">
        <f t="shared" si="44"/>
        <v>620.3106732898912</v>
      </c>
      <c r="CK26" s="10">
        <f t="shared" si="12"/>
        <v>98.43910140993324</v>
      </c>
      <c r="CL26" s="17">
        <f t="shared" si="45"/>
        <v>630.1466230443435</v>
      </c>
      <c r="CM26" s="34">
        <v>581.9215772131062</v>
      </c>
      <c r="CN26" s="10">
        <v>100.20270778988414</v>
      </c>
      <c r="CO26" s="17">
        <v>580.7443631496886</v>
      </c>
      <c r="CP26" s="10">
        <v>102.30969928528972</v>
      </c>
      <c r="CQ26" s="17">
        <v>567.6337309234855</v>
      </c>
      <c r="CR26" s="10">
        <v>101.66002886578718</v>
      </c>
      <c r="CS26" s="17">
        <v>558.3647154703079</v>
      </c>
      <c r="CT26" s="10">
        <v>102.94884355148365</v>
      </c>
      <c r="CU26" s="17">
        <v>542.3710419739446</v>
      </c>
      <c r="CV26" s="10">
        <v>99.86970426779386</v>
      </c>
      <c r="CW26" s="17">
        <v>543.0786502777792</v>
      </c>
      <c r="CX26" s="34">
        <v>0</v>
      </c>
      <c r="CY26" s="45" t="s">
        <v>115</v>
      </c>
      <c r="CZ26" s="17">
        <v>0</v>
      </c>
      <c r="DA26" s="45" t="s">
        <v>115</v>
      </c>
      <c r="DB26" s="17">
        <v>0</v>
      </c>
      <c r="DC26" s="45" t="s">
        <v>115</v>
      </c>
      <c r="DD26" s="17">
        <v>0</v>
      </c>
      <c r="DE26" s="45" t="s">
        <v>115</v>
      </c>
      <c r="DF26" s="17">
        <v>0</v>
      </c>
      <c r="DG26" s="45" t="s">
        <v>115</v>
      </c>
      <c r="DH26" s="231">
        <v>0</v>
      </c>
      <c r="DI26" s="64" t="s">
        <v>18</v>
      </c>
      <c r="DJ26" s="36">
        <v>23</v>
      </c>
    </row>
    <row r="27" spans="1:114" s="43" customFormat="1" ht="19.5" customHeight="1">
      <c r="A27" s="37">
        <v>24</v>
      </c>
      <c r="B27" s="38" t="s">
        <v>19</v>
      </c>
      <c r="C27" s="42">
        <v>10998</v>
      </c>
      <c r="D27" s="40">
        <f t="shared" si="66"/>
        <v>98.12633832976445</v>
      </c>
      <c r="E27" s="41">
        <v>11208</v>
      </c>
      <c r="F27" s="40">
        <f t="shared" si="66"/>
        <v>97.81811834526096</v>
      </c>
      <c r="G27" s="39">
        <v>11458</v>
      </c>
      <c r="H27" s="40">
        <f t="shared" si="1"/>
        <v>97.84799316823228</v>
      </c>
      <c r="I27" s="39">
        <v>11710</v>
      </c>
      <c r="J27" s="40">
        <f t="shared" si="2"/>
        <v>97.90969899665552</v>
      </c>
      <c r="K27" s="39">
        <v>11960</v>
      </c>
      <c r="L27" s="40">
        <f t="shared" si="3"/>
        <v>98.76135425268373</v>
      </c>
      <c r="M27" s="39">
        <v>12110</v>
      </c>
      <c r="N27" s="42">
        <v>7.3</v>
      </c>
      <c r="O27" s="185">
        <f t="shared" si="46"/>
        <v>173.8095238095238</v>
      </c>
      <c r="P27" s="41">
        <v>4.2</v>
      </c>
      <c r="Q27" s="185">
        <f t="shared" si="47"/>
        <v>55.26315789473684</v>
      </c>
      <c r="R27" s="41">
        <v>7.6</v>
      </c>
      <c r="S27" s="185">
        <f t="shared" si="48"/>
        <v>80.85106382978724</v>
      </c>
      <c r="T27" s="41">
        <v>9.4</v>
      </c>
      <c r="U27" s="185">
        <f t="shared" si="49"/>
        <v>104.44444444444444</v>
      </c>
      <c r="V27" s="41">
        <v>9</v>
      </c>
      <c r="W27" s="185">
        <f t="shared" si="50"/>
        <v>83.33333333333333</v>
      </c>
      <c r="X27" s="230">
        <v>10.8</v>
      </c>
      <c r="Y27" s="42">
        <f>N27+'【集団回収量除く】市町村別'!N27</f>
        <v>3527.0000000000005</v>
      </c>
      <c r="Z27" s="40">
        <f t="shared" si="51"/>
        <v>93.20085616890842</v>
      </c>
      <c r="AA27" s="41">
        <f>P27+'【集団回収量除く】市町村別'!P27</f>
        <v>3784.2999999999993</v>
      </c>
      <c r="AB27" s="40">
        <f t="shared" si="52"/>
        <v>97.53853291406774</v>
      </c>
      <c r="AC27" s="41">
        <f>R27+'【集団回収量除く】市町村別'!R27</f>
        <v>3879.7999999999993</v>
      </c>
      <c r="AD27" s="40">
        <f t="shared" si="53"/>
        <v>96.02989950992522</v>
      </c>
      <c r="AE27" s="41">
        <f>T27+'【集団回収量除く】市町村別'!T27</f>
        <v>4040.2000000000007</v>
      </c>
      <c r="AF27" s="40">
        <f t="shared" si="54"/>
        <v>96.98031685069613</v>
      </c>
      <c r="AG27" s="41">
        <f>V27+'【集団回収量除く】市町村別'!V27</f>
        <v>4166</v>
      </c>
      <c r="AH27" s="40">
        <f t="shared" si="55"/>
        <v>97.44801291197867</v>
      </c>
      <c r="AI27" s="41">
        <f>X27+'【集団回収量除く】市町村別'!X27</f>
        <v>4275.1</v>
      </c>
      <c r="AJ27" s="42">
        <f>N27+'【集団回収量除く】市町村別'!Y27</f>
        <v>2643.4</v>
      </c>
      <c r="AK27" s="40">
        <f t="shared" si="56"/>
        <v>93.40305996254551</v>
      </c>
      <c r="AL27" s="41">
        <f>P27+'【集団回収量除く】市町村別'!AA27</f>
        <v>2830.0999999999995</v>
      </c>
      <c r="AM27" s="40">
        <f t="shared" si="57"/>
        <v>99.20081320761328</v>
      </c>
      <c r="AN27" s="41">
        <f>R27+'【集団回収量除く】市町村別'!AC27</f>
        <v>2852.9</v>
      </c>
      <c r="AO27" s="40">
        <f t="shared" si="58"/>
        <v>95.8056283162066</v>
      </c>
      <c r="AP27" s="41">
        <f>T27+'【集団回収量除く】市町村別'!AE27</f>
        <v>2977.8</v>
      </c>
      <c r="AQ27" s="40">
        <f t="shared" si="59"/>
        <v>97.86702599664773</v>
      </c>
      <c r="AR27" s="41">
        <f>V27+'【集団回収量除く】市町村別'!AG27</f>
        <v>3042.7</v>
      </c>
      <c r="AS27" s="40">
        <f t="shared" si="60"/>
        <v>95.56818895659275</v>
      </c>
      <c r="AT27" s="225">
        <f>X27+'【集団回収量除く】市町村別'!AI27</f>
        <v>3183.8</v>
      </c>
      <c r="AU27" s="343">
        <v>2013.4999999999998</v>
      </c>
      <c r="AV27" s="40">
        <f t="shared" si="61"/>
        <v>91.43544798147222</v>
      </c>
      <c r="AW27" s="41">
        <v>2202.1</v>
      </c>
      <c r="AX27" s="40">
        <f t="shared" si="62"/>
        <v>101.00912802165038</v>
      </c>
      <c r="AY27" s="41">
        <v>2180.1</v>
      </c>
      <c r="AZ27" s="40">
        <f t="shared" si="63"/>
        <v>95.58907353005655</v>
      </c>
      <c r="BA27" s="41">
        <v>2280.7000000000003</v>
      </c>
      <c r="BB27" s="40">
        <f t="shared" si="64"/>
        <v>99.64174931189658</v>
      </c>
      <c r="BC27" s="41">
        <v>2288.8999999999996</v>
      </c>
      <c r="BD27" s="40">
        <f t="shared" si="65"/>
        <v>97.032515155369</v>
      </c>
      <c r="BE27" s="230">
        <v>2358.9000000000005</v>
      </c>
      <c r="BF27" s="42">
        <v>883.5999999999999</v>
      </c>
      <c r="BG27" s="40">
        <f aca="true" t="shared" si="67" ref="BG27:BG36">BF27*100/BH27</f>
        <v>92.60113183818903</v>
      </c>
      <c r="BH27" s="41">
        <v>954.2</v>
      </c>
      <c r="BI27" s="40">
        <f aca="true" t="shared" si="68" ref="BI27:BI36">BH27*100/BJ27</f>
        <v>92.92044015970397</v>
      </c>
      <c r="BJ27" s="41">
        <v>1026.8999999999999</v>
      </c>
      <c r="BK27" s="40">
        <f aca="true" t="shared" si="69" ref="BK27:BK36">BJ27*100/BL27</f>
        <v>96.65850903614458</v>
      </c>
      <c r="BL27" s="41">
        <v>1062.3999999999999</v>
      </c>
      <c r="BM27" s="40">
        <f aca="true" t="shared" si="70" ref="BM27:BM36">BL27*100/BN27</f>
        <v>94.57847413869847</v>
      </c>
      <c r="BN27" s="41">
        <v>1123.3</v>
      </c>
      <c r="BO27" s="40">
        <f aca="true" t="shared" si="71" ref="BO27:BO36">BN27*100/BP27</f>
        <v>102.93228259873545</v>
      </c>
      <c r="BP27" s="41">
        <v>1091.3</v>
      </c>
      <c r="BQ27" s="42">
        <f t="shared" si="33"/>
        <v>878.6155390643879</v>
      </c>
      <c r="BR27" s="40">
        <f t="shared" si="4"/>
        <v>94.98046880715816</v>
      </c>
      <c r="BS27" s="41">
        <f t="shared" si="34"/>
        <v>925.0486443147261</v>
      </c>
      <c r="BT27" s="40">
        <f t="shared" si="5"/>
        <v>99.7141782770689</v>
      </c>
      <c r="BU27" s="41">
        <f t="shared" si="35"/>
        <v>927.7002130472933</v>
      </c>
      <c r="BV27" s="40">
        <f t="shared" si="6"/>
        <v>98.41080231401594</v>
      </c>
      <c r="BW27" s="41">
        <f t="shared" si="36"/>
        <v>942.6812821697397</v>
      </c>
      <c r="BX27" s="40">
        <f t="shared" si="7"/>
        <v>98.78014568372016</v>
      </c>
      <c r="BY27" s="41">
        <f t="shared" si="37"/>
        <v>954.322627937875</v>
      </c>
      <c r="BZ27" s="40">
        <f t="shared" si="38"/>
        <v>98.67018698696167</v>
      </c>
      <c r="CA27" s="41">
        <f t="shared" si="39"/>
        <v>967.1843715711007</v>
      </c>
      <c r="CB27" s="42">
        <f t="shared" si="40"/>
        <v>658.500798401702</v>
      </c>
      <c r="CC27" s="40">
        <f t="shared" si="8"/>
        <v>95.18653355702948</v>
      </c>
      <c r="CD27" s="41">
        <f t="shared" si="41"/>
        <v>691.8003774212157</v>
      </c>
      <c r="CE27" s="40">
        <f t="shared" si="9"/>
        <v>101.41353655717639</v>
      </c>
      <c r="CF27" s="41">
        <f t="shared" si="42"/>
        <v>682.1578271567154</v>
      </c>
      <c r="CG27" s="40">
        <f t="shared" si="10"/>
        <v>98.1809706863416</v>
      </c>
      <c r="CH27" s="41">
        <f t="shared" si="43"/>
        <v>694.7963769231847</v>
      </c>
      <c r="CI27" s="40">
        <f t="shared" si="11"/>
        <v>99.68331100077138</v>
      </c>
      <c r="CJ27" s="41">
        <f t="shared" si="44"/>
        <v>697.0037110001374</v>
      </c>
      <c r="CK27" s="40">
        <f t="shared" si="12"/>
        <v>96.76678664417541</v>
      </c>
      <c r="CL27" s="41">
        <f t="shared" si="45"/>
        <v>720.2922977727002</v>
      </c>
      <c r="CM27" s="42">
        <v>501.58559339556126</v>
      </c>
      <c r="CN27" s="40">
        <v>93.18135124352978</v>
      </c>
      <c r="CO27" s="41">
        <v>538.289675671976</v>
      </c>
      <c r="CP27" s="40">
        <v>103.26218673019898</v>
      </c>
      <c r="CQ27" s="41">
        <v>521.2844049859284</v>
      </c>
      <c r="CR27" s="40">
        <v>97.95904678182097</v>
      </c>
      <c r="CS27" s="41">
        <v>532.1452403951599</v>
      </c>
      <c r="CT27" s="40">
        <v>101.49097087775924</v>
      </c>
      <c r="CU27" s="41">
        <v>524.3276675676914</v>
      </c>
      <c r="CV27" s="40">
        <v>98.24947813808684</v>
      </c>
      <c r="CW27" s="41">
        <v>533.6696718437158</v>
      </c>
      <c r="CX27" s="42">
        <v>220.11474066268585</v>
      </c>
      <c r="CY27" s="40">
        <v>94.36929311169511</v>
      </c>
      <c r="CZ27" s="41">
        <v>233.2482668935105</v>
      </c>
      <c r="DA27" s="40">
        <v>94.99307667290223</v>
      </c>
      <c r="DB27" s="41">
        <v>245.5423858905783</v>
      </c>
      <c r="DC27" s="40">
        <v>99.05499717554537</v>
      </c>
      <c r="DD27" s="41">
        <v>247.88490524655492</v>
      </c>
      <c r="DE27" s="40">
        <v>96.33372788776916</v>
      </c>
      <c r="DF27" s="41">
        <v>257.31891693773764</v>
      </c>
      <c r="DG27" s="40">
        <v>104.22323932029148</v>
      </c>
      <c r="DH27" s="230">
        <v>246.8920737984005</v>
      </c>
      <c r="DI27" s="63" t="s">
        <v>19</v>
      </c>
      <c r="DJ27" s="44">
        <v>24</v>
      </c>
    </row>
    <row r="28" spans="1:114" s="21" customFormat="1" ht="19.5" customHeight="1">
      <c r="A28" s="11">
        <v>25</v>
      </c>
      <c r="B28" s="19" t="s">
        <v>20</v>
      </c>
      <c r="C28" s="34">
        <v>14565</v>
      </c>
      <c r="D28" s="10">
        <f t="shared" si="66"/>
        <v>98.09401939655173</v>
      </c>
      <c r="E28" s="17">
        <v>14848</v>
      </c>
      <c r="F28" s="10">
        <f t="shared" si="66"/>
        <v>98.30508474576271</v>
      </c>
      <c r="G28" s="9">
        <v>15104</v>
      </c>
      <c r="H28" s="10">
        <f t="shared" si="1"/>
        <v>98.371759802006</v>
      </c>
      <c r="I28" s="9">
        <v>15354</v>
      </c>
      <c r="J28" s="10">
        <f t="shared" si="2"/>
        <v>97.709049255441</v>
      </c>
      <c r="K28" s="9">
        <v>15714</v>
      </c>
      <c r="L28" s="10">
        <f t="shared" si="3"/>
        <v>98.15728652632895</v>
      </c>
      <c r="M28" s="9">
        <v>16009</v>
      </c>
      <c r="N28" s="34">
        <v>251.6</v>
      </c>
      <c r="O28" s="45">
        <f t="shared" si="46"/>
        <v>90.24390243902438</v>
      </c>
      <c r="P28" s="17">
        <v>278.8</v>
      </c>
      <c r="Q28" s="45">
        <f t="shared" si="47"/>
        <v>104.30228208005985</v>
      </c>
      <c r="R28" s="17">
        <v>267.3</v>
      </c>
      <c r="S28" s="45">
        <f t="shared" si="48"/>
        <v>84.61538461538463</v>
      </c>
      <c r="T28" s="17">
        <v>315.9</v>
      </c>
      <c r="U28" s="45">
        <f t="shared" si="49"/>
        <v>95.93076222289704</v>
      </c>
      <c r="V28" s="17">
        <v>329.3</v>
      </c>
      <c r="W28" s="45">
        <f t="shared" si="50"/>
        <v>103.65124331129998</v>
      </c>
      <c r="X28" s="231">
        <v>317.7</v>
      </c>
      <c r="Y28" s="34">
        <f>N28+'【集団回収量除く】市町村別'!N28</f>
        <v>4692.200000000001</v>
      </c>
      <c r="Z28" s="10">
        <f t="shared" si="51"/>
        <v>98.04216552790488</v>
      </c>
      <c r="AA28" s="17">
        <f>P28+'【集団回収量除く】市町村別'!P28</f>
        <v>4785.900000000001</v>
      </c>
      <c r="AB28" s="10">
        <f t="shared" si="52"/>
        <v>95.59563758389262</v>
      </c>
      <c r="AC28" s="17">
        <f>R28+'【集団回収量除く】市町村別'!R28</f>
        <v>5006.400000000001</v>
      </c>
      <c r="AD28" s="10">
        <f t="shared" si="53"/>
        <v>98.74166699538479</v>
      </c>
      <c r="AE28" s="17">
        <f>T28+'【集団回収量除く】市町村別'!T28</f>
        <v>5070.200000000001</v>
      </c>
      <c r="AF28" s="10">
        <f t="shared" si="54"/>
        <v>100.07697925507767</v>
      </c>
      <c r="AG28" s="17">
        <f>V28+'【集団回収量除く】市町村別'!V28</f>
        <v>5066.3</v>
      </c>
      <c r="AH28" s="10">
        <f t="shared" si="55"/>
        <v>100.26122578219312</v>
      </c>
      <c r="AI28" s="17">
        <f>X28+'【集団回収量除く】市町村別'!X28</f>
        <v>5053.099999999999</v>
      </c>
      <c r="AJ28" s="34">
        <f>N28+'【集団回収量除く】市町村別'!Y28</f>
        <v>3738.099999999999</v>
      </c>
      <c r="AK28" s="10">
        <f t="shared" si="56"/>
        <v>96.74422215895855</v>
      </c>
      <c r="AL28" s="17">
        <f>P28+'【集団回収量除く】市町村別'!AA28</f>
        <v>3863.8999999999996</v>
      </c>
      <c r="AM28" s="10">
        <f t="shared" si="57"/>
        <v>97.65954757993174</v>
      </c>
      <c r="AN28" s="17">
        <f>R28+'【集団回収量除く】市町村別'!AC28</f>
        <v>3956.5</v>
      </c>
      <c r="AO28" s="10">
        <f t="shared" si="58"/>
        <v>97.56849399521587</v>
      </c>
      <c r="AP28" s="17">
        <f>T28+'【集団回収量除く】市町村別'!AE28</f>
        <v>4055.100000000001</v>
      </c>
      <c r="AQ28" s="10">
        <f t="shared" si="59"/>
        <v>99.80801890275418</v>
      </c>
      <c r="AR28" s="17">
        <f>V28+'【集団回収量除く】市町村別'!AG28</f>
        <v>4062.9000000000005</v>
      </c>
      <c r="AS28" s="10">
        <f t="shared" si="60"/>
        <v>100.91904915671033</v>
      </c>
      <c r="AT28" s="226">
        <f>X28+'【集団回収量除く】市町村別'!AI28</f>
        <v>4025.899999999999</v>
      </c>
      <c r="AU28" s="344">
        <v>3197.9</v>
      </c>
      <c r="AV28" s="10">
        <f t="shared" si="61"/>
        <v>97.25381667781762</v>
      </c>
      <c r="AW28" s="17">
        <v>3288.2000000000007</v>
      </c>
      <c r="AX28" s="10">
        <f t="shared" si="62"/>
        <v>97.0543093270366</v>
      </c>
      <c r="AY28" s="17">
        <v>3388.0000000000005</v>
      </c>
      <c r="AZ28" s="10">
        <f t="shared" si="63"/>
        <v>98.06361978639036</v>
      </c>
      <c r="BA28" s="17">
        <v>3454.9</v>
      </c>
      <c r="BB28" s="10">
        <f t="shared" si="64"/>
        <v>100.1623517815209</v>
      </c>
      <c r="BC28" s="17">
        <v>3449.2999999999997</v>
      </c>
      <c r="BD28" s="10">
        <f t="shared" si="65"/>
        <v>101.10801700131906</v>
      </c>
      <c r="BE28" s="231">
        <v>3411.5000000000005</v>
      </c>
      <c r="BF28" s="34">
        <v>954.1</v>
      </c>
      <c r="BG28" s="10">
        <f t="shared" si="67"/>
        <v>103.48156182212581</v>
      </c>
      <c r="BH28" s="17">
        <v>922</v>
      </c>
      <c r="BI28" s="10">
        <f t="shared" si="68"/>
        <v>87.8178874178493</v>
      </c>
      <c r="BJ28" s="17">
        <v>1049.9</v>
      </c>
      <c r="BK28" s="10">
        <f t="shared" si="69"/>
        <v>103.42823367155947</v>
      </c>
      <c r="BL28" s="17">
        <v>1015.1</v>
      </c>
      <c r="BM28" s="10">
        <f t="shared" si="70"/>
        <v>101.16603547937014</v>
      </c>
      <c r="BN28" s="17">
        <v>1003.4000000000001</v>
      </c>
      <c r="BO28" s="10">
        <f t="shared" si="71"/>
        <v>97.68302180685359</v>
      </c>
      <c r="BP28" s="17">
        <v>1027.2</v>
      </c>
      <c r="BQ28" s="34">
        <f t="shared" si="33"/>
        <v>882.6187755409148</v>
      </c>
      <c r="BR28" s="10">
        <f t="shared" si="4"/>
        <v>99.947138603387</v>
      </c>
      <c r="BS28" s="17">
        <f t="shared" si="34"/>
        <v>883.0855869154464</v>
      </c>
      <c r="BT28" s="10">
        <f t="shared" si="5"/>
        <v>97.24383823189075</v>
      </c>
      <c r="BU28" s="17">
        <f t="shared" si="35"/>
        <v>908.1146970048759</v>
      </c>
      <c r="BV28" s="10">
        <f t="shared" si="6"/>
        <v>100.65103268430255</v>
      </c>
      <c r="BW28" s="17">
        <f t="shared" si="36"/>
        <v>902.2408144119368</v>
      </c>
      <c r="BX28" s="10">
        <f t="shared" si="7"/>
        <v>102.14360455459108</v>
      </c>
      <c r="BY28" s="17">
        <f t="shared" si="37"/>
        <v>883.3062220060291</v>
      </c>
      <c r="BZ28" s="10">
        <f t="shared" si="38"/>
        <v>102.1434366518474</v>
      </c>
      <c r="CA28" s="17">
        <f t="shared" si="39"/>
        <v>864.7704159560931</v>
      </c>
      <c r="CB28" s="34">
        <f t="shared" si="40"/>
        <v>703.1493211818533</v>
      </c>
      <c r="CC28" s="10">
        <f t="shared" si="8"/>
        <v>98.6239760120986</v>
      </c>
      <c r="CD28" s="17">
        <f t="shared" si="41"/>
        <v>712.9598193197921</v>
      </c>
      <c r="CE28" s="10">
        <f t="shared" si="9"/>
        <v>99.34333288303401</v>
      </c>
      <c r="CF28" s="17">
        <f t="shared" si="42"/>
        <v>717.6725388901789</v>
      </c>
      <c r="CG28" s="10">
        <f t="shared" si="10"/>
        <v>99.45517406070994</v>
      </c>
      <c r="CH28" s="17">
        <f t="shared" si="43"/>
        <v>721.6040247962299</v>
      </c>
      <c r="CI28" s="10">
        <f t="shared" si="11"/>
        <v>101.86909007510651</v>
      </c>
      <c r="CJ28" s="17">
        <f t="shared" si="44"/>
        <v>708.3640624101013</v>
      </c>
      <c r="CK28" s="10">
        <f t="shared" si="12"/>
        <v>102.81360938970194</v>
      </c>
      <c r="CL28" s="17">
        <f t="shared" si="45"/>
        <v>688.978887731815</v>
      </c>
      <c r="CM28" s="34">
        <v>601.5358642645863</v>
      </c>
      <c r="CN28" s="10">
        <v>99.14347202418374</v>
      </c>
      <c r="CO28" s="17">
        <v>606.7326995748703</v>
      </c>
      <c r="CP28" s="10">
        <v>98.72765948784759</v>
      </c>
      <c r="CQ28" s="17">
        <v>614.5518922684004</v>
      </c>
      <c r="CR28" s="10">
        <v>99.95987408965182</v>
      </c>
      <c r="CS28" s="17">
        <v>614.7985857977594</v>
      </c>
      <c r="CT28" s="10">
        <v>102.23074005414105</v>
      </c>
      <c r="CU28" s="17">
        <v>601.383287915322</v>
      </c>
      <c r="CV28" s="10">
        <v>103.00612474062088</v>
      </c>
      <c r="CW28" s="17">
        <v>583.8325530929949</v>
      </c>
      <c r="CX28" s="34">
        <v>179.46945435906116</v>
      </c>
      <c r="CY28" s="10">
        <v>105.4922231331908</v>
      </c>
      <c r="CZ28" s="17">
        <v>170.12576759565422</v>
      </c>
      <c r="DA28" s="10">
        <v>89.33198892505361</v>
      </c>
      <c r="DB28" s="17">
        <v>190.442158114697</v>
      </c>
      <c r="DC28" s="10">
        <v>105.42822340889167</v>
      </c>
      <c r="DD28" s="17">
        <v>180.63678961570682</v>
      </c>
      <c r="DE28" s="10">
        <v>103.25515017816862</v>
      </c>
      <c r="DF28" s="17">
        <v>174.94215959592793</v>
      </c>
      <c r="DG28" s="10">
        <v>99.51683187641079</v>
      </c>
      <c r="DH28" s="231">
        <v>175.79152822427798</v>
      </c>
      <c r="DI28" s="64" t="s">
        <v>20</v>
      </c>
      <c r="DJ28" s="36">
        <v>25</v>
      </c>
    </row>
    <row r="29" spans="1:114" s="43" customFormat="1" ht="19.5" customHeight="1">
      <c r="A29" s="37">
        <v>26</v>
      </c>
      <c r="B29" s="38" t="s">
        <v>21</v>
      </c>
      <c r="C29" s="42">
        <v>8357</v>
      </c>
      <c r="D29" s="40">
        <f t="shared" si="66"/>
        <v>96.45660203139427</v>
      </c>
      <c r="E29" s="41">
        <v>8664</v>
      </c>
      <c r="F29" s="40">
        <f t="shared" si="66"/>
        <v>97.1845204711161</v>
      </c>
      <c r="G29" s="39">
        <v>8915</v>
      </c>
      <c r="H29" s="40">
        <f t="shared" si="1"/>
        <v>96.73394097222223</v>
      </c>
      <c r="I29" s="39">
        <v>9216</v>
      </c>
      <c r="J29" s="40">
        <f t="shared" si="2"/>
        <v>97.4001268230818</v>
      </c>
      <c r="K29" s="39">
        <v>9462</v>
      </c>
      <c r="L29" s="40">
        <f t="shared" si="3"/>
        <v>97.8895096213532</v>
      </c>
      <c r="M29" s="39">
        <v>9666</v>
      </c>
      <c r="N29" s="42">
        <v>807</v>
      </c>
      <c r="O29" s="185">
        <f t="shared" si="46"/>
        <v>99.64193110260527</v>
      </c>
      <c r="P29" s="41">
        <v>809.9</v>
      </c>
      <c r="Q29" s="185">
        <f t="shared" si="47"/>
        <v>110.25047644976858</v>
      </c>
      <c r="R29" s="41">
        <v>734.6</v>
      </c>
      <c r="S29" s="185">
        <f t="shared" si="48"/>
        <v>89.60722127348134</v>
      </c>
      <c r="T29" s="41">
        <v>819.8</v>
      </c>
      <c r="U29" s="185">
        <f t="shared" si="49"/>
        <v>99.80521061602143</v>
      </c>
      <c r="V29" s="41">
        <v>821.4</v>
      </c>
      <c r="W29" s="185">
        <f t="shared" si="50"/>
        <v>96.52173913043478</v>
      </c>
      <c r="X29" s="230">
        <v>851</v>
      </c>
      <c r="Y29" s="42">
        <f>N29+'【集団回収量除く】市町村別'!N29</f>
        <v>3419.6</v>
      </c>
      <c r="Z29" s="40">
        <f t="shared" si="51"/>
        <v>101.14466562158003</v>
      </c>
      <c r="AA29" s="41">
        <f>P29+'【集団回収量除く】市町村別'!P29</f>
        <v>3380.9000000000005</v>
      </c>
      <c r="AB29" s="40">
        <f t="shared" si="52"/>
        <v>100.10659402481274</v>
      </c>
      <c r="AC29" s="41">
        <f>R29+'【集団回収量除く】市町村別'!R29</f>
        <v>3377.3</v>
      </c>
      <c r="AD29" s="40">
        <f t="shared" si="53"/>
        <v>91.07898923977238</v>
      </c>
      <c r="AE29" s="41">
        <f>T29+'【集団回収量除く】市町村別'!T29</f>
        <v>3708.1000000000004</v>
      </c>
      <c r="AF29" s="40">
        <f t="shared" si="54"/>
        <v>104.67171004347091</v>
      </c>
      <c r="AG29" s="41">
        <f>V29+'【集団回収量除く】市町村別'!V29</f>
        <v>3542.6</v>
      </c>
      <c r="AH29" s="40">
        <f t="shared" si="55"/>
        <v>99.10479494209142</v>
      </c>
      <c r="AI29" s="41">
        <f>X29+'【集団回収量除く】市町村別'!X29</f>
        <v>3574.6000000000004</v>
      </c>
      <c r="AJ29" s="42">
        <f>N29+'【集団回収量除く】市町村別'!Y29</f>
        <v>2737.3</v>
      </c>
      <c r="AK29" s="40">
        <f t="shared" si="56"/>
        <v>99.14879745001448</v>
      </c>
      <c r="AL29" s="41">
        <f>P29+'【集団回収量除く】市町村別'!AA29</f>
        <v>2760.8</v>
      </c>
      <c r="AM29" s="40">
        <f t="shared" si="57"/>
        <v>100.93594618309446</v>
      </c>
      <c r="AN29" s="41">
        <f>R29+'【集団回収量除く】市町村別'!AC29</f>
        <v>2735.2000000000003</v>
      </c>
      <c r="AO29" s="40">
        <f t="shared" si="58"/>
        <v>96.28951629937339</v>
      </c>
      <c r="AP29" s="41">
        <f>T29+'【集団回収量除く】市町村別'!AE29</f>
        <v>2840.5999999999995</v>
      </c>
      <c r="AQ29" s="40">
        <f t="shared" si="59"/>
        <v>100.48818451959811</v>
      </c>
      <c r="AR29" s="41">
        <f>V29+'【集団回収量除く】市町村別'!AG29</f>
        <v>2826.8</v>
      </c>
      <c r="AS29" s="40">
        <f t="shared" si="60"/>
        <v>98.49820551238717</v>
      </c>
      <c r="AT29" s="225">
        <f>X29+'【集団回収量除く】市町村別'!AI29</f>
        <v>2869.9000000000005</v>
      </c>
      <c r="AU29" s="343">
        <v>1631</v>
      </c>
      <c r="AV29" s="40">
        <f t="shared" si="61"/>
        <v>98.5200845665962</v>
      </c>
      <c r="AW29" s="41">
        <v>1655.5</v>
      </c>
      <c r="AX29" s="40">
        <f t="shared" si="62"/>
        <v>97.41100323624597</v>
      </c>
      <c r="AY29" s="41">
        <v>1699.4999999999998</v>
      </c>
      <c r="AZ29" s="40">
        <f t="shared" si="63"/>
        <v>97.77355885398687</v>
      </c>
      <c r="BA29" s="41">
        <v>1738.2</v>
      </c>
      <c r="BB29" s="40">
        <f t="shared" si="64"/>
        <v>101.47702726370483</v>
      </c>
      <c r="BC29" s="41">
        <v>1712.9</v>
      </c>
      <c r="BD29" s="40">
        <f t="shared" si="65"/>
        <v>99.45999303216817</v>
      </c>
      <c r="BE29" s="230">
        <v>1722.1999999999998</v>
      </c>
      <c r="BF29" s="42">
        <v>682.2999999999998</v>
      </c>
      <c r="BG29" s="40">
        <f t="shared" si="67"/>
        <v>110.03064021931944</v>
      </c>
      <c r="BH29" s="41">
        <v>620.1</v>
      </c>
      <c r="BI29" s="40">
        <f t="shared" si="68"/>
        <v>96.57374240772464</v>
      </c>
      <c r="BJ29" s="41">
        <v>642.1000000000001</v>
      </c>
      <c r="BK29" s="40">
        <f t="shared" si="69"/>
        <v>74.01729106628244</v>
      </c>
      <c r="BL29" s="41">
        <v>867.5</v>
      </c>
      <c r="BM29" s="40">
        <f t="shared" si="70"/>
        <v>121.19307069013692</v>
      </c>
      <c r="BN29" s="41">
        <v>715.8</v>
      </c>
      <c r="BO29" s="40">
        <f t="shared" si="71"/>
        <v>101.57513835674756</v>
      </c>
      <c r="BP29" s="41">
        <v>704.6999999999999</v>
      </c>
      <c r="BQ29" s="42">
        <f t="shared" si="33"/>
        <v>1121.0682210467478</v>
      </c>
      <c r="BR29" s="40">
        <f t="shared" si="4"/>
        <v>104.86028275043311</v>
      </c>
      <c r="BS29" s="41">
        <f t="shared" si="34"/>
        <v>1069.1066165774928</v>
      </c>
      <c r="BT29" s="40">
        <f t="shared" si="5"/>
        <v>103.00672734663036</v>
      </c>
      <c r="BU29" s="41">
        <f t="shared" si="35"/>
        <v>1037.8997994760255</v>
      </c>
      <c r="BV29" s="40">
        <f t="shared" si="6"/>
        <v>94.4120748097787</v>
      </c>
      <c r="BW29" s="41">
        <f t="shared" si="36"/>
        <v>1099.3295100941107</v>
      </c>
      <c r="BX29" s="40">
        <f t="shared" si="7"/>
        <v>107.17205938989227</v>
      </c>
      <c r="BY29" s="41">
        <f t="shared" si="37"/>
        <v>1025.7613004288241</v>
      </c>
      <c r="BZ29" s="40">
        <f t="shared" si="38"/>
        <v>101.24148677977759</v>
      </c>
      <c r="CA29" s="41">
        <f t="shared" si="39"/>
        <v>1013.1827702808037</v>
      </c>
      <c r="CB29" s="42">
        <f t="shared" si="40"/>
        <v>897.3856712689387</v>
      </c>
      <c r="CC29" s="40">
        <f t="shared" si="8"/>
        <v>102.79109502296585</v>
      </c>
      <c r="CD29" s="41">
        <f t="shared" si="41"/>
        <v>873.0188846304659</v>
      </c>
      <c r="CE29" s="40">
        <f t="shared" si="9"/>
        <v>103.86010621217535</v>
      </c>
      <c r="CF29" s="41">
        <f t="shared" si="42"/>
        <v>840.5719158874915</v>
      </c>
      <c r="CG29" s="40">
        <f t="shared" si="10"/>
        <v>99.81328396521155</v>
      </c>
      <c r="CH29" s="41">
        <f t="shared" si="43"/>
        <v>842.144334395871</v>
      </c>
      <c r="CI29" s="40">
        <f t="shared" si="11"/>
        <v>102.88859974528131</v>
      </c>
      <c r="CJ29" s="41">
        <f t="shared" si="44"/>
        <v>818.501113321346</v>
      </c>
      <c r="CK29" s="40">
        <f t="shared" si="12"/>
        <v>100.62181932812668</v>
      </c>
      <c r="CL29" s="41">
        <f t="shared" si="45"/>
        <v>813.4429677247464</v>
      </c>
      <c r="CM29" s="42">
        <v>534.7006282978259</v>
      </c>
      <c r="CN29" s="40">
        <v>102.13928595010046</v>
      </c>
      <c r="CO29" s="41">
        <v>523.5014356366763</v>
      </c>
      <c r="CP29" s="40">
        <v>100.2330440733071</v>
      </c>
      <c r="CQ29" s="41">
        <v>522.2842830691692</v>
      </c>
      <c r="CR29" s="40">
        <v>101.35163587114023</v>
      </c>
      <c r="CS29" s="41">
        <v>515.319045992714</v>
      </c>
      <c r="CT29" s="40">
        <v>103.90106350702416</v>
      </c>
      <c r="CU29" s="41">
        <v>495.9709059742937</v>
      </c>
      <c r="CV29" s="40">
        <v>101.60434291364803</v>
      </c>
      <c r="CW29" s="41">
        <v>488.13947490001664</v>
      </c>
      <c r="CX29" s="42">
        <v>223.68254977780904</v>
      </c>
      <c r="CY29" s="40">
        <v>114.07268958480118</v>
      </c>
      <c r="CZ29" s="41">
        <v>196.08773194702692</v>
      </c>
      <c r="DA29" s="40">
        <v>99.37152741976745</v>
      </c>
      <c r="DB29" s="41">
        <v>197.32788358853406</v>
      </c>
      <c r="DC29" s="40">
        <v>76.72599443292292</v>
      </c>
      <c r="DD29" s="41">
        <v>257.1851756982392</v>
      </c>
      <c r="DE29" s="40">
        <v>124.08807465028082</v>
      </c>
      <c r="DF29" s="41">
        <v>207.26018710747817</v>
      </c>
      <c r="DG29" s="40">
        <v>103.76509061047577</v>
      </c>
      <c r="DH29" s="230">
        <v>199.7398025560572</v>
      </c>
      <c r="DI29" s="63" t="s">
        <v>21</v>
      </c>
      <c r="DJ29" s="44">
        <v>26</v>
      </c>
    </row>
    <row r="30" spans="1:114" s="21" customFormat="1" ht="19.5" customHeight="1">
      <c r="A30" s="11">
        <v>27</v>
      </c>
      <c r="B30" s="19" t="s">
        <v>22</v>
      </c>
      <c r="C30" s="34">
        <v>3076</v>
      </c>
      <c r="D30" s="10">
        <f t="shared" si="66"/>
        <v>97.89942711648631</v>
      </c>
      <c r="E30" s="17">
        <v>3142</v>
      </c>
      <c r="F30" s="10">
        <f t="shared" si="66"/>
        <v>97.75980087118855</v>
      </c>
      <c r="G30" s="9">
        <v>3214</v>
      </c>
      <c r="H30" s="10">
        <f t="shared" si="1"/>
        <v>96.690734055355</v>
      </c>
      <c r="I30" s="9">
        <v>3324</v>
      </c>
      <c r="J30" s="10">
        <f t="shared" si="2"/>
        <v>96.5998256320837</v>
      </c>
      <c r="K30" s="9">
        <v>3441</v>
      </c>
      <c r="L30" s="10">
        <f t="shared" si="3"/>
        <v>96.90228104759223</v>
      </c>
      <c r="M30" s="9">
        <v>3551</v>
      </c>
      <c r="N30" s="34">
        <v>245.8</v>
      </c>
      <c r="O30" s="45">
        <f t="shared" si="46"/>
        <v>103.36417157275021</v>
      </c>
      <c r="P30" s="17">
        <v>237.8</v>
      </c>
      <c r="Q30" s="45">
        <f t="shared" si="47"/>
        <v>104.48154657293497</v>
      </c>
      <c r="R30" s="17">
        <v>227.6</v>
      </c>
      <c r="S30" s="45">
        <f t="shared" si="48"/>
        <v>119.85255397577671</v>
      </c>
      <c r="T30" s="17">
        <v>189.9</v>
      </c>
      <c r="U30" s="45">
        <f t="shared" si="49"/>
        <v>98.49585062240664</v>
      </c>
      <c r="V30" s="17">
        <v>192.8</v>
      </c>
      <c r="W30" s="45">
        <f t="shared" si="50"/>
        <v>132.145305003427</v>
      </c>
      <c r="X30" s="231">
        <v>145.9</v>
      </c>
      <c r="Y30" s="34">
        <f>N30+'【集団回収量除く】市町村別'!N30</f>
        <v>1127.8</v>
      </c>
      <c r="Z30" s="10">
        <f t="shared" si="51"/>
        <v>97.97584918773347</v>
      </c>
      <c r="AA30" s="17">
        <f>P30+'【集団回収量除く】市町村別'!P30</f>
        <v>1151.1</v>
      </c>
      <c r="AB30" s="10">
        <f t="shared" si="52"/>
        <v>100.67343012069264</v>
      </c>
      <c r="AC30" s="17">
        <f>R30+'【集団回収量除く】市町村別'!R30</f>
        <v>1143.4</v>
      </c>
      <c r="AD30" s="10">
        <f t="shared" si="53"/>
        <v>102.7036737626875</v>
      </c>
      <c r="AE30" s="17">
        <f>T30+'【集団回収量除く】市町村別'!T30</f>
        <v>1113.3000000000002</v>
      </c>
      <c r="AF30" s="10">
        <f t="shared" si="54"/>
        <v>98.03628038041566</v>
      </c>
      <c r="AG30" s="17">
        <f>V30+'【集団回収量除く】市町村別'!V30</f>
        <v>1135.6</v>
      </c>
      <c r="AH30" s="10">
        <f t="shared" si="55"/>
        <v>104.83751846381091</v>
      </c>
      <c r="AI30" s="17">
        <f>X30+'【集団回収量除く】市町村別'!X30</f>
        <v>1083.2</v>
      </c>
      <c r="AJ30" s="34">
        <f>N30+'【集団回収量除く】市町村別'!Y30</f>
        <v>906.8</v>
      </c>
      <c r="AK30" s="10">
        <f t="shared" si="56"/>
        <v>97.87371829465731</v>
      </c>
      <c r="AL30" s="17">
        <f>P30+'【集団回収量除く】市町村別'!AA30</f>
        <v>926.5</v>
      </c>
      <c r="AM30" s="10">
        <f t="shared" si="57"/>
        <v>98.46955043043893</v>
      </c>
      <c r="AN30" s="17">
        <f>R30+'【集団回収量除く】市町村別'!AC30</f>
        <v>940.9000000000001</v>
      </c>
      <c r="AO30" s="10">
        <f t="shared" si="58"/>
        <v>104.90578659828299</v>
      </c>
      <c r="AP30" s="17">
        <f>T30+'【集団回収量除く】市町村別'!AE30</f>
        <v>896.9000000000001</v>
      </c>
      <c r="AQ30" s="10">
        <f t="shared" si="59"/>
        <v>99.25852146967685</v>
      </c>
      <c r="AR30" s="17">
        <f>V30+'【集団回収量除く】市町村別'!AG30</f>
        <v>903.6000000000001</v>
      </c>
      <c r="AS30" s="10">
        <f t="shared" si="60"/>
        <v>105.84514466440204</v>
      </c>
      <c r="AT30" s="226">
        <f>X30+'【集団回収量除く】市町村別'!AI30</f>
        <v>853.6999999999999</v>
      </c>
      <c r="AU30" s="344">
        <v>570.2</v>
      </c>
      <c r="AV30" s="10">
        <f t="shared" si="61"/>
        <v>95.99326599326601</v>
      </c>
      <c r="AW30" s="17">
        <v>594</v>
      </c>
      <c r="AX30" s="10">
        <f t="shared" si="62"/>
        <v>96.22549813704845</v>
      </c>
      <c r="AY30" s="17">
        <v>617.3</v>
      </c>
      <c r="AZ30" s="10">
        <f t="shared" si="63"/>
        <v>99.61271583024042</v>
      </c>
      <c r="BA30" s="17">
        <v>619.7</v>
      </c>
      <c r="BB30" s="10">
        <f t="shared" si="64"/>
        <v>100.40505508749192</v>
      </c>
      <c r="BC30" s="17">
        <v>617.1999999999999</v>
      </c>
      <c r="BD30" s="10">
        <f t="shared" si="65"/>
        <v>101.24671916010497</v>
      </c>
      <c r="BE30" s="231">
        <v>609.6</v>
      </c>
      <c r="BF30" s="34">
        <v>220.99999999999997</v>
      </c>
      <c r="BG30" s="10">
        <f t="shared" si="67"/>
        <v>98.39715048975954</v>
      </c>
      <c r="BH30" s="17">
        <v>224.60000000000002</v>
      </c>
      <c r="BI30" s="10">
        <f t="shared" si="68"/>
        <v>110.9135802469136</v>
      </c>
      <c r="BJ30" s="17">
        <v>202.5</v>
      </c>
      <c r="BK30" s="10">
        <f t="shared" si="69"/>
        <v>93.57670979667284</v>
      </c>
      <c r="BL30" s="17">
        <v>216.39999999999998</v>
      </c>
      <c r="BM30" s="10">
        <f t="shared" si="70"/>
        <v>93.2758620689655</v>
      </c>
      <c r="BN30" s="17">
        <v>232</v>
      </c>
      <c r="BO30" s="10">
        <f t="shared" si="71"/>
        <v>101.08932461873638</v>
      </c>
      <c r="BP30" s="17">
        <v>229.5</v>
      </c>
      <c r="BQ30" s="34">
        <f t="shared" si="33"/>
        <v>1004.5068315015053</v>
      </c>
      <c r="BR30" s="10">
        <f t="shared" si="4"/>
        <v>100.07806181659903</v>
      </c>
      <c r="BS30" s="17">
        <f t="shared" si="34"/>
        <v>1003.7233068545468</v>
      </c>
      <c r="BT30" s="10">
        <f t="shared" si="5"/>
        <v>102.98039605598541</v>
      </c>
      <c r="BU30" s="17">
        <f t="shared" si="35"/>
        <v>974.6741567286957</v>
      </c>
      <c r="BV30" s="10">
        <f t="shared" si="6"/>
        <v>106.50974438961856</v>
      </c>
      <c r="BW30" s="17">
        <f t="shared" si="36"/>
        <v>915.1032727703143</v>
      </c>
      <c r="BX30" s="10">
        <f t="shared" si="7"/>
        <v>101.20972895253328</v>
      </c>
      <c r="BY30" s="17">
        <f t="shared" si="37"/>
        <v>904.1653230782704</v>
      </c>
      <c r="BZ30" s="10">
        <f t="shared" si="38"/>
        <v>108.18890673205246</v>
      </c>
      <c r="CA30" s="17">
        <f t="shared" si="39"/>
        <v>835.7283111452302</v>
      </c>
      <c r="CB30" s="34">
        <f t="shared" si="40"/>
        <v>807.6669576215329</v>
      </c>
      <c r="CC30" s="10">
        <f t="shared" si="8"/>
        <v>99.97373955845684</v>
      </c>
      <c r="CD30" s="17">
        <f t="shared" si="41"/>
        <v>807.8791102430176</v>
      </c>
      <c r="CE30" s="10">
        <f t="shared" si="9"/>
        <v>100.72601371210399</v>
      </c>
      <c r="CF30" s="17">
        <f t="shared" si="42"/>
        <v>802.0560731730187</v>
      </c>
      <c r="CG30" s="10">
        <f t="shared" si="10"/>
        <v>108.7934647926328</v>
      </c>
      <c r="CH30" s="17">
        <f t="shared" si="43"/>
        <v>737.2281733115018</v>
      </c>
      <c r="CI30" s="10">
        <f t="shared" si="11"/>
        <v>102.47153416259187</v>
      </c>
      <c r="CJ30" s="17">
        <f t="shared" si="44"/>
        <v>719.4467998710156</v>
      </c>
      <c r="CK30" s="10">
        <f t="shared" si="12"/>
        <v>109.22874417416206</v>
      </c>
      <c r="CL30" s="17">
        <f t="shared" si="45"/>
        <v>658.6606898307634</v>
      </c>
      <c r="CM30" s="34">
        <v>507.8646881735754</v>
      </c>
      <c r="CN30" s="10">
        <v>98.05293945085883</v>
      </c>
      <c r="CO30" s="17">
        <v>517.9494781266623</v>
      </c>
      <c r="CP30" s="10">
        <v>98.43053819620427</v>
      </c>
      <c r="CQ30" s="17">
        <v>526.2081134761445</v>
      </c>
      <c r="CR30" s="10">
        <v>103.30423939410387</v>
      </c>
      <c r="CS30" s="17">
        <v>509.377075483485</v>
      </c>
      <c r="CT30" s="10">
        <v>103.65518123940623</v>
      </c>
      <c r="CU30" s="17">
        <v>491.4149677737834</v>
      </c>
      <c r="CV30" s="10">
        <v>104.4833187263972</v>
      </c>
      <c r="CW30" s="17">
        <v>470.3286359620867</v>
      </c>
      <c r="CX30" s="34">
        <v>196.83987387997217</v>
      </c>
      <c r="CY30" s="10">
        <v>100.508402743441</v>
      </c>
      <c r="CZ30" s="17">
        <v>195.84419661152918</v>
      </c>
      <c r="DA30" s="10">
        <v>113.45520270960544</v>
      </c>
      <c r="DB30" s="17">
        <v>172.61808355567678</v>
      </c>
      <c r="DC30" s="10">
        <v>97.04454647158018</v>
      </c>
      <c r="DD30" s="17">
        <v>177.87509945881254</v>
      </c>
      <c r="DE30" s="10">
        <v>96.29521521197736</v>
      </c>
      <c r="DF30" s="17">
        <v>184.718523207255</v>
      </c>
      <c r="DG30" s="10">
        <v>104.32089268268903</v>
      </c>
      <c r="DH30" s="231">
        <v>177.0676213144667</v>
      </c>
      <c r="DI30" s="64" t="s">
        <v>22</v>
      </c>
      <c r="DJ30" s="36">
        <v>27</v>
      </c>
    </row>
    <row r="31" spans="1:114" s="43" customFormat="1" ht="19.5" customHeight="1">
      <c r="A31" s="37">
        <v>28</v>
      </c>
      <c r="B31" s="38" t="s">
        <v>45</v>
      </c>
      <c r="C31" s="42">
        <v>2445</v>
      </c>
      <c r="D31" s="40">
        <f t="shared" si="66"/>
        <v>96.94686756542427</v>
      </c>
      <c r="E31" s="41">
        <v>2522</v>
      </c>
      <c r="F31" s="40">
        <f t="shared" si="66"/>
        <v>98.05598755832037</v>
      </c>
      <c r="G31" s="39">
        <v>2572</v>
      </c>
      <c r="H31" s="40">
        <f t="shared" si="1"/>
        <v>97.57207890743551</v>
      </c>
      <c r="I31" s="39">
        <v>2636</v>
      </c>
      <c r="J31" s="40">
        <f t="shared" si="2"/>
        <v>96.34502923976608</v>
      </c>
      <c r="K31" s="39">
        <v>2736</v>
      </c>
      <c r="L31" s="40">
        <f t="shared" si="3"/>
        <v>98.24057450628366</v>
      </c>
      <c r="M31" s="39">
        <v>2785</v>
      </c>
      <c r="N31" s="42">
        <v>0</v>
      </c>
      <c r="O31" s="185" t="s">
        <v>43</v>
      </c>
      <c r="P31" s="41">
        <v>0</v>
      </c>
      <c r="Q31" s="185" t="s">
        <v>115</v>
      </c>
      <c r="R31" s="41">
        <v>11</v>
      </c>
      <c r="S31" s="185" t="s">
        <v>115</v>
      </c>
      <c r="T31" s="41">
        <v>0</v>
      </c>
      <c r="U31" s="185">
        <f t="shared" si="49"/>
        <v>0</v>
      </c>
      <c r="V31" s="41">
        <v>14.3</v>
      </c>
      <c r="W31" s="185">
        <f t="shared" si="50"/>
        <v>90.50632911392405</v>
      </c>
      <c r="X31" s="230">
        <v>15.8</v>
      </c>
      <c r="Y31" s="42">
        <f>N31+'【集団回収量除く】市町村別'!N31</f>
        <v>806.3999999999999</v>
      </c>
      <c r="Z31" s="40">
        <f t="shared" si="51"/>
        <v>95.5789972739125</v>
      </c>
      <c r="AA31" s="41">
        <f>P31+'【集団回収量除く】市町村別'!P31</f>
        <v>843.7</v>
      </c>
      <c r="AB31" s="40">
        <f t="shared" si="52"/>
        <v>91.91633075498422</v>
      </c>
      <c r="AC31" s="41">
        <f>R31+'【集団回収量除く】市町村別'!R31</f>
        <v>917.8999999999999</v>
      </c>
      <c r="AD31" s="40">
        <f t="shared" si="53"/>
        <v>101.98888888888887</v>
      </c>
      <c r="AE31" s="41">
        <f>T31+'【集団回収量除く】市町村別'!T31</f>
        <v>900</v>
      </c>
      <c r="AF31" s="40">
        <f t="shared" si="54"/>
        <v>88.58267716535434</v>
      </c>
      <c r="AG31" s="41">
        <f>V31+'【集団回収量除く】市町村別'!V31</f>
        <v>1015.9999999999999</v>
      </c>
      <c r="AH31" s="40">
        <f t="shared" si="55"/>
        <v>103.89610389610387</v>
      </c>
      <c r="AI31" s="41">
        <f>X31+'【集団回収量除く】市町村別'!X31</f>
        <v>977.9000000000001</v>
      </c>
      <c r="AJ31" s="42">
        <f>N31+'【集団回収量除く】市町村別'!Y31</f>
        <v>637.2</v>
      </c>
      <c r="AK31" s="40">
        <f t="shared" si="56"/>
        <v>93.83006920924753</v>
      </c>
      <c r="AL31" s="41">
        <f>P31+'【集団回収量除く】市町村別'!AA31</f>
        <v>679.1000000000001</v>
      </c>
      <c r="AM31" s="40">
        <f t="shared" si="57"/>
        <v>87.00832799487512</v>
      </c>
      <c r="AN31" s="41">
        <f>R31+'【集団回収量除く】市町村別'!AC31</f>
        <v>780.4999999999999</v>
      </c>
      <c r="AO31" s="40">
        <f t="shared" si="58"/>
        <v>103.0499075785582</v>
      </c>
      <c r="AP31" s="41">
        <f>T31+'【集団回収量除く】市町村別'!AE31</f>
        <v>757.4</v>
      </c>
      <c r="AQ31" s="40">
        <f t="shared" si="59"/>
        <v>90.08087535680306</v>
      </c>
      <c r="AR31" s="41">
        <f>V31+'【集団回収量除く】市町村別'!AG31</f>
        <v>840.7999999999998</v>
      </c>
      <c r="AS31" s="40">
        <f t="shared" si="60"/>
        <v>101.70557638804885</v>
      </c>
      <c r="AT31" s="225">
        <f>X31+'【集団回収量除く】市町村別'!AI31</f>
        <v>826.6999999999999</v>
      </c>
      <c r="AU31" s="343">
        <v>554.8</v>
      </c>
      <c r="AV31" s="40">
        <f t="shared" si="61"/>
        <v>93.93836776159834</v>
      </c>
      <c r="AW31" s="41">
        <v>590.6000000000001</v>
      </c>
      <c r="AX31" s="40">
        <f t="shared" si="62"/>
        <v>86.73814069613748</v>
      </c>
      <c r="AY31" s="41">
        <v>680.9000000000001</v>
      </c>
      <c r="AZ31" s="40">
        <f t="shared" si="63"/>
        <v>101.8092105263158</v>
      </c>
      <c r="BA31" s="41">
        <v>668.8000000000001</v>
      </c>
      <c r="BB31" s="40">
        <f t="shared" si="64"/>
        <v>89.97712901923855</v>
      </c>
      <c r="BC31" s="41">
        <v>743.2999999999998</v>
      </c>
      <c r="BD31" s="40">
        <f t="shared" si="65"/>
        <v>101.73829728989867</v>
      </c>
      <c r="BE31" s="230">
        <v>730.6000000000001</v>
      </c>
      <c r="BF31" s="42">
        <v>169.2</v>
      </c>
      <c r="BG31" s="40">
        <f t="shared" si="67"/>
        <v>102.79465370595385</v>
      </c>
      <c r="BH31" s="41">
        <v>164.59999999999997</v>
      </c>
      <c r="BI31" s="40">
        <f t="shared" si="68"/>
        <v>119.79621542940318</v>
      </c>
      <c r="BJ31" s="41">
        <v>137.4</v>
      </c>
      <c r="BK31" s="40">
        <f t="shared" si="69"/>
        <v>96.35343618513325</v>
      </c>
      <c r="BL31" s="41">
        <v>142.6</v>
      </c>
      <c r="BM31" s="40">
        <f t="shared" si="70"/>
        <v>81.39269406392694</v>
      </c>
      <c r="BN31" s="41">
        <v>175.20000000000002</v>
      </c>
      <c r="BO31" s="40">
        <f t="shared" si="71"/>
        <v>115.87301587301589</v>
      </c>
      <c r="BP31" s="41">
        <v>151.2</v>
      </c>
      <c r="BQ31" s="42">
        <f t="shared" si="33"/>
        <v>903.6053449869736</v>
      </c>
      <c r="BR31" s="40">
        <f t="shared" si="4"/>
        <v>98.5890515847883</v>
      </c>
      <c r="BS31" s="41">
        <f t="shared" si="34"/>
        <v>916.5372122581557</v>
      </c>
      <c r="BT31" s="40">
        <f t="shared" si="5"/>
        <v>93.73862121404419</v>
      </c>
      <c r="BU31" s="41">
        <f t="shared" si="35"/>
        <v>977.7583672425911</v>
      </c>
      <c r="BV31" s="40">
        <f t="shared" si="6"/>
        <v>104.8130896127598</v>
      </c>
      <c r="BW31" s="41">
        <f t="shared" si="36"/>
        <v>932.8590263439389</v>
      </c>
      <c r="BX31" s="40">
        <f t="shared" si="7"/>
        <v>91.69196240827867</v>
      </c>
      <c r="BY31" s="41">
        <f t="shared" si="37"/>
        <v>1017.3836417527837</v>
      </c>
      <c r="BZ31" s="40">
        <f t="shared" si="38"/>
        <v>105.75681628313205</v>
      </c>
      <c r="CA31" s="41">
        <f t="shared" si="39"/>
        <v>962.0029020437275</v>
      </c>
      <c r="CB31" s="42">
        <f t="shared" si="40"/>
        <v>714.0095806370283</v>
      </c>
      <c r="CC31" s="40">
        <f t="shared" si="8"/>
        <v>96.78504480397636</v>
      </c>
      <c r="CD31" s="41">
        <f t="shared" si="41"/>
        <v>737.7271789078032</v>
      </c>
      <c r="CE31" s="40">
        <f t="shared" si="9"/>
        <v>88.7333146720138</v>
      </c>
      <c r="CF31" s="41">
        <f t="shared" si="42"/>
        <v>831.3981976607936</v>
      </c>
      <c r="CG31" s="40">
        <f t="shared" si="10"/>
        <v>105.90348924562844</v>
      </c>
      <c r="CH31" s="41">
        <f t="shared" si="43"/>
        <v>785.0526961698881</v>
      </c>
      <c r="CI31" s="40">
        <f t="shared" si="11"/>
        <v>93.24274791901728</v>
      </c>
      <c r="CJ31" s="41">
        <f t="shared" si="44"/>
        <v>841.9450452615555</v>
      </c>
      <c r="CK31" s="40">
        <f t="shared" si="12"/>
        <v>103.52705783651903</v>
      </c>
      <c r="CL31" s="41">
        <f t="shared" si="45"/>
        <v>813.2608642187845</v>
      </c>
      <c r="CM31" s="42">
        <v>621.6768916155419</v>
      </c>
      <c r="CN31" s="40">
        <v>96.89675398558323</v>
      </c>
      <c r="CO31" s="41">
        <v>641.5869118877171</v>
      </c>
      <c r="CP31" s="40">
        <v>88.45777076545026</v>
      </c>
      <c r="CQ31" s="41">
        <v>725.3030528984428</v>
      </c>
      <c r="CR31" s="40">
        <v>104.62843573013575</v>
      </c>
      <c r="CS31" s="41">
        <v>693.2179075764739</v>
      </c>
      <c r="CT31" s="40">
        <v>93.1353600460339</v>
      </c>
      <c r="CU31" s="41">
        <v>744.3122646799646</v>
      </c>
      <c r="CV31" s="40">
        <v>103.56036474867244</v>
      </c>
      <c r="CW31" s="41">
        <v>718.7231007599421</v>
      </c>
      <c r="CX31" s="42">
        <v>189.59576434994537</v>
      </c>
      <c r="CY31" s="40">
        <v>106.03194954863625</v>
      </c>
      <c r="CZ31" s="41">
        <v>178.81003335035248</v>
      </c>
      <c r="DA31" s="40">
        <v>122.1712395259417</v>
      </c>
      <c r="DB31" s="41">
        <v>146.36016958179766</v>
      </c>
      <c r="DC31" s="40">
        <v>99.02158412934672</v>
      </c>
      <c r="DD31" s="41">
        <v>147.80633017405077</v>
      </c>
      <c r="DE31" s="40">
        <v>84.24960819920894</v>
      </c>
      <c r="DF31" s="41">
        <v>175.43859649122808</v>
      </c>
      <c r="DG31" s="40">
        <v>117.94822704910425</v>
      </c>
      <c r="DH31" s="230">
        <v>148.74203782494283</v>
      </c>
      <c r="DI31" s="63" t="s">
        <v>45</v>
      </c>
      <c r="DJ31" s="44">
        <v>28</v>
      </c>
    </row>
    <row r="32" spans="1:114" s="21" customFormat="1" ht="19.5" customHeight="1">
      <c r="A32" s="11">
        <v>29</v>
      </c>
      <c r="B32" s="19" t="s">
        <v>23</v>
      </c>
      <c r="C32" s="34">
        <v>8369</v>
      </c>
      <c r="D32" s="10">
        <f t="shared" si="66"/>
        <v>97.25740848343986</v>
      </c>
      <c r="E32" s="17">
        <v>8605</v>
      </c>
      <c r="F32" s="10">
        <f t="shared" si="66"/>
        <v>97.48498923756655</v>
      </c>
      <c r="G32" s="9">
        <v>8827</v>
      </c>
      <c r="H32" s="10">
        <f t="shared" si="1"/>
        <v>97.6654127019252</v>
      </c>
      <c r="I32" s="9">
        <v>9038</v>
      </c>
      <c r="J32" s="10">
        <f t="shared" si="2"/>
        <v>97.96228051159765</v>
      </c>
      <c r="K32" s="9">
        <v>9226</v>
      </c>
      <c r="L32" s="10">
        <f t="shared" si="3"/>
        <v>97.72269886664549</v>
      </c>
      <c r="M32" s="9">
        <v>9441</v>
      </c>
      <c r="N32" s="34">
        <v>0</v>
      </c>
      <c r="O32" s="45" t="s">
        <v>115</v>
      </c>
      <c r="P32" s="17">
        <v>0</v>
      </c>
      <c r="Q32" s="45" t="s">
        <v>115</v>
      </c>
      <c r="R32" s="17">
        <v>0</v>
      </c>
      <c r="S32" s="45" t="s">
        <v>115</v>
      </c>
      <c r="T32" s="17">
        <v>0</v>
      </c>
      <c r="U32" s="45" t="s">
        <v>115</v>
      </c>
      <c r="V32" s="17">
        <v>0</v>
      </c>
      <c r="W32" s="45">
        <f t="shared" si="50"/>
        <v>0</v>
      </c>
      <c r="X32" s="231">
        <v>7.5</v>
      </c>
      <c r="Y32" s="34">
        <f>N32+'【集団回収量除く】市町村別'!N32</f>
        <v>1857.5999999999997</v>
      </c>
      <c r="Z32" s="10">
        <f t="shared" si="51"/>
        <v>92.94041126732374</v>
      </c>
      <c r="AA32" s="17">
        <f>P32+'【集団回収量除く】市町村別'!P32</f>
        <v>1998.7000000000003</v>
      </c>
      <c r="AB32" s="10">
        <f t="shared" si="52"/>
        <v>98.60384805130734</v>
      </c>
      <c r="AC32" s="17">
        <f>R32+'【集団回収量除く】市町村別'!R32</f>
        <v>2027.0000000000005</v>
      </c>
      <c r="AD32" s="10">
        <f t="shared" si="53"/>
        <v>95.88004351733599</v>
      </c>
      <c r="AE32" s="17">
        <f>T32+'【集団回収量除く】市町村別'!T32</f>
        <v>2114.1000000000004</v>
      </c>
      <c r="AF32" s="10">
        <f t="shared" si="54"/>
        <v>96.61807047209909</v>
      </c>
      <c r="AG32" s="17">
        <f>V32+'【集団回収量除く】市町村別'!V32</f>
        <v>2188.1</v>
      </c>
      <c r="AH32" s="10">
        <f t="shared" si="55"/>
        <v>98.5364315950644</v>
      </c>
      <c r="AI32" s="17">
        <f>X32+'【集団回収量除く】市町村別'!X32</f>
        <v>2220.6</v>
      </c>
      <c r="AJ32" s="34">
        <f>N32+'【集団回収量除く】市町村別'!Y32</f>
        <v>1528.3999999999999</v>
      </c>
      <c r="AK32" s="10">
        <f t="shared" si="56"/>
        <v>94.97296961411796</v>
      </c>
      <c r="AL32" s="17">
        <f>P32+'【集団回収量除く】市町村別'!AA32</f>
        <v>1609.2999999999997</v>
      </c>
      <c r="AM32" s="10">
        <f t="shared" si="57"/>
        <v>94.72042377869333</v>
      </c>
      <c r="AN32" s="17">
        <f>R32+'【集団回収量除く】市町村別'!AC32</f>
        <v>1699</v>
      </c>
      <c r="AO32" s="10">
        <f t="shared" si="58"/>
        <v>100.37811650714877</v>
      </c>
      <c r="AP32" s="17">
        <f>T32+'【集団回収量除く】市町村別'!AE32</f>
        <v>1692.6</v>
      </c>
      <c r="AQ32" s="10">
        <f t="shared" si="59"/>
        <v>94.08560311284047</v>
      </c>
      <c r="AR32" s="17">
        <f>V32+'【集団回収量除く】市町村別'!AG32</f>
        <v>1798.9999999999998</v>
      </c>
      <c r="AS32" s="10">
        <f t="shared" si="60"/>
        <v>96.85060565275907</v>
      </c>
      <c r="AT32" s="226">
        <f>X32+'【集団回収量除く】市町村別'!AI32</f>
        <v>1857.5</v>
      </c>
      <c r="AU32" s="344">
        <v>1306.1000000000001</v>
      </c>
      <c r="AV32" s="10">
        <f t="shared" si="61"/>
        <v>94.38502673796792</v>
      </c>
      <c r="AW32" s="17">
        <v>1383.8000000000002</v>
      </c>
      <c r="AX32" s="10">
        <f t="shared" si="62"/>
        <v>96.17737003058106</v>
      </c>
      <c r="AY32" s="17">
        <v>1438.8</v>
      </c>
      <c r="AZ32" s="10">
        <f t="shared" si="63"/>
        <v>99.22074339700713</v>
      </c>
      <c r="BA32" s="17">
        <v>1450.0999999999997</v>
      </c>
      <c r="BB32" s="10">
        <f t="shared" si="64"/>
        <v>96.93829801457314</v>
      </c>
      <c r="BC32" s="17">
        <v>1495.9</v>
      </c>
      <c r="BD32" s="10">
        <f t="shared" si="65"/>
        <v>100.72044169135468</v>
      </c>
      <c r="BE32" s="231">
        <v>1485.2000000000003</v>
      </c>
      <c r="BF32" s="34">
        <v>329.19999999999993</v>
      </c>
      <c r="BG32" s="10">
        <f t="shared" si="67"/>
        <v>84.54031843862352</v>
      </c>
      <c r="BH32" s="17">
        <v>389.4</v>
      </c>
      <c r="BI32" s="10">
        <f t="shared" si="68"/>
        <v>118.71951219512194</v>
      </c>
      <c r="BJ32" s="17">
        <v>328.00000000000006</v>
      </c>
      <c r="BK32" s="10">
        <f t="shared" si="69"/>
        <v>77.8173190984579</v>
      </c>
      <c r="BL32" s="17">
        <v>421.50000000000006</v>
      </c>
      <c r="BM32" s="10">
        <f t="shared" si="70"/>
        <v>108.32690824980726</v>
      </c>
      <c r="BN32" s="17">
        <v>389.1</v>
      </c>
      <c r="BO32" s="10">
        <f t="shared" si="71"/>
        <v>107.16056182869733</v>
      </c>
      <c r="BP32" s="17">
        <v>363.1</v>
      </c>
      <c r="BQ32" s="34">
        <f t="shared" si="33"/>
        <v>608.1150756952024</v>
      </c>
      <c r="BR32" s="10">
        <f t="shared" si="4"/>
        <v>95.56126645421445</v>
      </c>
      <c r="BS32" s="17">
        <f t="shared" si="34"/>
        <v>636.361465538513</v>
      </c>
      <c r="BT32" s="10">
        <f t="shared" si="5"/>
        <v>101.1477242009169</v>
      </c>
      <c r="BU32" s="17">
        <f t="shared" si="35"/>
        <v>629.1406658586436</v>
      </c>
      <c r="BV32" s="10">
        <f t="shared" si="6"/>
        <v>98.44091772948931</v>
      </c>
      <c r="BW32" s="17">
        <f t="shared" si="36"/>
        <v>639.1048360474356</v>
      </c>
      <c r="BX32" s="10">
        <f t="shared" si="7"/>
        <v>98.35835402136004</v>
      </c>
      <c r="BY32" s="17">
        <f t="shared" si="37"/>
        <v>649.7717884834104</v>
      </c>
      <c r="BZ32" s="10">
        <f t="shared" si="38"/>
        <v>100.83269571742932</v>
      </c>
      <c r="CA32" s="17">
        <f t="shared" si="39"/>
        <v>644.4058485794255</v>
      </c>
      <c r="CB32" s="34">
        <f t="shared" si="40"/>
        <v>500.3461895416385</v>
      </c>
      <c r="CC32" s="10">
        <f t="shared" si="8"/>
        <v>97.6511415377566</v>
      </c>
      <c r="CD32" s="17">
        <f t="shared" si="41"/>
        <v>512.3813010912737</v>
      </c>
      <c r="CE32" s="10">
        <f t="shared" si="9"/>
        <v>97.16411164375666</v>
      </c>
      <c r="CF32" s="17">
        <f t="shared" si="42"/>
        <v>527.3359601844279</v>
      </c>
      <c r="CG32" s="10">
        <f t="shared" si="10"/>
        <v>103.05913041366836</v>
      </c>
      <c r="CH32" s="17">
        <f t="shared" si="43"/>
        <v>511.68291258402587</v>
      </c>
      <c r="CI32" s="10">
        <f t="shared" si="11"/>
        <v>95.78027188980442</v>
      </c>
      <c r="CJ32" s="17">
        <f t="shared" si="44"/>
        <v>534.2257883468102</v>
      </c>
      <c r="CK32" s="10">
        <f t="shared" si="12"/>
        <v>99.10758378145441</v>
      </c>
      <c r="CL32" s="17">
        <f t="shared" si="45"/>
        <v>539.0362351329744</v>
      </c>
      <c r="CM32" s="34">
        <v>427.57272844826883</v>
      </c>
      <c r="CN32" s="10">
        <v>97.04661907996342</v>
      </c>
      <c r="CO32" s="17">
        <v>440.5848781769122</v>
      </c>
      <c r="CP32" s="10">
        <v>98.65864558511782</v>
      </c>
      <c r="CQ32" s="17">
        <v>446.57503208555323</v>
      </c>
      <c r="CR32" s="10">
        <v>101.8708448545658</v>
      </c>
      <c r="CS32" s="17">
        <v>438.37373953568226</v>
      </c>
      <c r="CT32" s="10">
        <v>98.6843494985637</v>
      </c>
      <c r="CU32" s="17">
        <v>444.2180971584177</v>
      </c>
      <c r="CV32" s="10">
        <v>103.0676013449035</v>
      </c>
      <c r="CW32" s="17">
        <v>430.99683252731825</v>
      </c>
      <c r="CX32" s="34">
        <v>107.7688861535641</v>
      </c>
      <c r="CY32" s="10">
        <v>86.92429682929325</v>
      </c>
      <c r="CZ32" s="17">
        <v>123.98016444723918</v>
      </c>
      <c r="DA32" s="10">
        <v>121.78235144059745</v>
      </c>
      <c r="DB32" s="17">
        <v>101.80470567421565</v>
      </c>
      <c r="DC32" s="10">
        <v>79.89575334220244</v>
      </c>
      <c r="DD32" s="17">
        <v>127.42192346340954</v>
      </c>
      <c r="DE32" s="10">
        <v>110.27809124744203</v>
      </c>
      <c r="DF32" s="17">
        <v>115.54600013660027</v>
      </c>
      <c r="DG32" s="10">
        <v>109.65780015442569</v>
      </c>
      <c r="DH32" s="231">
        <v>105.36961344645115</v>
      </c>
      <c r="DI32" s="64" t="s">
        <v>23</v>
      </c>
      <c r="DJ32" s="36">
        <v>29</v>
      </c>
    </row>
    <row r="33" spans="1:114" s="43" customFormat="1" ht="19.5" customHeight="1">
      <c r="A33" s="37">
        <v>30</v>
      </c>
      <c r="B33" s="38" t="s">
        <v>46</v>
      </c>
      <c r="C33" s="42">
        <v>4057</v>
      </c>
      <c r="D33" s="40">
        <f t="shared" si="66"/>
        <v>98.4947802864773</v>
      </c>
      <c r="E33" s="41">
        <v>4119</v>
      </c>
      <c r="F33" s="40">
        <f t="shared" si="66"/>
        <v>98.07142857142857</v>
      </c>
      <c r="G33" s="39">
        <v>4200</v>
      </c>
      <c r="H33" s="40">
        <f t="shared" si="1"/>
        <v>99.38476100331283</v>
      </c>
      <c r="I33" s="39">
        <v>4226</v>
      </c>
      <c r="J33" s="40">
        <f t="shared" si="2"/>
        <v>99.24847346171912</v>
      </c>
      <c r="K33" s="39">
        <v>4258</v>
      </c>
      <c r="L33" s="40">
        <f t="shared" si="3"/>
        <v>98.72478553211222</v>
      </c>
      <c r="M33" s="39">
        <v>4313</v>
      </c>
      <c r="N33" s="42">
        <v>19.4</v>
      </c>
      <c r="O33" s="185">
        <f t="shared" si="46"/>
        <v>97.48743718592965</v>
      </c>
      <c r="P33" s="41">
        <v>19.9</v>
      </c>
      <c r="Q33" s="185">
        <f t="shared" si="47"/>
        <v>109.94475138121545</v>
      </c>
      <c r="R33" s="41">
        <v>18.1</v>
      </c>
      <c r="S33" s="185">
        <f t="shared" si="48"/>
        <v>84.97652582159625</v>
      </c>
      <c r="T33" s="41">
        <v>21.3</v>
      </c>
      <c r="U33" s="185">
        <f t="shared" si="49"/>
        <v>94.24778761061947</v>
      </c>
      <c r="V33" s="41">
        <v>22.6</v>
      </c>
      <c r="W33" s="185">
        <f t="shared" si="50"/>
        <v>90.4</v>
      </c>
      <c r="X33" s="230">
        <v>25</v>
      </c>
      <c r="Y33" s="42">
        <f>N33+'【集団回収量除く】市町村別'!N33</f>
        <v>1192.1000000000001</v>
      </c>
      <c r="Z33" s="40">
        <f t="shared" si="51"/>
        <v>97.10026879530831</v>
      </c>
      <c r="AA33" s="41">
        <f>P33+'【集団回収量除く】市町村別'!P33</f>
        <v>1227.7</v>
      </c>
      <c r="AB33" s="40">
        <f t="shared" si="52"/>
        <v>95.23698704522536</v>
      </c>
      <c r="AC33" s="41">
        <f>R33+'【集団回収量除く】市町村別'!R33</f>
        <v>1289.1</v>
      </c>
      <c r="AD33" s="40">
        <f t="shared" si="53"/>
        <v>99.7832649585881</v>
      </c>
      <c r="AE33" s="41">
        <f>T33+'【集団回収量除く】市町村別'!T33</f>
        <v>1291.9</v>
      </c>
      <c r="AF33" s="40">
        <f t="shared" si="54"/>
        <v>98.39299314546842</v>
      </c>
      <c r="AG33" s="41">
        <f>V33+'【集団回収量除く】市町村別'!V33</f>
        <v>1312.9999999999998</v>
      </c>
      <c r="AH33" s="40">
        <f t="shared" si="55"/>
        <v>101.8066216949678</v>
      </c>
      <c r="AI33" s="41">
        <f>X33+'【集団回収量除く】市町村別'!X33</f>
        <v>1289.7</v>
      </c>
      <c r="AJ33" s="42">
        <f>N33+'【集団回収量除く】市町村別'!Y33</f>
        <v>948.8</v>
      </c>
      <c r="AK33" s="40">
        <f t="shared" si="56"/>
        <v>98.8745310546061</v>
      </c>
      <c r="AL33" s="41">
        <f>P33+'【集団回収量除く】市町村別'!AA33</f>
        <v>959.5999999999999</v>
      </c>
      <c r="AM33" s="40">
        <f t="shared" si="57"/>
        <v>95.72069825436408</v>
      </c>
      <c r="AN33" s="41">
        <f>R33+'【集団回収量除く】市町村別'!AC33</f>
        <v>1002.4999999999999</v>
      </c>
      <c r="AO33" s="40">
        <f t="shared" si="58"/>
        <v>101.2830874924227</v>
      </c>
      <c r="AP33" s="41">
        <f>T33+'【集団回収量除く】市町村別'!AE33</f>
        <v>989.8000000000001</v>
      </c>
      <c r="AQ33" s="40">
        <f t="shared" si="59"/>
        <v>100.09101021336839</v>
      </c>
      <c r="AR33" s="41">
        <f>V33+'【集団回収量除く】市町村別'!AG33</f>
        <v>988.9</v>
      </c>
      <c r="AS33" s="40">
        <f t="shared" si="60"/>
        <v>102.09580838323355</v>
      </c>
      <c r="AT33" s="225">
        <f>X33+'【集団回収量除く】市町村別'!AI33</f>
        <v>968.5999999999999</v>
      </c>
      <c r="AU33" s="343">
        <v>814.1999999999998</v>
      </c>
      <c r="AV33" s="40">
        <f t="shared" si="61"/>
        <v>99.77941176470588</v>
      </c>
      <c r="AW33" s="41">
        <v>815.9999999999999</v>
      </c>
      <c r="AX33" s="40">
        <f t="shared" si="62"/>
        <v>95.09381191003379</v>
      </c>
      <c r="AY33" s="41">
        <v>858.0999999999999</v>
      </c>
      <c r="AZ33" s="40">
        <f t="shared" si="63"/>
        <v>101.80329813738282</v>
      </c>
      <c r="BA33" s="41">
        <v>842.9</v>
      </c>
      <c r="BB33" s="40">
        <f t="shared" si="64"/>
        <v>100.3094133047721</v>
      </c>
      <c r="BC33" s="41">
        <v>840.3000000000001</v>
      </c>
      <c r="BD33" s="40">
        <f t="shared" si="65"/>
        <v>101.66969147005443</v>
      </c>
      <c r="BE33" s="230">
        <v>826.5000000000001</v>
      </c>
      <c r="BF33" s="42">
        <v>243.29999999999998</v>
      </c>
      <c r="BG33" s="40">
        <f t="shared" si="67"/>
        <v>90.74972025363671</v>
      </c>
      <c r="BH33" s="41">
        <v>268.09999999999997</v>
      </c>
      <c r="BI33" s="40">
        <f t="shared" si="68"/>
        <v>93.54501046755057</v>
      </c>
      <c r="BJ33" s="41">
        <v>286.6</v>
      </c>
      <c r="BK33" s="40">
        <f t="shared" si="69"/>
        <v>94.86924859318108</v>
      </c>
      <c r="BL33" s="41">
        <v>302.09999999999997</v>
      </c>
      <c r="BM33" s="40">
        <f t="shared" si="70"/>
        <v>93.21197161369948</v>
      </c>
      <c r="BN33" s="41">
        <v>324.09999999999997</v>
      </c>
      <c r="BO33" s="40">
        <f t="shared" si="71"/>
        <v>100.93428838368108</v>
      </c>
      <c r="BP33" s="41">
        <v>321.1</v>
      </c>
      <c r="BQ33" s="42">
        <f t="shared" si="33"/>
        <v>805.0350991521506</v>
      </c>
      <c r="BR33" s="40">
        <f t="shared" si="4"/>
        <v>98.58417726592923</v>
      </c>
      <c r="BS33" s="41">
        <f t="shared" si="34"/>
        <v>816.5966603145465</v>
      </c>
      <c r="BT33" s="40">
        <f t="shared" si="5"/>
        <v>97.10981927408268</v>
      </c>
      <c r="BU33" s="41">
        <f t="shared" si="35"/>
        <v>840.9001956947161</v>
      </c>
      <c r="BV33" s="40">
        <f t="shared" si="6"/>
        <v>100.67604203763051</v>
      </c>
      <c r="BW33" s="41">
        <f t="shared" si="36"/>
        <v>835.2535307063481</v>
      </c>
      <c r="BX33" s="40">
        <f t="shared" si="7"/>
        <v>98.86717287264929</v>
      </c>
      <c r="BY33" s="41">
        <f t="shared" si="37"/>
        <v>844.8239253106159</v>
      </c>
      <c r="BZ33" s="40">
        <f t="shared" si="38"/>
        <v>103.12164381643875</v>
      </c>
      <c r="CA33" s="41">
        <f t="shared" si="39"/>
        <v>819.2498626325636</v>
      </c>
      <c r="CB33" s="42">
        <f t="shared" si="40"/>
        <v>640.7325745118364</v>
      </c>
      <c r="CC33" s="40">
        <f t="shared" si="8"/>
        <v>100.38555420604449</v>
      </c>
      <c r="CD33" s="41">
        <f t="shared" si="41"/>
        <v>638.2716911605755</v>
      </c>
      <c r="CE33" s="40">
        <f t="shared" si="9"/>
        <v>97.60304264829549</v>
      </c>
      <c r="CF33" s="41">
        <f t="shared" si="42"/>
        <v>653.9465101108937</v>
      </c>
      <c r="CG33" s="40">
        <f t="shared" si="10"/>
        <v>102.18928372728641</v>
      </c>
      <c r="CH33" s="41">
        <f t="shared" si="43"/>
        <v>639.9364847845371</v>
      </c>
      <c r="CI33" s="40">
        <f t="shared" si="11"/>
        <v>100.57337309713661</v>
      </c>
      <c r="CJ33" s="41">
        <f t="shared" si="44"/>
        <v>636.2881795427785</v>
      </c>
      <c r="CK33" s="40">
        <f t="shared" si="12"/>
        <v>103.41456588935799</v>
      </c>
      <c r="CL33" s="41">
        <f t="shared" si="45"/>
        <v>615.2790702844856</v>
      </c>
      <c r="CM33" s="42">
        <v>549.836068894959</v>
      </c>
      <c r="CN33" s="40">
        <v>101.30426350969276</v>
      </c>
      <c r="CO33" s="41">
        <v>542.757086272436</v>
      </c>
      <c r="CP33" s="40">
        <v>96.96382860455012</v>
      </c>
      <c r="CQ33" s="41">
        <v>559.7521200260925</v>
      </c>
      <c r="CR33" s="40">
        <v>102.71414878138303</v>
      </c>
      <c r="CS33" s="41">
        <v>544.9610658970361</v>
      </c>
      <c r="CT33" s="40">
        <v>100.7928287260736</v>
      </c>
      <c r="CU33" s="41">
        <v>540.6744435936868</v>
      </c>
      <c r="CV33" s="40">
        <v>102.98294488265498</v>
      </c>
      <c r="CW33" s="41">
        <v>525.0135779373604</v>
      </c>
      <c r="CX33" s="42">
        <v>164.30252464031386</v>
      </c>
      <c r="CY33" s="40">
        <v>92.13657819194714</v>
      </c>
      <c r="CZ33" s="41">
        <v>178.32496915397073</v>
      </c>
      <c r="DA33" s="40">
        <v>95.38457003246236</v>
      </c>
      <c r="DB33" s="41">
        <v>186.9536855838226</v>
      </c>
      <c r="DC33" s="40">
        <v>95.71805916963515</v>
      </c>
      <c r="DD33" s="41">
        <v>195.3170459218111</v>
      </c>
      <c r="DE33" s="40">
        <v>93.66118273998802</v>
      </c>
      <c r="DF33" s="41">
        <v>208.53574576783745</v>
      </c>
      <c r="DG33" s="40">
        <v>102.23804269582351</v>
      </c>
      <c r="DH33" s="230">
        <v>203.97079234807796</v>
      </c>
      <c r="DI33" s="63" t="s">
        <v>46</v>
      </c>
      <c r="DJ33" s="44">
        <v>30</v>
      </c>
    </row>
    <row r="34" spans="1:114" s="21" customFormat="1" ht="19.5" customHeight="1">
      <c r="A34" s="11">
        <v>31</v>
      </c>
      <c r="B34" s="19" t="s">
        <v>24</v>
      </c>
      <c r="C34" s="34">
        <v>5396</v>
      </c>
      <c r="D34" s="10">
        <f t="shared" si="66"/>
        <v>98.01998183469573</v>
      </c>
      <c r="E34" s="17">
        <v>5505</v>
      </c>
      <c r="F34" s="10">
        <f t="shared" si="66"/>
        <v>98.00605305323126</v>
      </c>
      <c r="G34" s="9">
        <v>5617</v>
      </c>
      <c r="H34" s="10">
        <f t="shared" si="1"/>
        <v>98.1993006993007</v>
      </c>
      <c r="I34" s="9">
        <v>5720</v>
      </c>
      <c r="J34" s="10">
        <f t="shared" si="2"/>
        <v>98.29867674858222</v>
      </c>
      <c r="K34" s="9">
        <v>5819</v>
      </c>
      <c r="L34" s="10">
        <f t="shared" si="3"/>
        <v>97.42173112338858</v>
      </c>
      <c r="M34" s="9">
        <v>5973</v>
      </c>
      <c r="N34" s="34">
        <v>0</v>
      </c>
      <c r="O34" s="45" t="s">
        <v>115</v>
      </c>
      <c r="P34" s="17">
        <v>0</v>
      </c>
      <c r="Q34" s="45" t="s">
        <v>115</v>
      </c>
      <c r="R34" s="17">
        <v>0</v>
      </c>
      <c r="S34" s="45" t="s">
        <v>115</v>
      </c>
      <c r="T34" s="17">
        <v>0</v>
      </c>
      <c r="U34" s="45" t="s">
        <v>115</v>
      </c>
      <c r="V34" s="17">
        <v>0</v>
      </c>
      <c r="W34" s="45" t="s">
        <v>115</v>
      </c>
      <c r="X34" s="231">
        <v>0</v>
      </c>
      <c r="Y34" s="34">
        <f>N34+'【集団回収量除く】市町村別'!N34</f>
        <v>1323.5</v>
      </c>
      <c r="Z34" s="10">
        <f t="shared" si="51"/>
        <v>97.28756248162303</v>
      </c>
      <c r="AA34" s="17">
        <f>P34+'【集団回収量除く】市町村別'!P34</f>
        <v>1360.4000000000003</v>
      </c>
      <c r="AB34" s="10">
        <f t="shared" si="52"/>
        <v>102.50150693188668</v>
      </c>
      <c r="AC34" s="17">
        <f>R34+'【集団回収量除く】市町村別'!R34</f>
        <v>1327.2000000000003</v>
      </c>
      <c r="AD34" s="10">
        <f t="shared" si="53"/>
        <v>92.14107192446545</v>
      </c>
      <c r="AE34" s="17">
        <f>T34+'【集団回収量除く】市町村別'!T34</f>
        <v>1440.3999999999999</v>
      </c>
      <c r="AF34" s="10">
        <f t="shared" si="54"/>
        <v>102.70231729055259</v>
      </c>
      <c r="AG34" s="17">
        <f>V34+'【集団回収量除く】市町村別'!V34</f>
        <v>1402.5</v>
      </c>
      <c r="AH34" s="10">
        <f t="shared" si="55"/>
        <v>97.48383957739625</v>
      </c>
      <c r="AI34" s="17">
        <f>X34+'【集団回収量除く】市町村別'!X34</f>
        <v>1438.7</v>
      </c>
      <c r="AJ34" s="34">
        <f>N34+'【集団回収量除く】市町村別'!Y34</f>
        <v>1147.6999999999998</v>
      </c>
      <c r="AK34" s="10">
        <f t="shared" si="56"/>
        <v>99.68730999739424</v>
      </c>
      <c r="AL34" s="17">
        <f>P34+'【集団回収量除く】市町村別'!AA34</f>
        <v>1151.3</v>
      </c>
      <c r="AM34" s="10">
        <f t="shared" si="57"/>
        <v>99.60204169910891</v>
      </c>
      <c r="AN34" s="17">
        <f>R34+'【集団回収量除く】市町村別'!AC34</f>
        <v>1155.9</v>
      </c>
      <c r="AO34" s="10">
        <f t="shared" si="58"/>
        <v>96.42946525402519</v>
      </c>
      <c r="AP34" s="17">
        <f>T34+'【集団回収量除く】市町村別'!AE34</f>
        <v>1198.7000000000003</v>
      </c>
      <c r="AQ34" s="10">
        <f t="shared" si="59"/>
        <v>101.12198414037461</v>
      </c>
      <c r="AR34" s="17">
        <f>V34+'【集団回収量除く】市町村別'!AG34</f>
        <v>1185.3999999999996</v>
      </c>
      <c r="AS34" s="10">
        <f t="shared" si="60"/>
        <v>100.4831736882258</v>
      </c>
      <c r="AT34" s="226">
        <f>X34+'【集団回収量除く】市町村別'!AI34</f>
        <v>1179.6999999999998</v>
      </c>
      <c r="AU34" s="344">
        <v>1009.4000000000002</v>
      </c>
      <c r="AV34" s="10">
        <f t="shared" si="61"/>
        <v>99.18443549179524</v>
      </c>
      <c r="AW34" s="17">
        <v>1017.6999999999999</v>
      </c>
      <c r="AX34" s="10">
        <f t="shared" si="62"/>
        <v>98.32850241545894</v>
      </c>
      <c r="AY34" s="17">
        <v>1035</v>
      </c>
      <c r="AZ34" s="10">
        <f t="shared" si="63"/>
        <v>96.39564124057001</v>
      </c>
      <c r="BA34" s="17">
        <v>1073.6999999999998</v>
      </c>
      <c r="BB34" s="10">
        <f t="shared" si="64"/>
        <v>101.15884680610512</v>
      </c>
      <c r="BC34" s="17">
        <v>1061.4</v>
      </c>
      <c r="BD34" s="10">
        <f t="shared" si="65"/>
        <v>100.88394639292845</v>
      </c>
      <c r="BE34" s="231">
        <v>1052.1</v>
      </c>
      <c r="BF34" s="34">
        <v>175.8</v>
      </c>
      <c r="BG34" s="10">
        <f t="shared" si="67"/>
        <v>84.07460545193688</v>
      </c>
      <c r="BH34" s="17">
        <v>209.1</v>
      </c>
      <c r="BI34" s="10">
        <f t="shared" si="68"/>
        <v>122.0665499124343</v>
      </c>
      <c r="BJ34" s="17">
        <v>171.30000000000004</v>
      </c>
      <c r="BK34" s="10">
        <f t="shared" si="69"/>
        <v>70.87298303682253</v>
      </c>
      <c r="BL34" s="17">
        <v>241.7</v>
      </c>
      <c r="BM34" s="10">
        <f t="shared" si="70"/>
        <v>111.33118378627361</v>
      </c>
      <c r="BN34" s="17">
        <v>217.1</v>
      </c>
      <c r="BO34" s="10">
        <f t="shared" si="71"/>
        <v>83.82239382239382</v>
      </c>
      <c r="BP34" s="17">
        <v>259</v>
      </c>
      <c r="BQ34" s="34">
        <f t="shared" si="33"/>
        <v>671.9843212120597</v>
      </c>
      <c r="BR34" s="10">
        <f t="shared" si="4"/>
        <v>99.25278566740822</v>
      </c>
      <c r="BS34" s="17">
        <f t="shared" si="34"/>
        <v>677.0432856805148</v>
      </c>
      <c r="BT34" s="10">
        <f t="shared" si="5"/>
        <v>104.58691452069165</v>
      </c>
      <c r="BU34" s="17">
        <f t="shared" si="35"/>
        <v>647.349899156426</v>
      </c>
      <c r="BV34" s="10">
        <f t="shared" si="6"/>
        <v>94.08775068605672</v>
      </c>
      <c r="BW34" s="17">
        <f t="shared" si="36"/>
        <v>688.02781917536</v>
      </c>
      <c r="BX34" s="10">
        <f t="shared" si="7"/>
        <v>104.19439330625443</v>
      </c>
      <c r="BY34" s="17">
        <f t="shared" si="37"/>
        <v>660.3309423310977</v>
      </c>
      <c r="BZ34" s="10">
        <f t="shared" si="38"/>
        <v>100.0637521560041</v>
      </c>
      <c r="CA34" s="17">
        <f t="shared" si="39"/>
        <v>659.9102353283841</v>
      </c>
      <c r="CB34" s="34">
        <f t="shared" si="40"/>
        <v>582.7249002305107</v>
      </c>
      <c r="CC34" s="10">
        <f t="shared" si="8"/>
        <v>101.70100843877972</v>
      </c>
      <c r="CD34" s="17">
        <f t="shared" si="41"/>
        <v>572.9784878006295</v>
      </c>
      <c r="CE34" s="10">
        <f t="shared" si="9"/>
        <v>101.62845925956307</v>
      </c>
      <c r="CF34" s="17">
        <f t="shared" si="42"/>
        <v>563.7972788087045</v>
      </c>
      <c r="CG34" s="10">
        <f t="shared" si="10"/>
        <v>98.46674556866596</v>
      </c>
      <c r="CH34" s="17">
        <f t="shared" si="43"/>
        <v>572.5763307730522</v>
      </c>
      <c r="CI34" s="10">
        <f t="shared" si="11"/>
        <v>102.59110081832823</v>
      </c>
      <c r="CJ34" s="17">
        <f t="shared" si="44"/>
        <v>558.1150082276528</v>
      </c>
      <c r="CK34" s="10">
        <f t="shared" si="12"/>
        <v>103.14246372912405</v>
      </c>
      <c r="CL34" s="17">
        <f t="shared" si="45"/>
        <v>541.1107976763012</v>
      </c>
      <c r="CM34" s="34">
        <v>512.5054581272786</v>
      </c>
      <c r="CN34" s="10">
        <v>101.18797579361248</v>
      </c>
      <c r="CO34" s="17">
        <v>506.48849738096123</v>
      </c>
      <c r="CP34" s="10">
        <v>100.32900963989698</v>
      </c>
      <c r="CQ34" s="17">
        <v>504.8275660238853</v>
      </c>
      <c r="CR34" s="10">
        <v>98.43220695001625</v>
      </c>
      <c r="CS34" s="17">
        <v>512.8682792617218</v>
      </c>
      <c r="CT34" s="10">
        <v>102.62849903087854</v>
      </c>
      <c r="CU34" s="17">
        <v>499.73280726575916</v>
      </c>
      <c r="CV34" s="10">
        <v>103.55384289482069</v>
      </c>
      <c r="CW34" s="17">
        <v>482.58258051643355</v>
      </c>
      <c r="CX34" s="34">
        <v>89.259420981549</v>
      </c>
      <c r="CY34" s="10">
        <v>85.77292494679624</v>
      </c>
      <c r="CZ34" s="17">
        <v>104.06479787988503</v>
      </c>
      <c r="DA34" s="10">
        <v>124.55001105506692</v>
      </c>
      <c r="DB34" s="17">
        <v>83.55262034772134</v>
      </c>
      <c r="DC34" s="10">
        <v>72.37032757565643</v>
      </c>
      <c r="DD34" s="17">
        <v>115.45148840230807</v>
      </c>
      <c r="DE34" s="10">
        <v>112.94862138173937</v>
      </c>
      <c r="DF34" s="17">
        <v>102.2159341034448</v>
      </c>
      <c r="DG34" s="10">
        <v>86.04075585171995</v>
      </c>
      <c r="DH34" s="231">
        <v>118.79943765208277</v>
      </c>
      <c r="DI34" s="64" t="s">
        <v>24</v>
      </c>
      <c r="DJ34" s="36">
        <v>31</v>
      </c>
    </row>
    <row r="35" spans="1:114" s="43" customFormat="1" ht="19.5" customHeight="1">
      <c r="A35" s="37">
        <v>32</v>
      </c>
      <c r="B35" s="38" t="s">
        <v>25</v>
      </c>
      <c r="C35" s="42">
        <v>15495</v>
      </c>
      <c r="D35" s="40">
        <f aca="true" t="shared" si="72" ref="D35:F36">C35*100/E35</f>
        <v>98.17525185325984</v>
      </c>
      <c r="E35" s="41">
        <v>15783</v>
      </c>
      <c r="F35" s="40">
        <f t="shared" si="72"/>
        <v>97.97020484171323</v>
      </c>
      <c r="G35" s="39">
        <v>16110</v>
      </c>
      <c r="H35" s="40">
        <f t="shared" si="1"/>
        <v>97.5831364710158</v>
      </c>
      <c r="I35" s="39">
        <v>16509</v>
      </c>
      <c r="J35" s="40">
        <f t="shared" si="2"/>
        <v>97.76159175697282</v>
      </c>
      <c r="K35" s="39">
        <v>16887</v>
      </c>
      <c r="L35" s="40">
        <f t="shared" si="3"/>
        <v>98.14029174173301</v>
      </c>
      <c r="M35" s="39">
        <v>17207</v>
      </c>
      <c r="N35" s="42">
        <v>0</v>
      </c>
      <c r="O35" s="185" t="s">
        <v>115</v>
      </c>
      <c r="P35" s="41">
        <v>0</v>
      </c>
      <c r="Q35" s="185" t="s">
        <v>115</v>
      </c>
      <c r="R35" s="41">
        <v>0</v>
      </c>
      <c r="S35" s="185" t="s">
        <v>115</v>
      </c>
      <c r="T35" s="41">
        <v>0</v>
      </c>
      <c r="U35" s="185" t="s">
        <v>115</v>
      </c>
      <c r="V35" s="41">
        <v>0</v>
      </c>
      <c r="W35" s="185" t="s">
        <v>115</v>
      </c>
      <c r="X35" s="230">
        <v>0</v>
      </c>
      <c r="Y35" s="42">
        <f>N35+'【集団回収量除く】市町村別'!N35</f>
        <v>4182.8</v>
      </c>
      <c r="Z35" s="40">
        <f t="shared" si="51"/>
        <v>95.99302336255565</v>
      </c>
      <c r="AA35" s="41">
        <f>P35+'【集団回収量除く】市町村別'!P35</f>
        <v>4357.400000000001</v>
      </c>
      <c r="AB35" s="40">
        <f t="shared" si="52"/>
        <v>98.86105817224794</v>
      </c>
      <c r="AC35" s="41">
        <f>R35+'【集団回収量除く】市町村別'!R35</f>
        <v>4407.6</v>
      </c>
      <c r="AD35" s="40">
        <f t="shared" si="53"/>
        <v>98.25672120914888</v>
      </c>
      <c r="AE35" s="41">
        <f>T35+'【集団回収量除く】市町村別'!T35</f>
        <v>4485.8</v>
      </c>
      <c r="AF35" s="40">
        <f t="shared" si="54"/>
        <v>100.15181960258987</v>
      </c>
      <c r="AG35" s="41">
        <f>V35+'【集団回収量除く】市町村別'!V35</f>
        <v>4479</v>
      </c>
      <c r="AH35" s="40">
        <f t="shared" si="55"/>
        <v>100.07149559855219</v>
      </c>
      <c r="AI35" s="41">
        <f>X35+'【集団回収量除く】市町村別'!X35</f>
        <v>4475.800000000001</v>
      </c>
      <c r="AJ35" s="42">
        <f>N35+'【集団回収量除く】市町村別'!Y35</f>
        <v>3515</v>
      </c>
      <c r="AK35" s="40">
        <f t="shared" si="56"/>
        <v>97.42509493056903</v>
      </c>
      <c r="AL35" s="41">
        <f>P35+'【集団回収量除く】市町村別'!AA35</f>
        <v>3607.9</v>
      </c>
      <c r="AM35" s="40">
        <f t="shared" si="57"/>
        <v>98.33201602572836</v>
      </c>
      <c r="AN35" s="41">
        <f>R35+'【集団回収量除く】市町村別'!AC35</f>
        <v>3669.1000000000004</v>
      </c>
      <c r="AO35" s="40">
        <f t="shared" si="58"/>
        <v>98.99897469105825</v>
      </c>
      <c r="AP35" s="41">
        <f>T35+'【集団回収量除く】市町村別'!AE35</f>
        <v>3706.2</v>
      </c>
      <c r="AQ35" s="40">
        <f t="shared" si="59"/>
        <v>100.62445699391833</v>
      </c>
      <c r="AR35" s="41">
        <f>V35+'【集団回収量除く】市町村別'!AG35</f>
        <v>3683.2000000000003</v>
      </c>
      <c r="AS35" s="40">
        <f t="shared" si="60"/>
        <v>99.57554948768554</v>
      </c>
      <c r="AT35" s="225">
        <f>X35+'【集団回収量除く】市町村別'!AI35</f>
        <v>3698.8999999999996</v>
      </c>
      <c r="AU35" s="343">
        <v>3080.3</v>
      </c>
      <c r="AV35" s="40">
        <f t="shared" si="61"/>
        <v>97.29618749802582</v>
      </c>
      <c r="AW35" s="41">
        <v>3165.9000000000005</v>
      </c>
      <c r="AX35" s="40">
        <f t="shared" si="62"/>
        <v>98.20398287734973</v>
      </c>
      <c r="AY35" s="41">
        <v>3223.8</v>
      </c>
      <c r="AZ35" s="40">
        <f t="shared" si="63"/>
        <v>98.91991408407486</v>
      </c>
      <c r="BA35" s="41">
        <v>3259.0000000000005</v>
      </c>
      <c r="BB35" s="40">
        <f t="shared" si="64"/>
        <v>100.64233215984193</v>
      </c>
      <c r="BC35" s="41">
        <v>3238.1999999999994</v>
      </c>
      <c r="BD35" s="40">
        <f t="shared" si="65"/>
        <v>98.49438817410345</v>
      </c>
      <c r="BE35" s="230">
        <v>3287.7000000000003</v>
      </c>
      <c r="BF35" s="42">
        <v>667.8</v>
      </c>
      <c r="BG35" s="40">
        <f t="shared" si="67"/>
        <v>89.09939959973318</v>
      </c>
      <c r="BH35" s="41">
        <v>749.4999999999999</v>
      </c>
      <c r="BI35" s="40">
        <f t="shared" si="68"/>
        <v>101.48950575490858</v>
      </c>
      <c r="BJ35" s="41">
        <v>738.5</v>
      </c>
      <c r="BK35" s="40">
        <f t="shared" si="69"/>
        <v>94.72806567470498</v>
      </c>
      <c r="BL35" s="41">
        <v>779.6</v>
      </c>
      <c r="BM35" s="40">
        <f t="shared" si="70"/>
        <v>97.96431264136719</v>
      </c>
      <c r="BN35" s="41">
        <v>795.8</v>
      </c>
      <c r="BO35" s="40">
        <f t="shared" si="71"/>
        <v>102.43274552709485</v>
      </c>
      <c r="BP35" s="41">
        <v>776.9000000000001</v>
      </c>
      <c r="BQ35" s="42">
        <f t="shared" si="33"/>
        <v>739.5757358759123</v>
      </c>
      <c r="BR35" s="40">
        <f t="shared" si="4"/>
        <v>97.77721121208232</v>
      </c>
      <c r="BS35" s="41">
        <f t="shared" si="34"/>
        <v>756.3886581626323</v>
      </c>
      <c r="BT35" s="40">
        <f t="shared" si="5"/>
        <v>100.90931047043748</v>
      </c>
      <c r="BU35" s="41">
        <f t="shared" si="35"/>
        <v>749.5727149817608</v>
      </c>
      <c r="BV35" s="40">
        <f t="shared" si="6"/>
        <v>100.96613130986677</v>
      </c>
      <c r="BW35" s="41">
        <f t="shared" si="36"/>
        <v>742.400154643253</v>
      </c>
      <c r="BX35" s="40">
        <f t="shared" si="7"/>
        <v>102.1650516897326</v>
      </c>
      <c r="BY35" s="41">
        <f t="shared" si="37"/>
        <v>726.667429188863</v>
      </c>
      <c r="BZ35" s="40">
        <f t="shared" si="38"/>
        <v>101.96779918068856</v>
      </c>
      <c r="CA35" s="41">
        <f t="shared" si="39"/>
        <v>712.6440258862475</v>
      </c>
      <c r="CB35" s="42">
        <f t="shared" si="40"/>
        <v>621.4996441627216</v>
      </c>
      <c r="CC35" s="40">
        <f t="shared" si="8"/>
        <v>99.23590018000458</v>
      </c>
      <c r="CD35" s="41">
        <f t="shared" si="41"/>
        <v>626.2850873881123</v>
      </c>
      <c r="CE35" s="40">
        <f t="shared" si="9"/>
        <v>100.36930736707116</v>
      </c>
      <c r="CF35" s="41">
        <f t="shared" si="42"/>
        <v>623.9806807649466</v>
      </c>
      <c r="CG35" s="40">
        <f t="shared" si="10"/>
        <v>101.72885228811053</v>
      </c>
      <c r="CH35" s="41">
        <f t="shared" si="43"/>
        <v>613.3763103880744</v>
      </c>
      <c r="CI35" s="40">
        <f t="shared" si="11"/>
        <v>102.64718994450601</v>
      </c>
      <c r="CJ35" s="41">
        <f t="shared" si="44"/>
        <v>597.5578198679215</v>
      </c>
      <c r="CK35" s="40">
        <f t="shared" si="12"/>
        <v>101.46245514505864</v>
      </c>
      <c r="CL35" s="41">
        <f t="shared" si="45"/>
        <v>588.944766823951</v>
      </c>
      <c r="CM35" s="42">
        <v>544.6387920097955</v>
      </c>
      <c r="CN35" s="40">
        <v>99.10459679130953</v>
      </c>
      <c r="CO35" s="41">
        <v>549.5595659974016</v>
      </c>
      <c r="CP35" s="40">
        <v>100.23862156460144</v>
      </c>
      <c r="CQ35" s="41">
        <v>548.2513201193847</v>
      </c>
      <c r="CR35" s="40">
        <v>101.64761160016683</v>
      </c>
      <c r="CS35" s="41">
        <v>539.3646850020871</v>
      </c>
      <c r="CT35" s="40">
        <v>102.6654244334828</v>
      </c>
      <c r="CU35" s="41">
        <v>525.3615693680231</v>
      </c>
      <c r="CV35" s="40">
        <v>100.3608063783856</v>
      </c>
      <c r="CW35" s="41">
        <v>523.4728459507162</v>
      </c>
      <c r="CX35" s="42">
        <v>118.07609171319072</v>
      </c>
      <c r="CY35" s="40">
        <v>90.75545814021224</v>
      </c>
      <c r="CZ35" s="41">
        <v>130.1035707745198</v>
      </c>
      <c r="DA35" s="40">
        <v>103.59221553010055</v>
      </c>
      <c r="DB35" s="41">
        <v>125.5920342168142</v>
      </c>
      <c r="DC35" s="40">
        <v>97.34017378091984</v>
      </c>
      <c r="DD35" s="41">
        <v>129.02384425517857</v>
      </c>
      <c r="DE35" s="40">
        <v>99.93357189583793</v>
      </c>
      <c r="DF35" s="41">
        <v>129.10960932094153</v>
      </c>
      <c r="DG35" s="40">
        <v>104.37379358587796</v>
      </c>
      <c r="DH35" s="230">
        <v>123.69925906229625</v>
      </c>
      <c r="DI35" s="63" t="s">
        <v>25</v>
      </c>
      <c r="DJ35" s="44">
        <v>32</v>
      </c>
    </row>
    <row r="36" spans="1:114" s="21" customFormat="1" ht="19.5" customHeight="1" thickBot="1">
      <c r="A36" s="67">
        <v>33</v>
      </c>
      <c r="B36" s="68" t="s">
        <v>26</v>
      </c>
      <c r="C36" s="49">
        <v>11198</v>
      </c>
      <c r="D36" s="65">
        <f t="shared" si="72"/>
        <v>96.12842304060435</v>
      </c>
      <c r="E36" s="51">
        <v>11649</v>
      </c>
      <c r="F36" s="65">
        <f t="shared" si="72"/>
        <v>97.36710130391174</v>
      </c>
      <c r="G36" s="50">
        <v>11964</v>
      </c>
      <c r="H36" s="65">
        <f t="shared" si="1"/>
        <v>97.49022164276401</v>
      </c>
      <c r="I36" s="50">
        <v>12272</v>
      </c>
      <c r="J36" s="65">
        <f t="shared" si="2"/>
        <v>97.28101466508126</v>
      </c>
      <c r="K36" s="50">
        <v>12615</v>
      </c>
      <c r="L36" s="65">
        <f t="shared" si="3"/>
        <v>97.91213908723999</v>
      </c>
      <c r="M36" s="50">
        <v>12884</v>
      </c>
      <c r="N36" s="49">
        <v>160</v>
      </c>
      <c r="O36" s="186">
        <f t="shared" si="46"/>
        <v>71.04795737122558</v>
      </c>
      <c r="P36" s="51">
        <v>225.2</v>
      </c>
      <c r="Q36" s="186">
        <f t="shared" si="47"/>
        <v>100.53571428571429</v>
      </c>
      <c r="R36" s="51">
        <v>224</v>
      </c>
      <c r="S36" s="186">
        <f>R36*100/T36</f>
        <v>123.07692307692308</v>
      </c>
      <c r="T36" s="51">
        <v>182</v>
      </c>
      <c r="U36" s="186">
        <f>T36*100/V36</f>
        <v>74.83552631578948</v>
      </c>
      <c r="V36" s="51">
        <v>243.2</v>
      </c>
      <c r="W36" s="186">
        <f t="shared" si="50"/>
        <v>44.43632377124064</v>
      </c>
      <c r="X36" s="232">
        <v>547.3</v>
      </c>
      <c r="Y36" s="49">
        <f>N36+'【集団回収量除く】市町村別'!N36</f>
        <v>3202.7000000000003</v>
      </c>
      <c r="Z36" s="65">
        <f t="shared" si="51"/>
        <v>98.68733245000466</v>
      </c>
      <c r="AA36" s="51">
        <f>P36+'【集団回収量除く】市町村別'!P36</f>
        <v>3245.299999999999</v>
      </c>
      <c r="AB36" s="65">
        <f t="shared" si="52"/>
        <v>97.15303556460302</v>
      </c>
      <c r="AC36" s="51">
        <f>R36+'【集団回収量除く】市町村別'!R36</f>
        <v>3340.3999999999996</v>
      </c>
      <c r="AD36" s="65">
        <f t="shared" si="53"/>
        <v>102.5008438430145</v>
      </c>
      <c r="AE36" s="51">
        <f>T36+'【集団回収量除く】市町村別'!T36</f>
        <v>3258.9</v>
      </c>
      <c r="AF36" s="65">
        <f t="shared" si="54"/>
        <v>90.60050041701417</v>
      </c>
      <c r="AG36" s="51">
        <f>V36+'【集団回収量除く】市町村別'!V36</f>
        <v>3597</v>
      </c>
      <c r="AH36" s="65">
        <f t="shared" si="55"/>
        <v>95.52516266100119</v>
      </c>
      <c r="AI36" s="51">
        <f>X36+'【集団回収量除く】市町村別'!X36</f>
        <v>3765.5</v>
      </c>
      <c r="AJ36" s="49">
        <f>N36+'【集団回収量除く】市町村別'!Y36</f>
        <v>2616.2</v>
      </c>
      <c r="AK36" s="65">
        <f t="shared" si="56"/>
        <v>97.60119380712553</v>
      </c>
      <c r="AL36" s="51">
        <f>P36+'【集団回収量除く】市町村別'!AA36</f>
        <v>2680.5</v>
      </c>
      <c r="AM36" s="65">
        <f t="shared" si="57"/>
        <v>99.351371386212</v>
      </c>
      <c r="AN36" s="51">
        <f>R36+'【集団回収量除く】市町村別'!AC36</f>
        <v>2698.0000000000005</v>
      </c>
      <c r="AO36" s="65">
        <f t="shared" si="58"/>
        <v>105.58033967284968</v>
      </c>
      <c r="AP36" s="51">
        <f>T36+'【集団回収量除く】市町村別'!AE36</f>
        <v>2555.4</v>
      </c>
      <c r="AQ36" s="65">
        <f t="shared" si="59"/>
        <v>88.54163057413119</v>
      </c>
      <c r="AR36" s="51">
        <f>V36+'【集団回収量除く】市町村別'!AG36</f>
        <v>2886.1</v>
      </c>
      <c r="AS36" s="65">
        <f t="shared" si="60"/>
        <v>92.6784624771202</v>
      </c>
      <c r="AT36" s="227">
        <f>X36+'【集団回収量除く】市町村別'!AI36</f>
        <v>3114.0999999999995</v>
      </c>
      <c r="AU36" s="345">
        <v>1911.6</v>
      </c>
      <c r="AV36" s="65">
        <f t="shared" si="61"/>
        <v>102.4602026049204</v>
      </c>
      <c r="AW36" s="51">
        <v>1865.7</v>
      </c>
      <c r="AX36" s="65">
        <f t="shared" si="62"/>
        <v>99.82877628551554</v>
      </c>
      <c r="AY36" s="51">
        <v>1868.8999999999999</v>
      </c>
      <c r="AZ36" s="65">
        <f t="shared" si="63"/>
        <v>97.60288280760395</v>
      </c>
      <c r="BA36" s="51">
        <v>1914.7999999999995</v>
      </c>
      <c r="BB36" s="65">
        <f t="shared" si="64"/>
        <v>94.63279628348323</v>
      </c>
      <c r="BC36" s="51">
        <v>2023.3999999999999</v>
      </c>
      <c r="BD36" s="65">
        <f t="shared" si="65"/>
        <v>103.97738951695786</v>
      </c>
      <c r="BE36" s="232">
        <v>1946</v>
      </c>
      <c r="BF36" s="49">
        <v>586.4999999999999</v>
      </c>
      <c r="BG36" s="65">
        <f t="shared" si="67"/>
        <v>103.84206798866852</v>
      </c>
      <c r="BH36" s="51">
        <v>564.8000000000001</v>
      </c>
      <c r="BI36" s="65">
        <f t="shared" si="68"/>
        <v>87.920298879203</v>
      </c>
      <c r="BJ36" s="51">
        <v>642.4</v>
      </c>
      <c r="BK36" s="65">
        <f t="shared" si="69"/>
        <v>91.31485429992892</v>
      </c>
      <c r="BL36" s="51">
        <v>703.5</v>
      </c>
      <c r="BM36" s="65">
        <f t="shared" si="70"/>
        <v>98.95906597271065</v>
      </c>
      <c r="BN36" s="51">
        <v>710.9</v>
      </c>
      <c r="BO36" s="65">
        <f t="shared" si="71"/>
        <v>109.1341725514277</v>
      </c>
      <c r="BP36" s="51">
        <v>651.4</v>
      </c>
      <c r="BQ36" s="49">
        <f t="shared" si="33"/>
        <v>783.5792595057338</v>
      </c>
      <c r="BR36" s="65">
        <f t="shared" si="4"/>
        <v>102.66196961154711</v>
      </c>
      <c r="BS36" s="51">
        <f t="shared" si="34"/>
        <v>763.2614710887051</v>
      </c>
      <c r="BT36" s="65">
        <f t="shared" si="5"/>
        <v>99.78014572022582</v>
      </c>
      <c r="BU36" s="51">
        <f t="shared" si="35"/>
        <v>764.9432315210471</v>
      </c>
      <c r="BV36" s="65">
        <f t="shared" si="6"/>
        <v>105.42766888903687</v>
      </c>
      <c r="BW36" s="51">
        <f t="shared" si="36"/>
        <v>725.5621219569538</v>
      </c>
      <c r="BX36" s="65">
        <f t="shared" si="7"/>
        <v>92.87830557402683</v>
      </c>
      <c r="BY36" s="51">
        <f t="shared" si="37"/>
        <v>781.1965533529881</v>
      </c>
      <c r="BZ36" s="65">
        <f t="shared" si="38"/>
        <v>97.56212411607923</v>
      </c>
      <c r="CA36" s="51">
        <f t="shared" si="39"/>
        <v>800.7170409938204</v>
      </c>
      <c r="CB36" s="49">
        <f t="shared" si="40"/>
        <v>640.0849466758985</v>
      </c>
      <c r="CC36" s="65">
        <f t="shared" si="8"/>
        <v>101.53208668147931</v>
      </c>
      <c r="CD36" s="51">
        <f t="shared" si="41"/>
        <v>630.4262697603533</v>
      </c>
      <c r="CE36" s="65">
        <f t="shared" si="9"/>
        <v>102.03792662585975</v>
      </c>
      <c r="CF36" s="51">
        <f t="shared" si="42"/>
        <v>617.8352408824649</v>
      </c>
      <c r="CG36" s="65">
        <f t="shared" si="10"/>
        <v>108.59509712202069</v>
      </c>
      <c r="CH36" s="51">
        <f t="shared" si="43"/>
        <v>568.9347468313848</v>
      </c>
      <c r="CI36" s="65">
        <f t="shared" si="11"/>
        <v>90.76767327592394</v>
      </c>
      <c r="CJ36" s="51">
        <f t="shared" si="44"/>
        <v>626.8032729029911</v>
      </c>
      <c r="CK36" s="65">
        <f t="shared" si="12"/>
        <v>94.65472140746864</v>
      </c>
      <c r="CL36" s="51">
        <f t="shared" si="45"/>
        <v>662.1996912385755</v>
      </c>
      <c r="CM36" s="34">
        <v>467.6960416121274</v>
      </c>
      <c r="CN36" s="10">
        <v>106.58679229726</v>
      </c>
      <c r="CO36" s="51">
        <v>438.7936174190977</v>
      </c>
      <c r="CP36" s="65">
        <v>102.52824100608709</v>
      </c>
      <c r="CQ36" s="51">
        <v>427.9734179708073</v>
      </c>
      <c r="CR36" s="65">
        <v>100.38985071201253</v>
      </c>
      <c r="CS36" s="51">
        <v>426.3114397874052</v>
      </c>
      <c r="CT36" s="65">
        <v>97.01197819092187</v>
      </c>
      <c r="CU36" s="51">
        <v>439.44206451332667</v>
      </c>
      <c r="CV36" s="65">
        <v>106.19458474328063</v>
      </c>
      <c r="CW36" s="51">
        <v>413.808355271272</v>
      </c>
      <c r="CX36" s="49">
        <v>143.49431282983505</v>
      </c>
      <c r="CY36" s="65">
        <v>108.02431237721018</v>
      </c>
      <c r="CZ36" s="51">
        <v>132.83520132835204</v>
      </c>
      <c r="DA36" s="65">
        <v>90.29774708479569</v>
      </c>
      <c r="DB36" s="51">
        <v>147.1079906385824</v>
      </c>
      <c r="DC36" s="65">
        <v>93.92227285980186</v>
      </c>
      <c r="DD36" s="51">
        <v>156.62737512556907</v>
      </c>
      <c r="DE36" s="65">
        <v>101.44701548478051</v>
      </c>
      <c r="DF36" s="51">
        <v>154.393280449997</v>
      </c>
      <c r="DG36" s="65">
        <v>111.4613300953305</v>
      </c>
      <c r="DH36" s="232">
        <v>138.5173497552449</v>
      </c>
      <c r="DI36" s="69" t="s">
        <v>26</v>
      </c>
      <c r="DJ36" s="70">
        <v>33</v>
      </c>
    </row>
    <row r="37" spans="1:114" s="21" customFormat="1" ht="12">
      <c r="A37" s="6"/>
      <c r="B37" s="7"/>
      <c r="C37" s="22"/>
      <c r="E37" s="22"/>
      <c r="G37" s="22"/>
      <c r="I37" s="22"/>
      <c r="K37" s="22"/>
      <c r="M37" s="22"/>
      <c r="N37" s="22"/>
      <c r="P37" s="22"/>
      <c r="R37" s="22"/>
      <c r="T37" s="22"/>
      <c r="V37" s="22"/>
      <c r="X37" s="22"/>
      <c r="Y37" s="22"/>
      <c r="AA37" s="22"/>
      <c r="AC37" s="22"/>
      <c r="AE37" s="22"/>
      <c r="AG37" s="22"/>
      <c r="AI37" s="22"/>
      <c r="AJ37" s="22"/>
      <c r="AL37" s="22"/>
      <c r="AN37" s="22"/>
      <c r="AP37" s="22"/>
      <c r="AR37" s="22"/>
      <c r="AT37" s="22"/>
      <c r="AU37" s="22"/>
      <c r="AW37" s="22"/>
      <c r="AY37" s="22"/>
      <c r="BA37" s="22"/>
      <c r="BC37" s="22"/>
      <c r="BE37" s="22"/>
      <c r="BF37" s="22"/>
      <c r="BH37" s="22"/>
      <c r="BJ37" s="22"/>
      <c r="BL37" s="22"/>
      <c r="BN37" s="22"/>
      <c r="BP37" s="22"/>
      <c r="BQ37" s="22"/>
      <c r="BS37" s="22"/>
      <c r="BU37" s="22"/>
      <c r="BW37" s="22"/>
      <c r="BY37" s="22"/>
      <c r="CA37" s="22"/>
      <c r="CB37" s="22"/>
      <c r="CD37" s="22"/>
      <c r="CF37" s="22"/>
      <c r="CH37" s="22"/>
      <c r="CJ37" s="22"/>
      <c r="CL37" s="22"/>
      <c r="CM37" s="22"/>
      <c r="CO37" s="22"/>
      <c r="CQ37" s="22"/>
      <c r="CS37" s="22"/>
      <c r="CU37" s="22"/>
      <c r="CW37" s="22"/>
      <c r="CX37" s="22"/>
      <c r="CZ37" s="22"/>
      <c r="DB37" s="22"/>
      <c r="DD37" s="22"/>
      <c r="DF37" s="22"/>
      <c r="DH37" s="22"/>
      <c r="DI37" s="7"/>
      <c r="DJ37" s="6"/>
    </row>
    <row r="38" spans="1:114" s="21" customFormat="1" ht="12">
      <c r="A38" s="6"/>
      <c r="B38" s="7"/>
      <c r="C38" s="22"/>
      <c r="E38" s="22"/>
      <c r="G38" s="22"/>
      <c r="I38" s="22"/>
      <c r="K38" s="22"/>
      <c r="M38" s="22"/>
      <c r="N38" s="22"/>
      <c r="P38" s="22"/>
      <c r="R38" s="22"/>
      <c r="T38" s="22"/>
      <c r="V38" s="22"/>
      <c r="X38" s="22"/>
      <c r="Y38" s="22"/>
      <c r="AA38" s="22"/>
      <c r="AC38" s="22"/>
      <c r="AE38" s="22"/>
      <c r="AG38" s="22"/>
      <c r="AI38" s="22"/>
      <c r="AJ38" s="22"/>
      <c r="AL38" s="22"/>
      <c r="AN38" s="22"/>
      <c r="AP38" s="22"/>
      <c r="AR38" s="22"/>
      <c r="AT38" s="22"/>
      <c r="AU38" s="22"/>
      <c r="AW38" s="22"/>
      <c r="AY38" s="22"/>
      <c r="BA38" s="22"/>
      <c r="BC38" s="22"/>
      <c r="BE38" s="22"/>
      <c r="BF38" s="22"/>
      <c r="BH38" s="22"/>
      <c r="BJ38" s="22"/>
      <c r="BL38" s="22"/>
      <c r="BN38" s="22"/>
      <c r="BP38" s="22"/>
      <c r="BQ38" s="22"/>
      <c r="BS38" s="22"/>
      <c r="BU38" s="22"/>
      <c r="BW38" s="22"/>
      <c r="BY38" s="22"/>
      <c r="CA38" s="22"/>
      <c r="CB38" s="22"/>
      <c r="CD38" s="22"/>
      <c r="CF38" s="22"/>
      <c r="CH38" s="22"/>
      <c r="CJ38" s="22"/>
      <c r="CL38" s="22"/>
      <c r="CM38" s="22"/>
      <c r="CO38" s="22"/>
      <c r="CQ38" s="22"/>
      <c r="CS38" s="22"/>
      <c r="CU38" s="22"/>
      <c r="CW38" s="22"/>
      <c r="CX38" s="22"/>
      <c r="CZ38" s="22"/>
      <c r="DB38" s="22"/>
      <c r="DD38" s="22"/>
      <c r="DF38" s="22"/>
      <c r="DH38" s="22"/>
      <c r="DI38" s="7"/>
      <c r="DJ38" s="6"/>
    </row>
    <row r="39" spans="1:114" s="21" customFormat="1" ht="12">
      <c r="A39" s="6"/>
      <c r="B39" s="7"/>
      <c r="C39" s="22"/>
      <c r="E39" s="22"/>
      <c r="G39" s="22"/>
      <c r="I39" s="22"/>
      <c r="K39" s="22"/>
      <c r="M39" s="22"/>
      <c r="N39" s="22"/>
      <c r="P39" s="22"/>
      <c r="R39" s="22"/>
      <c r="T39" s="22"/>
      <c r="V39" s="22"/>
      <c r="X39" s="22"/>
      <c r="Y39" s="22"/>
      <c r="AA39" s="22"/>
      <c r="AC39" s="22"/>
      <c r="AE39" s="22"/>
      <c r="AG39" s="22"/>
      <c r="AI39" s="22"/>
      <c r="AJ39" s="22"/>
      <c r="AL39" s="22"/>
      <c r="AN39" s="22"/>
      <c r="AP39" s="22"/>
      <c r="AR39" s="22"/>
      <c r="AT39" s="22"/>
      <c r="AU39" s="22"/>
      <c r="AW39" s="22"/>
      <c r="AY39" s="22"/>
      <c r="BA39" s="22"/>
      <c r="BC39" s="22"/>
      <c r="BE39" s="22"/>
      <c r="BF39" s="22"/>
      <c r="BH39" s="22"/>
      <c r="BJ39" s="22"/>
      <c r="BL39" s="22"/>
      <c r="BN39" s="22"/>
      <c r="BP39" s="22"/>
      <c r="BQ39" s="22"/>
      <c r="BS39" s="22"/>
      <c r="BU39" s="22"/>
      <c r="BW39" s="22"/>
      <c r="BY39" s="22"/>
      <c r="CA39" s="22"/>
      <c r="CB39" s="22"/>
      <c r="CD39" s="22"/>
      <c r="CF39" s="22"/>
      <c r="CH39" s="22"/>
      <c r="CJ39" s="22"/>
      <c r="CL39" s="22"/>
      <c r="CM39" s="22"/>
      <c r="CO39" s="22"/>
      <c r="CQ39" s="22"/>
      <c r="CS39" s="22"/>
      <c r="CU39" s="22"/>
      <c r="CW39" s="22"/>
      <c r="CX39" s="22"/>
      <c r="CZ39" s="22"/>
      <c r="DB39" s="22"/>
      <c r="DD39" s="22"/>
      <c r="DF39" s="22"/>
      <c r="DH39" s="22"/>
      <c r="DI39" s="7"/>
      <c r="DJ39" s="6"/>
    </row>
    <row r="40" spans="1:114" s="21" customFormat="1" ht="12">
      <c r="A40" s="6"/>
      <c r="B40" s="7"/>
      <c r="C40" s="22"/>
      <c r="E40" s="22"/>
      <c r="G40" s="22"/>
      <c r="I40" s="22"/>
      <c r="K40" s="22"/>
      <c r="M40" s="22"/>
      <c r="N40" s="22"/>
      <c r="P40" s="22"/>
      <c r="R40" s="22"/>
      <c r="T40" s="22"/>
      <c r="V40" s="22"/>
      <c r="X40" s="22"/>
      <c r="Y40" s="22"/>
      <c r="AA40" s="22"/>
      <c r="AC40" s="22"/>
      <c r="AE40" s="22"/>
      <c r="AG40" s="22"/>
      <c r="AI40" s="22"/>
      <c r="AJ40" s="22"/>
      <c r="AL40" s="22"/>
      <c r="AN40" s="22"/>
      <c r="AP40" s="22"/>
      <c r="AR40" s="22"/>
      <c r="AT40" s="22"/>
      <c r="AU40" s="22"/>
      <c r="AW40" s="22"/>
      <c r="AY40" s="22"/>
      <c r="BA40" s="22"/>
      <c r="BC40" s="22"/>
      <c r="BE40" s="22"/>
      <c r="BF40" s="22"/>
      <c r="BH40" s="22"/>
      <c r="BJ40" s="22"/>
      <c r="BL40" s="22"/>
      <c r="BN40" s="22"/>
      <c r="BP40" s="22"/>
      <c r="BQ40" s="22"/>
      <c r="BS40" s="22"/>
      <c r="BU40" s="22"/>
      <c r="BW40" s="22"/>
      <c r="BY40" s="22"/>
      <c r="CA40" s="22"/>
      <c r="CB40" s="22"/>
      <c r="CD40" s="22"/>
      <c r="CF40" s="22"/>
      <c r="CH40" s="22"/>
      <c r="CJ40" s="22"/>
      <c r="CL40" s="22"/>
      <c r="CM40" s="22"/>
      <c r="CO40" s="22"/>
      <c r="CQ40" s="22"/>
      <c r="CS40" s="22"/>
      <c r="CU40" s="22"/>
      <c r="CW40" s="22"/>
      <c r="CX40" s="22"/>
      <c r="CZ40" s="22"/>
      <c r="DB40" s="22"/>
      <c r="DD40" s="22"/>
      <c r="DF40" s="22"/>
      <c r="DH40" s="22"/>
      <c r="DI40" s="7"/>
      <c r="DJ40" s="6"/>
    </row>
    <row r="41" spans="1:114" s="21" customFormat="1" ht="12">
      <c r="A41" s="6"/>
      <c r="B41" s="7"/>
      <c r="C41" s="22"/>
      <c r="E41" s="22"/>
      <c r="G41" s="22"/>
      <c r="I41" s="22"/>
      <c r="K41" s="22"/>
      <c r="M41" s="22"/>
      <c r="N41" s="22"/>
      <c r="P41" s="22"/>
      <c r="R41" s="22"/>
      <c r="T41" s="22"/>
      <c r="V41" s="22"/>
      <c r="X41" s="22"/>
      <c r="Y41" s="22"/>
      <c r="AA41" s="22"/>
      <c r="AC41" s="22"/>
      <c r="AE41" s="22"/>
      <c r="AG41" s="22"/>
      <c r="AI41" s="22"/>
      <c r="AJ41" s="22"/>
      <c r="AL41" s="22"/>
      <c r="AN41" s="22"/>
      <c r="AP41" s="22"/>
      <c r="AR41" s="22"/>
      <c r="AT41" s="22"/>
      <c r="AU41" s="22"/>
      <c r="AW41" s="22"/>
      <c r="AY41" s="22"/>
      <c r="BA41" s="22"/>
      <c r="BC41" s="22"/>
      <c r="BE41" s="22"/>
      <c r="BF41" s="22"/>
      <c r="BH41" s="22"/>
      <c r="BJ41" s="22"/>
      <c r="BL41" s="22"/>
      <c r="BN41" s="22"/>
      <c r="BP41" s="22"/>
      <c r="BQ41" s="22"/>
      <c r="BS41" s="22"/>
      <c r="BU41" s="22"/>
      <c r="BW41" s="22"/>
      <c r="BY41" s="22"/>
      <c r="CA41" s="22"/>
      <c r="CB41" s="22"/>
      <c r="CD41" s="22"/>
      <c r="CF41" s="22"/>
      <c r="CH41" s="22"/>
      <c r="CJ41" s="22"/>
      <c r="CL41" s="22"/>
      <c r="CM41" s="22"/>
      <c r="CO41" s="22"/>
      <c r="CQ41" s="22"/>
      <c r="CS41" s="22"/>
      <c r="CU41" s="22"/>
      <c r="CW41" s="22"/>
      <c r="CX41" s="22"/>
      <c r="CZ41" s="22"/>
      <c r="DB41" s="22"/>
      <c r="DD41" s="22"/>
      <c r="DF41" s="22"/>
      <c r="DH41" s="22"/>
      <c r="DI41" s="7"/>
      <c r="DJ41" s="6"/>
    </row>
    <row r="42" spans="1:114" s="21" customFormat="1" ht="12">
      <c r="A42" s="6"/>
      <c r="B42" s="7"/>
      <c r="C42" s="22"/>
      <c r="E42" s="22"/>
      <c r="G42" s="22"/>
      <c r="I42" s="22"/>
      <c r="K42" s="22"/>
      <c r="M42" s="22"/>
      <c r="N42" s="22"/>
      <c r="P42" s="22"/>
      <c r="R42" s="22"/>
      <c r="T42" s="22"/>
      <c r="V42" s="22"/>
      <c r="X42" s="22"/>
      <c r="Y42" s="22"/>
      <c r="AA42" s="22"/>
      <c r="AC42" s="22"/>
      <c r="AE42" s="22"/>
      <c r="AG42" s="22"/>
      <c r="AI42" s="22"/>
      <c r="AJ42" s="22"/>
      <c r="AL42" s="22"/>
      <c r="AN42" s="22"/>
      <c r="AP42" s="22"/>
      <c r="AR42" s="22"/>
      <c r="AT42" s="22"/>
      <c r="AU42" s="22"/>
      <c r="AW42" s="22"/>
      <c r="AY42" s="22"/>
      <c r="BA42" s="22"/>
      <c r="BC42" s="22"/>
      <c r="BE42" s="22"/>
      <c r="BF42" s="22"/>
      <c r="BH42" s="22"/>
      <c r="BJ42" s="22"/>
      <c r="BL42" s="22"/>
      <c r="BN42" s="22"/>
      <c r="BP42" s="22"/>
      <c r="BQ42" s="22"/>
      <c r="BS42" s="22"/>
      <c r="BU42" s="22"/>
      <c r="BW42" s="22"/>
      <c r="BY42" s="22"/>
      <c r="CA42" s="22"/>
      <c r="CB42" s="22"/>
      <c r="CD42" s="22"/>
      <c r="CF42" s="22"/>
      <c r="CH42" s="22"/>
      <c r="CJ42" s="22"/>
      <c r="CL42" s="22"/>
      <c r="CM42" s="22"/>
      <c r="CO42" s="22"/>
      <c r="CQ42" s="22"/>
      <c r="CS42" s="22"/>
      <c r="CU42" s="22"/>
      <c r="CW42" s="22"/>
      <c r="CX42" s="22"/>
      <c r="CZ42" s="22"/>
      <c r="DB42" s="22"/>
      <c r="DD42" s="22"/>
      <c r="DF42" s="22"/>
      <c r="DH42" s="22"/>
      <c r="DI42" s="7"/>
      <c r="DJ42" s="6"/>
    </row>
    <row r="43" spans="1:114" s="21" customFormat="1" ht="12">
      <c r="A43" s="6"/>
      <c r="B43" s="7"/>
      <c r="C43" s="22"/>
      <c r="E43" s="22"/>
      <c r="G43" s="22"/>
      <c r="I43" s="22"/>
      <c r="K43" s="22"/>
      <c r="M43" s="22"/>
      <c r="N43" s="22"/>
      <c r="P43" s="22"/>
      <c r="R43" s="22"/>
      <c r="T43" s="22"/>
      <c r="V43" s="22"/>
      <c r="X43" s="22"/>
      <c r="Y43" s="22"/>
      <c r="AA43" s="22"/>
      <c r="AC43" s="22"/>
      <c r="AE43" s="22"/>
      <c r="AG43" s="22"/>
      <c r="AI43" s="22"/>
      <c r="AJ43" s="22"/>
      <c r="AL43" s="22"/>
      <c r="AN43" s="22"/>
      <c r="AP43" s="22"/>
      <c r="AR43" s="22"/>
      <c r="AT43" s="22"/>
      <c r="AU43" s="22"/>
      <c r="AW43" s="22"/>
      <c r="AY43" s="22"/>
      <c r="BA43" s="22"/>
      <c r="BC43" s="22"/>
      <c r="BE43" s="22"/>
      <c r="BF43" s="22"/>
      <c r="BH43" s="22"/>
      <c r="BJ43" s="22"/>
      <c r="BL43" s="22"/>
      <c r="BN43" s="22"/>
      <c r="BP43" s="22"/>
      <c r="BQ43" s="22"/>
      <c r="BS43" s="22"/>
      <c r="BU43" s="22"/>
      <c r="BW43" s="22"/>
      <c r="BY43" s="22"/>
      <c r="CA43" s="22"/>
      <c r="CB43" s="22"/>
      <c r="CD43" s="22"/>
      <c r="CF43" s="22"/>
      <c r="CH43" s="22"/>
      <c r="CJ43" s="22"/>
      <c r="CL43" s="22"/>
      <c r="CM43" s="22"/>
      <c r="CO43" s="22"/>
      <c r="CQ43" s="22"/>
      <c r="CS43" s="22"/>
      <c r="CU43" s="22"/>
      <c r="CW43" s="22"/>
      <c r="CX43" s="22"/>
      <c r="CZ43" s="22"/>
      <c r="DB43" s="22"/>
      <c r="DD43" s="22"/>
      <c r="DF43" s="22"/>
      <c r="DH43" s="22"/>
      <c r="DI43" s="7"/>
      <c r="DJ43" s="6"/>
    </row>
    <row r="44" spans="1:114" s="21" customFormat="1" ht="12">
      <c r="A44" s="6"/>
      <c r="B44" s="7"/>
      <c r="C44" s="22"/>
      <c r="E44" s="22"/>
      <c r="G44" s="22"/>
      <c r="I44" s="22"/>
      <c r="K44" s="22"/>
      <c r="M44" s="22"/>
      <c r="N44" s="22"/>
      <c r="P44" s="22"/>
      <c r="R44" s="22"/>
      <c r="T44" s="22"/>
      <c r="V44" s="22"/>
      <c r="X44" s="22"/>
      <c r="Y44" s="22"/>
      <c r="AA44" s="22"/>
      <c r="AC44" s="22"/>
      <c r="AE44" s="22"/>
      <c r="AG44" s="22"/>
      <c r="AI44" s="22"/>
      <c r="AJ44" s="22"/>
      <c r="AL44" s="22"/>
      <c r="AN44" s="22"/>
      <c r="AP44" s="22"/>
      <c r="AR44" s="22"/>
      <c r="AT44" s="22"/>
      <c r="AU44" s="22"/>
      <c r="AW44" s="22"/>
      <c r="AY44" s="22"/>
      <c r="BA44" s="22"/>
      <c r="BC44" s="22"/>
      <c r="BE44" s="22"/>
      <c r="BF44" s="22"/>
      <c r="BH44" s="22"/>
      <c r="BJ44" s="22"/>
      <c r="BL44" s="22"/>
      <c r="BN44" s="22"/>
      <c r="BP44" s="22"/>
      <c r="BQ44" s="22"/>
      <c r="BS44" s="22"/>
      <c r="BU44" s="22"/>
      <c r="BW44" s="22"/>
      <c r="BY44" s="22"/>
      <c r="CA44" s="22"/>
      <c r="CB44" s="22"/>
      <c r="CD44" s="22"/>
      <c r="CF44" s="22"/>
      <c r="CH44" s="22"/>
      <c r="CJ44" s="22"/>
      <c r="CL44" s="22"/>
      <c r="CM44" s="22"/>
      <c r="CO44" s="22"/>
      <c r="CQ44" s="22"/>
      <c r="CS44" s="22"/>
      <c r="CU44" s="22"/>
      <c r="CW44" s="22"/>
      <c r="CX44" s="22"/>
      <c r="CZ44" s="22"/>
      <c r="DB44" s="22"/>
      <c r="DD44" s="22"/>
      <c r="DF44" s="22"/>
      <c r="DH44" s="22"/>
      <c r="DI44" s="7"/>
      <c r="DJ44" s="6"/>
    </row>
    <row r="45" spans="1:114" s="21" customFormat="1" ht="12">
      <c r="A45" s="6"/>
      <c r="B45" s="7"/>
      <c r="C45" s="22"/>
      <c r="E45" s="22"/>
      <c r="G45" s="22"/>
      <c r="I45" s="22"/>
      <c r="K45" s="22"/>
      <c r="M45" s="22"/>
      <c r="N45" s="22"/>
      <c r="P45" s="22"/>
      <c r="R45" s="22"/>
      <c r="T45" s="22"/>
      <c r="V45" s="22"/>
      <c r="X45" s="22"/>
      <c r="Y45" s="22"/>
      <c r="AA45" s="22"/>
      <c r="AC45" s="22"/>
      <c r="AE45" s="22"/>
      <c r="AG45" s="22"/>
      <c r="AI45" s="22"/>
      <c r="AJ45" s="22"/>
      <c r="AL45" s="22"/>
      <c r="AN45" s="22"/>
      <c r="AP45" s="22"/>
      <c r="AR45" s="22"/>
      <c r="AT45" s="22"/>
      <c r="AU45" s="22"/>
      <c r="AW45" s="22"/>
      <c r="AY45" s="22"/>
      <c r="BA45" s="22"/>
      <c r="BC45" s="22"/>
      <c r="BE45" s="22"/>
      <c r="BF45" s="22"/>
      <c r="BH45" s="22"/>
      <c r="BJ45" s="22"/>
      <c r="BL45" s="22"/>
      <c r="BN45" s="22"/>
      <c r="BP45" s="22"/>
      <c r="BQ45" s="22"/>
      <c r="BS45" s="22"/>
      <c r="BU45" s="22"/>
      <c r="BW45" s="22"/>
      <c r="BY45" s="22"/>
      <c r="CA45" s="22"/>
      <c r="CB45" s="22"/>
      <c r="CD45" s="22"/>
      <c r="CF45" s="22"/>
      <c r="CH45" s="22"/>
      <c r="CJ45" s="22"/>
      <c r="CL45" s="22"/>
      <c r="CM45" s="22"/>
      <c r="CO45" s="22"/>
      <c r="CQ45" s="22"/>
      <c r="CS45" s="22"/>
      <c r="CU45" s="22"/>
      <c r="CW45" s="22"/>
      <c r="CX45" s="22"/>
      <c r="CZ45" s="22"/>
      <c r="DB45" s="22"/>
      <c r="DD45" s="22"/>
      <c r="DF45" s="22"/>
      <c r="DH45" s="22"/>
      <c r="DI45" s="7"/>
      <c r="DJ45" s="6"/>
    </row>
    <row r="46" spans="1:114" s="21" customFormat="1" ht="12">
      <c r="A46" s="6"/>
      <c r="B46" s="7"/>
      <c r="C46" s="22"/>
      <c r="E46" s="22"/>
      <c r="G46" s="22"/>
      <c r="I46" s="22"/>
      <c r="K46" s="22"/>
      <c r="M46" s="22"/>
      <c r="N46" s="22"/>
      <c r="P46" s="22"/>
      <c r="R46" s="22"/>
      <c r="T46" s="22"/>
      <c r="V46" s="22"/>
      <c r="X46" s="22"/>
      <c r="Y46" s="22"/>
      <c r="AA46" s="22"/>
      <c r="AC46" s="22"/>
      <c r="AE46" s="22"/>
      <c r="AG46" s="22"/>
      <c r="AI46" s="22"/>
      <c r="AJ46" s="22"/>
      <c r="AL46" s="22"/>
      <c r="AN46" s="22"/>
      <c r="AP46" s="22"/>
      <c r="AR46" s="22"/>
      <c r="AT46" s="22"/>
      <c r="AU46" s="22"/>
      <c r="AW46" s="22"/>
      <c r="AY46" s="22"/>
      <c r="BA46" s="22"/>
      <c r="BC46" s="22"/>
      <c r="BE46" s="22"/>
      <c r="BF46" s="22"/>
      <c r="BH46" s="22"/>
      <c r="BJ46" s="22"/>
      <c r="BL46" s="22"/>
      <c r="BN46" s="22"/>
      <c r="BP46" s="22"/>
      <c r="BQ46" s="22"/>
      <c r="BS46" s="22"/>
      <c r="BU46" s="22"/>
      <c r="BW46" s="22"/>
      <c r="BY46" s="22"/>
      <c r="CA46" s="22"/>
      <c r="CB46" s="22"/>
      <c r="CD46" s="22"/>
      <c r="CF46" s="22"/>
      <c r="CH46" s="22"/>
      <c r="CJ46" s="22"/>
      <c r="CL46" s="22"/>
      <c r="CM46" s="22"/>
      <c r="CO46" s="22"/>
      <c r="CQ46" s="22"/>
      <c r="CS46" s="22"/>
      <c r="CU46" s="22"/>
      <c r="CW46" s="22"/>
      <c r="CX46" s="22"/>
      <c r="CZ46" s="22"/>
      <c r="DB46" s="22"/>
      <c r="DD46" s="22"/>
      <c r="DF46" s="22"/>
      <c r="DH46" s="22"/>
      <c r="DI46" s="7"/>
      <c r="DJ46" s="6"/>
    </row>
    <row r="47" spans="1:114" s="21" customFormat="1" ht="12">
      <c r="A47" s="6"/>
      <c r="B47" s="7"/>
      <c r="C47" s="22"/>
      <c r="E47" s="22"/>
      <c r="G47" s="22"/>
      <c r="I47" s="22"/>
      <c r="K47" s="22"/>
      <c r="M47" s="22"/>
      <c r="N47" s="22"/>
      <c r="P47" s="22"/>
      <c r="R47" s="22"/>
      <c r="T47" s="22"/>
      <c r="V47" s="22"/>
      <c r="X47" s="22"/>
      <c r="Y47" s="22"/>
      <c r="AA47" s="22"/>
      <c r="AC47" s="22"/>
      <c r="AE47" s="22"/>
      <c r="AG47" s="22"/>
      <c r="AI47" s="22"/>
      <c r="AJ47" s="22"/>
      <c r="AL47" s="22"/>
      <c r="AN47" s="22"/>
      <c r="AP47" s="22"/>
      <c r="AR47" s="22"/>
      <c r="AT47" s="22"/>
      <c r="AU47" s="22"/>
      <c r="AW47" s="22"/>
      <c r="AY47" s="22"/>
      <c r="BA47" s="22"/>
      <c r="BC47" s="22"/>
      <c r="BE47" s="22"/>
      <c r="BF47" s="22"/>
      <c r="BH47" s="22"/>
      <c r="BJ47" s="22"/>
      <c r="BL47" s="22"/>
      <c r="BN47" s="22"/>
      <c r="BP47" s="22"/>
      <c r="BQ47" s="22"/>
      <c r="BS47" s="22"/>
      <c r="BU47" s="22"/>
      <c r="BW47" s="22"/>
      <c r="BY47" s="22"/>
      <c r="CA47" s="22"/>
      <c r="CB47" s="22"/>
      <c r="CD47" s="22"/>
      <c r="CF47" s="22"/>
      <c r="CH47" s="22"/>
      <c r="CJ47" s="22"/>
      <c r="CL47" s="22"/>
      <c r="CM47" s="22"/>
      <c r="CO47" s="22"/>
      <c r="CQ47" s="22"/>
      <c r="CS47" s="22"/>
      <c r="CU47" s="22"/>
      <c r="CW47" s="22"/>
      <c r="CX47" s="22"/>
      <c r="CZ47" s="22"/>
      <c r="DB47" s="22"/>
      <c r="DD47" s="22"/>
      <c r="DF47" s="22"/>
      <c r="DH47" s="22"/>
      <c r="DI47" s="7"/>
      <c r="DJ47" s="6"/>
    </row>
    <row r="48" spans="1:114" s="21" customFormat="1" ht="12">
      <c r="A48" s="6"/>
      <c r="B48" s="7"/>
      <c r="C48" s="22"/>
      <c r="E48" s="22"/>
      <c r="G48" s="22"/>
      <c r="I48" s="22"/>
      <c r="K48" s="22"/>
      <c r="M48" s="22"/>
      <c r="N48" s="22"/>
      <c r="P48" s="22"/>
      <c r="R48" s="22"/>
      <c r="T48" s="22"/>
      <c r="V48" s="22"/>
      <c r="X48" s="22"/>
      <c r="Y48" s="22"/>
      <c r="AA48" s="22"/>
      <c r="AC48" s="22"/>
      <c r="AE48" s="22"/>
      <c r="AG48" s="22"/>
      <c r="AI48" s="22"/>
      <c r="AJ48" s="22"/>
      <c r="AL48" s="22"/>
      <c r="AN48" s="22"/>
      <c r="AP48" s="22"/>
      <c r="AR48" s="22"/>
      <c r="AT48" s="22"/>
      <c r="AU48" s="22"/>
      <c r="AW48" s="22"/>
      <c r="AY48" s="22"/>
      <c r="BA48" s="22"/>
      <c r="BC48" s="22"/>
      <c r="BE48" s="22"/>
      <c r="BF48" s="22"/>
      <c r="BH48" s="22"/>
      <c r="BJ48" s="22"/>
      <c r="BL48" s="22"/>
      <c r="BN48" s="22"/>
      <c r="BP48" s="22"/>
      <c r="BQ48" s="22"/>
      <c r="BS48" s="22"/>
      <c r="BU48" s="22"/>
      <c r="BW48" s="22"/>
      <c r="BY48" s="22"/>
      <c r="CA48" s="22"/>
      <c r="CB48" s="22"/>
      <c r="CD48" s="22"/>
      <c r="CF48" s="22"/>
      <c r="CH48" s="22"/>
      <c r="CJ48" s="22"/>
      <c r="CL48" s="22"/>
      <c r="CM48" s="22"/>
      <c r="CO48" s="22"/>
      <c r="CQ48" s="22"/>
      <c r="CS48" s="22"/>
      <c r="CU48" s="22"/>
      <c r="CW48" s="22"/>
      <c r="CX48" s="22"/>
      <c r="CZ48" s="22"/>
      <c r="DB48" s="22"/>
      <c r="DD48" s="22"/>
      <c r="DF48" s="22"/>
      <c r="DH48" s="22"/>
      <c r="DI48" s="7"/>
      <c r="DJ48" s="6"/>
    </row>
    <row r="49" spans="1:114" s="21" customFormat="1" ht="12">
      <c r="A49" s="6"/>
      <c r="B49" s="7"/>
      <c r="C49" s="22"/>
      <c r="E49" s="22"/>
      <c r="G49" s="22"/>
      <c r="I49" s="22"/>
      <c r="K49" s="22"/>
      <c r="M49" s="22"/>
      <c r="N49" s="22"/>
      <c r="P49" s="22"/>
      <c r="R49" s="22"/>
      <c r="T49" s="22"/>
      <c r="V49" s="22"/>
      <c r="X49" s="22"/>
      <c r="Y49" s="22"/>
      <c r="AA49" s="22"/>
      <c r="AC49" s="22"/>
      <c r="AE49" s="22"/>
      <c r="AG49" s="22"/>
      <c r="AI49" s="22"/>
      <c r="AJ49" s="22"/>
      <c r="AL49" s="22"/>
      <c r="AN49" s="22"/>
      <c r="AP49" s="22"/>
      <c r="AR49" s="22"/>
      <c r="AT49" s="22"/>
      <c r="AU49" s="22"/>
      <c r="AW49" s="22"/>
      <c r="AY49" s="22"/>
      <c r="BA49" s="22"/>
      <c r="BC49" s="22"/>
      <c r="BE49" s="22"/>
      <c r="BF49" s="22"/>
      <c r="BH49" s="22"/>
      <c r="BJ49" s="22"/>
      <c r="BL49" s="22"/>
      <c r="BN49" s="22"/>
      <c r="BP49" s="22"/>
      <c r="BQ49" s="22"/>
      <c r="BS49" s="22"/>
      <c r="BU49" s="22"/>
      <c r="BW49" s="22"/>
      <c r="BY49" s="22"/>
      <c r="CA49" s="22"/>
      <c r="CB49" s="22"/>
      <c r="CD49" s="22"/>
      <c r="CF49" s="22"/>
      <c r="CH49" s="22"/>
      <c r="CJ49" s="22"/>
      <c r="CL49" s="22"/>
      <c r="CM49" s="22"/>
      <c r="CO49" s="22"/>
      <c r="CQ49" s="22"/>
      <c r="CS49" s="22"/>
      <c r="CU49" s="22"/>
      <c r="CW49" s="22"/>
      <c r="CX49" s="22"/>
      <c r="CZ49" s="22"/>
      <c r="DB49" s="22"/>
      <c r="DD49" s="22"/>
      <c r="DF49" s="22"/>
      <c r="DH49" s="22"/>
      <c r="DI49" s="7"/>
      <c r="DJ49" s="6"/>
    </row>
    <row r="50" spans="1:114" s="21" customFormat="1" ht="12">
      <c r="A50" s="6"/>
      <c r="B50" s="7"/>
      <c r="C50" s="22"/>
      <c r="E50" s="22"/>
      <c r="G50" s="22"/>
      <c r="I50" s="22"/>
      <c r="K50" s="22"/>
      <c r="M50" s="22"/>
      <c r="N50" s="22"/>
      <c r="P50" s="22"/>
      <c r="R50" s="22"/>
      <c r="T50" s="22"/>
      <c r="V50" s="22"/>
      <c r="X50" s="22"/>
      <c r="Y50" s="22"/>
      <c r="AA50" s="22"/>
      <c r="AC50" s="22"/>
      <c r="AE50" s="22"/>
      <c r="AG50" s="22"/>
      <c r="AI50" s="22"/>
      <c r="AJ50" s="22"/>
      <c r="AL50" s="22"/>
      <c r="AN50" s="22"/>
      <c r="AP50" s="22"/>
      <c r="AR50" s="22"/>
      <c r="AT50" s="22"/>
      <c r="AU50" s="22"/>
      <c r="AW50" s="22"/>
      <c r="AY50" s="22"/>
      <c r="BA50" s="22"/>
      <c r="BC50" s="22"/>
      <c r="BE50" s="22"/>
      <c r="BF50" s="22"/>
      <c r="BH50" s="22"/>
      <c r="BJ50" s="22"/>
      <c r="BL50" s="22"/>
      <c r="BN50" s="22"/>
      <c r="BP50" s="22"/>
      <c r="BQ50" s="22"/>
      <c r="BS50" s="22"/>
      <c r="BU50" s="22"/>
      <c r="BW50" s="22"/>
      <c r="BY50" s="22"/>
      <c r="CA50" s="22"/>
      <c r="CB50" s="22"/>
      <c r="CD50" s="22"/>
      <c r="CF50" s="22"/>
      <c r="CH50" s="22"/>
      <c r="CJ50" s="22"/>
      <c r="CL50" s="22"/>
      <c r="CM50" s="22"/>
      <c r="CO50" s="22"/>
      <c r="CQ50" s="22"/>
      <c r="CS50" s="22"/>
      <c r="CU50" s="22"/>
      <c r="CW50" s="22"/>
      <c r="CX50" s="22"/>
      <c r="CZ50" s="22"/>
      <c r="DB50" s="22"/>
      <c r="DD50" s="22"/>
      <c r="DF50" s="22"/>
      <c r="DH50" s="22"/>
      <c r="DI50" s="7"/>
      <c r="DJ50" s="6"/>
    </row>
    <row r="51" spans="1:114" s="21" customFormat="1" ht="12">
      <c r="A51" s="6"/>
      <c r="B51" s="7"/>
      <c r="C51" s="22"/>
      <c r="E51" s="22"/>
      <c r="G51" s="22"/>
      <c r="I51" s="22"/>
      <c r="K51" s="22"/>
      <c r="M51" s="22"/>
      <c r="N51" s="22"/>
      <c r="P51" s="22"/>
      <c r="R51" s="22"/>
      <c r="T51" s="22"/>
      <c r="V51" s="22"/>
      <c r="X51" s="22"/>
      <c r="Y51" s="22"/>
      <c r="AA51" s="22"/>
      <c r="AC51" s="22"/>
      <c r="AE51" s="22"/>
      <c r="AG51" s="22"/>
      <c r="AI51" s="22"/>
      <c r="AJ51" s="22"/>
      <c r="AL51" s="22"/>
      <c r="AN51" s="22"/>
      <c r="AP51" s="22"/>
      <c r="AR51" s="22"/>
      <c r="AT51" s="22"/>
      <c r="AU51" s="22"/>
      <c r="AW51" s="22"/>
      <c r="AY51" s="22"/>
      <c r="BA51" s="22"/>
      <c r="BC51" s="22"/>
      <c r="BE51" s="22"/>
      <c r="BF51" s="22"/>
      <c r="BH51" s="22"/>
      <c r="BJ51" s="22"/>
      <c r="BL51" s="22"/>
      <c r="BN51" s="22"/>
      <c r="BP51" s="22"/>
      <c r="BQ51" s="22"/>
      <c r="BS51" s="22"/>
      <c r="BU51" s="22"/>
      <c r="BW51" s="22"/>
      <c r="BY51" s="22"/>
      <c r="CA51" s="22"/>
      <c r="CB51" s="22"/>
      <c r="CD51" s="22"/>
      <c r="CF51" s="22"/>
      <c r="CH51" s="22"/>
      <c r="CJ51" s="22"/>
      <c r="CL51" s="22"/>
      <c r="CM51" s="22"/>
      <c r="CO51" s="22"/>
      <c r="CQ51" s="22"/>
      <c r="CS51" s="22"/>
      <c r="CU51" s="22"/>
      <c r="CW51" s="22"/>
      <c r="CX51" s="22"/>
      <c r="CZ51" s="22"/>
      <c r="DB51" s="22"/>
      <c r="DD51" s="22"/>
      <c r="DF51" s="22"/>
      <c r="DH51" s="22"/>
      <c r="DI51" s="7"/>
      <c r="DJ51" s="6"/>
    </row>
    <row r="52" spans="1:114" s="21" customFormat="1" ht="12">
      <c r="A52" s="6"/>
      <c r="B52" s="7"/>
      <c r="C52" s="22"/>
      <c r="E52" s="22"/>
      <c r="G52" s="22"/>
      <c r="I52" s="22"/>
      <c r="K52" s="22"/>
      <c r="M52" s="22"/>
      <c r="N52" s="22"/>
      <c r="P52" s="22"/>
      <c r="R52" s="22"/>
      <c r="T52" s="22"/>
      <c r="V52" s="22"/>
      <c r="X52" s="22"/>
      <c r="Y52" s="22"/>
      <c r="AA52" s="22"/>
      <c r="AC52" s="22"/>
      <c r="AE52" s="22"/>
      <c r="AG52" s="22"/>
      <c r="AI52" s="22"/>
      <c r="AJ52" s="22"/>
      <c r="AL52" s="22"/>
      <c r="AN52" s="22"/>
      <c r="AP52" s="22"/>
      <c r="AR52" s="22"/>
      <c r="AT52" s="22"/>
      <c r="AU52" s="22"/>
      <c r="AW52" s="22"/>
      <c r="AY52" s="22"/>
      <c r="BA52" s="22"/>
      <c r="BC52" s="22"/>
      <c r="BE52" s="22"/>
      <c r="BF52" s="22"/>
      <c r="BH52" s="22"/>
      <c r="BJ52" s="22"/>
      <c r="BL52" s="22"/>
      <c r="BN52" s="22"/>
      <c r="BP52" s="22"/>
      <c r="BQ52" s="22"/>
      <c r="BS52" s="22"/>
      <c r="BU52" s="22"/>
      <c r="BW52" s="22"/>
      <c r="BY52" s="22"/>
      <c r="CA52" s="22"/>
      <c r="CB52" s="22"/>
      <c r="CD52" s="22"/>
      <c r="CF52" s="22"/>
      <c r="CH52" s="22"/>
      <c r="CJ52" s="22"/>
      <c r="CL52" s="22"/>
      <c r="CM52" s="22"/>
      <c r="CO52" s="22"/>
      <c r="CQ52" s="22"/>
      <c r="CS52" s="22"/>
      <c r="CU52" s="22"/>
      <c r="CW52" s="22"/>
      <c r="CX52" s="22"/>
      <c r="CZ52" s="22"/>
      <c r="DB52" s="22"/>
      <c r="DD52" s="22"/>
      <c r="DF52" s="22"/>
      <c r="DH52" s="22"/>
      <c r="DI52" s="7"/>
      <c r="DJ52" s="6"/>
    </row>
    <row r="53" spans="1:114" s="21" customFormat="1" ht="12">
      <c r="A53" s="6"/>
      <c r="B53" s="7"/>
      <c r="C53" s="22"/>
      <c r="E53" s="22"/>
      <c r="G53" s="22"/>
      <c r="I53" s="22"/>
      <c r="K53" s="22"/>
      <c r="M53" s="22"/>
      <c r="N53" s="22"/>
      <c r="P53" s="22"/>
      <c r="R53" s="22"/>
      <c r="T53" s="22"/>
      <c r="V53" s="22"/>
      <c r="X53" s="22"/>
      <c r="Y53" s="22"/>
      <c r="AA53" s="22"/>
      <c r="AC53" s="22"/>
      <c r="AE53" s="22"/>
      <c r="AG53" s="22"/>
      <c r="AI53" s="22"/>
      <c r="AJ53" s="22"/>
      <c r="AL53" s="22"/>
      <c r="AN53" s="22"/>
      <c r="AP53" s="22"/>
      <c r="AR53" s="22"/>
      <c r="AT53" s="22"/>
      <c r="AU53" s="22"/>
      <c r="AW53" s="22"/>
      <c r="AY53" s="22"/>
      <c r="BA53" s="22"/>
      <c r="BC53" s="22"/>
      <c r="BE53" s="22"/>
      <c r="BF53" s="22"/>
      <c r="BH53" s="22"/>
      <c r="BJ53" s="22"/>
      <c r="BL53" s="22"/>
      <c r="BN53" s="22"/>
      <c r="BP53" s="22"/>
      <c r="BQ53" s="22"/>
      <c r="BS53" s="22"/>
      <c r="BU53" s="22"/>
      <c r="BW53" s="22"/>
      <c r="BY53" s="22"/>
      <c r="CA53" s="22"/>
      <c r="CB53" s="22"/>
      <c r="CD53" s="22"/>
      <c r="CF53" s="22"/>
      <c r="CH53" s="22"/>
      <c r="CJ53" s="22"/>
      <c r="CL53" s="22"/>
      <c r="CM53" s="22"/>
      <c r="CO53" s="22"/>
      <c r="CQ53" s="22"/>
      <c r="CS53" s="22"/>
      <c r="CU53" s="22"/>
      <c r="CW53" s="22"/>
      <c r="CX53" s="22"/>
      <c r="CZ53" s="22"/>
      <c r="DB53" s="22"/>
      <c r="DD53" s="22"/>
      <c r="DF53" s="22"/>
      <c r="DH53" s="22"/>
      <c r="DI53" s="7"/>
      <c r="DJ53" s="6"/>
    </row>
    <row r="54" spans="1:114" s="21" customFormat="1" ht="12">
      <c r="A54" s="6"/>
      <c r="B54" s="7"/>
      <c r="C54" s="22"/>
      <c r="E54" s="22"/>
      <c r="G54" s="22"/>
      <c r="I54" s="22"/>
      <c r="K54" s="22"/>
      <c r="M54" s="22"/>
      <c r="N54" s="22"/>
      <c r="P54" s="22"/>
      <c r="R54" s="22"/>
      <c r="T54" s="22"/>
      <c r="V54" s="22"/>
      <c r="X54" s="22"/>
      <c r="Y54" s="22"/>
      <c r="AA54" s="22"/>
      <c r="AC54" s="22"/>
      <c r="AE54" s="22"/>
      <c r="AG54" s="22"/>
      <c r="AI54" s="22"/>
      <c r="AJ54" s="22"/>
      <c r="AL54" s="22"/>
      <c r="AN54" s="22"/>
      <c r="AP54" s="22"/>
      <c r="AR54" s="22"/>
      <c r="AT54" s="22"/>
      <c r="AU54" s="22"/>
      <c r="AW54" s="22"/>
      <c r="AY54" s="22"/>
      <c r="BA54" s="22"/>
      <c r="BC54" s="22"/>
      <c r="BE54" s="22"/>
      <c r="BF54" s="22"/>
      <c r="BH54" s="22"/>
      <c r="BJ54" s="22"/>
      <c r="BL54" s="22"/>
      <c r="BN54" s="22"/>
      <c r="BP54" s="22"/>
      <c r="BQ54" s="22"/>
      <c r="BS54" s="22"/>
      <c r="BU54" s="22"/>
      <c r="BW54" s="22"/>
      <c r="BY54" s="22"/>
      <c r="CA54" s="22"/>
      <c r="CB54" s="22"/>
      <c r="CD54" s="22"/>
      <c r="CF54" s="22"/>
      <c r="CH54" s="22"/>
      <c r="CJ54" s="22"/>
      <c r="CL54" s="22"/>
      <c r="CM54" s="22"/>
      <c r="CO54" s="22"/>
      <c r="CQ54" s="22"/>
      <c r="CS54" s="22"/>
      <c r="CU54" s="22"/>
      <c r="CW54" s="22"/>
      <c r="CX54" s="22"/>
      <c r="CZ54" s="22"/>
      <c r="DB54" s="22"/>
      <c r="DD54" s="22"/>
      <c r="DF54" s="22"/>
      <c r="DH54" s="22"/>
      <c r="DI54" s="7"/>
      <c r="DJ54" s="6"/>
    </row>
    <row r="55" spans="1:114" s="21" customFormat="1" ht="12">
      <c r="A55" s="6"/>
      <c r="B55" s="7"/>
      <c r="C55" s="22"/>
      <c r="E55" s="22"/>
      <c r="G55" s="22"/>
      <c r="I55" s="22"/>
      <c r="K55" s="22"/>
      <c r="M55" s="22"/>
      <c r="N55" s="22"/>
      <c r="P55" s="22"/>
      <c r="R55" s="22"/>
      <c r="T55" s="22"/>
      <c r="V55" s="22"/>
      <c r="X55" s="22"/>
      <c r="Y55" s="22"/>
      <c r="AA55" s="22"/>
      <c r="AC55" s="22"/>
      <c r="AE55" s="22"/>
      <c r="AG55" s="22"/>
      <c r="AI55" s="22"/>
      <c r="AJ55" s="22"/>
      <c r="AL55" s="22"/>
      <c r="AN55" s="22"/>
      <c r="AP55" s="22"/>
      <c r="AR55" s="22"/>
      <c r="AT55" s="22"/>
      <c r="AU55" s="22"/>
      <c r="AW55" s="22"/>
      <c r="AY55" s="22"/>
      <c r="BA55" s="22"/>
      <c r="BC55" s="22"/>
      <c r="BE55" s="22"/>
      <c r="BF55" s="22"/>
      <c r="BH55" s="22"/>
      <c r="BJ55" s="22"/>
      <c r="BL55" s="22"/>
      <c r="BN55" s="22"/>
      <c r="BP55" s="22"/>
      <c r="BQ55" s="22"/>
      <c r="BS55" s="22"/>
      <c r="BU55" s="22"/>
      <c r="BW55" s="22"/>
      <c r="BY55" s="22"/>
      <c r="CA55" s="22"/>
      <c r="CB55" s="22"/>
      <c r="CD55" s="22"/>
      <c r="CF55" s="22"/>
      <c r="CH55" s="22"/>
      <c r="CJ55" s="22"/>
      <c r="CL55" s="22"/>
      <c r="CM55" s="22"/>
      <c r="CO55" s="22"/>
      <c r="CQ55" s="22"/>
      <c r="CS55" s="22"/>
      <c r="CU55" s="22"/>
      <c r="CW55" s="22"/>
      <c r="CX55" s="22"/>
      <c r="CZ55" s="22"/>
      <c r="DB55" s="22"/>
      <c r="DD55" s="22"/>
      <c r="DF55" s="22"/>
      <c r="DH55" s="22"/>
      <c r="DI55" s="7"/>
      <c r="DJ55" s="6"/>
    </row>
    <row r="56" spans="1:114" s="21" customFormat="1" ht="12">
      <c r="A56" s="6"/>
      <c r="B56" s="7"/>
      <c r="C56" s="22"/>
      <c r="E56" s="22"/>
      <c r="G56" s="22"/>
      <c r="I56" s="22"/>
      <c r="K56" s="22"/>
      <c r="M56" s="22"/>
      <c r="N56" s="22"/>
      <c r="P56" s="22"/>
      <c r="R56" s="22"/>
      <c r="T56" s="22"/>
      <c r="V56" s="22"/>
      <c r="X56" s="22"/>
      <c r="Y56" s="22"/>
      <c r="AA56" s="22"/>
      <c r="AC56" s="22"/>
      <c r="AE56" s="22"/>
      <c r="AG56" s="22"/>
      <c r="AI56" s="22"/>
      <c r="AJ56" s="22"/>
      <c r="AL56" s="22"/>
      <c r="AN56" s="22"/>
      <c r="AP56" s="22"/>
      <c r="AR56" s="22"/>
      <c r="AT56" s="22"/>
      <c r="AU56" s="22"/>
      <c r="AW56" s="22"/>
      <c r="AY56" s="22"/>
      <c r="BA56" s="22"/>
      <c r="BC56" s="22"/>
      <c r="BE56" s="22"/>
      <c r="BF56" s="22"/>
      <c r="BH56" s="22"/>
      <c r="BJ56" s="22"/>
      <c r="BL56" s="22"/>
      <c r="BN56" s="22"/>
      <c r="BP56" s="22"/>
      <c r="BQ56" s="22"/>
      <c r="BS56" s="22"/>
      <c r="BU56" s="22"/>
      <c r="BW56" s="22"/>
      <c r="BY56" s="22"/>
      <c r="CA56" s="22"/>
      <c r="CB56" s="22"/>
      <c r="CD56" s="22"/>
      <c r="CF56" s="22"/>
      <c r="CH56" s="22"/>
      <c r="CJ56" s="22"/>
      <c r="CL56" s="22"/>
      <c r="CM56" s="22"/>
      <c r="CO56" s="22"/>
      <c r="CQ56" s="22"/>
      <c r="CS56" s="22"/>
      <c r="CU56" s="22"/>
      <c r="CW56" s="22"/>
      <c r="CX56" s="22"/>
      <c r="CZ56" s="22"/>
      <c r="DB56" s="22"/>
      <c r="DD56" s="22"/>
      <c r="DF56" s="22"/>
      <c r="DH56" s="22"/>
      <c r="DI56" s="7"/>
      <c r="DJ56" s="6"/>
    </row>
    <row r="57" spans="1:114" s="21" customFormat="1" ht="12">
      <c r="A57" s="6"/>
      <c r="B57" s="7"/>
      <c r="C57" s="22"/>
      <c r="E57" s="22"/>
      <c r="G57" s="22"/>
      <c r="I57" s="22"/>
      <c r="K57" s="22"/>
      <c r="M57" s="22"/>
      <c r="N57" s="22"/>
      <c r="P57" s="22"/>
      <c r="R57" s="22"/>
      <c r="T57" s="22"/>
      <c r="V57" s="22"/>
      <c r="X57" s="22"/>
      <c r="Y57" s="22"/>
      <c r="AA57" s="22"/>
      <c r="AC57" s="22"/>
      <c r="AE57" s="22"/>
      <c r="AG57" s="22"/>
      <c r="AI57" s="22"/>
      <c r="AJ57" s="22"/>
      <c r="AL57" s="22"/>
      <c r="AN57" s="22"/>
      <c r="AP57" s="22"/>
      <c r="AR57" s="22"/>
      <c r="AT57" s="22"/>
      <c r="AU57" s="22"/>
      <c r="AW57" s="22"/>
      <c r="AY57" s="22"/>
      <c r="BA57" s="22"/>
      <c r="BC57" s="22"/>
      <c r="BE57" s="22"/>
      <c r="BF57" s="22"/>
      <c r="BH57" s="22"/>
      <c r="BJ57" s="22"/>
      <c r="BL57" s="22"/>
      <c r="BN57" s="22"/>
      <c r="BP57" s="22"/>
      <c r="BQ57" s="22"/>
      <c r="BS57" s="22"/>
      <c r="BU57" s="22"/>
      <c r="BW57" s="22"/>
      <c r="BY57" s="22"/>
      <c r="CA57" s="22"/>
      <c r="CB57" s="22"/>
      <c r="CD57" s="22"/>
      <c r="CF57" s="22"/>
      <c r="CH57" s="22"/>
      <c r="CJ57" s="22"/>
      <c r="CL57" s="22"/>
      <c r="CM57" s="22"/>
      <c r="CO57" s="22"/>
      <c r="CQ57" s="22"/>
      <c r="CS57" s="22"/>
      <c r="CU57" s="22"/>
      <c r="CW57" s="22"/>
      <c r="CX57" s="22"/>
      <c r="CZ57" s="22"/>
      <c r="DB57" s="22"/>
      <c r="DD57" s="22"/>
      <c r="DF57" s="22"/>
      <c r="DH57" s="22"/>
      <c r="DI57" s="7"/>
      <c r="DJ57" s="6"/>
    </row>
    <row r="58" spans="1:114" s="21" customFormat="1" ht="12">
      <c r="A58" s="6"/>
      <c r="B58" s="7"/>
      <c r="C58" s="22"/>
      <c r="E58" s="22"/>
      <c r="G58" s="22"/>
      <c r="I58" s="22"/>
      <c r="K58" s="22"/>
      <c r="M58" s="22"/>
      <c r="N58" s="22"/>
      <c r="P58" s="22"/>
      <c r="R58" s="22"/>
      <c r="T58" s="22"/>
      <c r="V58" s="22"/>
      <c r="X58" s="22"/>
      <c r="Y58" s="22"/>
      <c r="AA58" s="22"/>
      <c r="AC58" s="22"/>
      <c r="AE58" s="22"/>
      <c r="AG58" s="22"/>
      <c r="AI58" s="22"/>
      <c r="AJ58" s="22"/>
      <c r="AL58" s="22"/>
      <c r="AN58" s="22"/>
      <c r="AP58" s="22"/>
      <c r="AR58" s="22"/>
      <c r="AT58" s="22"/>
      <c r="AU58" s="22"/>
      <c r="AW58" s="22"/>
      <c r="AY58" s="22"/>
      <c r="BA58" s="22"/>
      <c r="BC58" s="22"/>
      <c r="BE58" s="22"/>
      <c r="BF58" s="22"/>
      <c r="BH58" s="22"/>
      <c r="BJ58" s="22"/>
      <c r="BL58" s="22"/>
      <c r="BN58" s="22"/>
      <c r="BP58" s="22"/>
      <c r="BQ58" s="22"/>
      <c r="BS58" s="22"/>
      <c r="BU58" s="22"/>
      <c r="BW58" s="22"/>
      <c r="BY58" s="22"/>
      <c r="CA58" s="22"/>
      <c r="CB58" s="22"/>
      <c r="CD58" s="22"/>
      <c r="CF58" s="22"/>
      <c r="CH58" s="22"/>
      <c r="CJ58" s="22"/>
      <c r="CL58" s="22"/>
      <c r="CM58" s="22"/>
      <c r="CO58" s="22"/>
      <c r="CQ58" s="22"/>
      <c r="CS58" s="22"/>
      <c r="CU58" s="22"/>
      <c r="CW58" s="22"/>
      <c r="CX58" s="22"/>
      <c r="CZ58" s="22"/>
      <c r="DB58" s="22"/>
      <c r="DD58" s="22"/>
      <c r="DF58" s="22"/>
      <c r="DH58" s="22"/>
      <c r="DI58" s="7"/>
      <c r="DJ58" s="6"/>
    </row>
  </sheetData>
  <sheetProtection/>
  <mergeCells count="14">
    <mergeCell ref="CX1:DH1"/>
    <mergeCell ref="DI1:DI2"/>
    <mergeCell ref="DJ1:DJ2"/>
    <mergeCell ref="A1:B2"/>
    <mergeCell ref="CM1:CW1"/>
    <mergeCell ref="A3:B3"/>
    <mergeCell ref="C1:M1"/>
    <mergeCell ref="BQ1:CA1"/>
    <mergeCell ref="CB1:CL1"/>
    <mergeCell ref="N1:X1"/>
    <mergeCell ref="Y1:AI1"/>
    <mergeCell ref="AJ1:AT1"/>
    <mergeCell ref="AU1:BE1"/>
    <mergeCell ref="BF1:BP1"/>
  </mergeCells>
  <printOptions/>
  <pageMargins left="0.7086614173228347" right="0.5118110236220472" top="0.7480314960629921" bottom="0.7480314960629921" header="0.31496062992125984" footer="0.31496062992125984"/>
  <pageSetup fitToWidth="0" horizontalDpi="600" verticalDpi="600" orientation="landscape" paperSize="9" scale="57" r:id="rId1"/>
  <headerFooter alignWithMargins="0">
    <oddHeader>&amp;LR4年度　ごみ排出量（速報値）月例報告集計結果　《市町村別：集団回収量含む》&amp;R資料1-4</oddHeader>
  </headerFooter>
  <colBreaks count="6" manualBreakCount="6">
    <brk id="24" max="35" man="1"/>
    <brk id="35" max="35" man="1"/>
    <brk id="57" max="35" man="1"/>
    <brk id="79" max="35" man="1"/>
    <brk id="101" max="35" man="1"/>
    <brk id="1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RS19010194</cp:lastModifiedBy>
  <cp:lastPrinted>2023-07-13T07:07:10Z</cp:lastPrinted>
  <dcterms:created xsi:type="dcterms:W3CDTF">2013-08-27T07:32:27Z</dcterms:created>
  <dcterms:modified xsi:type="dcterms:W3CDTF">2023-07-25T23:45:25Z</dcterms:modified>
  <cp:category/>
  <cp:version/>
  <cp:contentType/>
  <cp:contentStatus/>
</cp:coreProperties>
</file>