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italgojp.sharepoint.com/sites/MAFF_FS00170/007/2022年度(令和４年度)/02検討中フォルダ/02_事業効果調査係/01_マニュアル、諸係数、改正対応他【通知等】/01ﾏﾆｭｱﾙ等_R050401_【改正：国産農産物安定供給効果】/03_★施行文書・溶込版ほか/"/>
    </mc:Choice>
  </mc:AlternateContent>
  <xr:revisionPtr revIDLastSave="389" documentId="10_ncr:100_{4DCB4694-1CEA-48D8-A3CE-56D3702103FB}" xr6:coauthVersionLast="47" xr6:coauthVersionMax="47" xr10:uidLastSave="{E780655E-A435-4F2B-B6D4-21C39E1F68C1}"/>
  <bookViews>
    <workbookView xWindow="-110" yWindow="-110" windowWidth="19420" windowHeight="10420" xr2:uid="{00000000-000D-0000-FFFF-FFFF00000000}"/>
  </bookViews>
  <sheets>
    <sheet name="第1表" sheetId="11" r:id="rId1"/>
    <sheet name="第２表" sheetId="3" r:id="rId2"/>
    <sheet name="第３表" sheetId="2" r:id="rId3"/>
    <sheet name="別表" sheetId="13" r:id="rId4"/>
    <sheet name="波線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1" i="11" l="1"/>
  <c r="Y17" i="11"/>
  <c r="Y13" i="11"/>
  <c r="X20" i="11"/>
  <c r="X18" i="11"/>
  <c r="X16" i="11"/>
  <c r="X12" i="11"/>
  <c r="C8" i="2" l="1"/>
  <c r="C7" i="2"/>
  <c r="L19" i="11"/>
  <c r="M19" i="11" s="1"/>
  <c r="M20" i="11" s="1"/>
  <c r="N20" i="11" s="1"/>
  <c r="W21" i="11"/>
  <c r="H21" i="11"/>
  <c r="J21" i="11" s="1"/>
  <c r="T21" i="11" s="1"/>
  <c r="V21" i="11" s="1"/>
  <c r="K20" i="11"/>
  <c r="K21" i="11" s="1"/>
  <c r="J19" i="11"/>
  <c r="W17" i="11"/>
  <c r="H17" i="11"/>
  <c r="J17" i="11" s="1"/>
  <c r="K16" i="11"/>
  <c r="K17" i="11" s="1"/>
  <c r="L15" i="11"/>
  <c r="M15" i="11" s="1"/>
  <c r="J15" i="11"/>
  <c r="W13" i="11"/>
  <c r="H13" i="11"/>
  <c r="J13" i="11" s="1"/>
  <c r="K11" i="11"/>
  <c r="K12" i="11" s="1"/>
  <c r="J10" i="11"/>
  <c r="J11" i="11" s="1"/>
  <c r="S11" i="11" s="1"/>
  <c r="L10" i="11"/>
  <c r="M10" i="11" s="1"/>
  <c r="M12" i="11" s="1"/>
  <c r="S19" i="11" l="1"/>
  <c r="S20" i="11" s="1"/>
  <c r="T22" i="11"/>
  <c r="S15" i="11"/>
  <c r="S16" i="11" s="1"/>
  <c r="U16" i="11" s="1"/>
  <c r="S10" i="11"/>
  <c r="S12" i="11" s="1"/>
  <c r="U12" i="11" s="1"/>
  <c r="N12" i="11"/>
  <c r="K13" i="11"/>
  <c r="T13" i="11" s="1"/>
  <c r="V13" i="11" s="1"/>
  <c r="M16" i="11"/>
  <c r="N16" i="11" s="1"/>
  <c r="T17" i="11"/>
  <c r="V17" i="11" s="1"/>
  <c r="S22" i="11" l="1"/>
  <c r="U20" i="11"/>
  <c r="U18" i="11"/>
  <c r="D9" i="3" s="1"/>
  <c r="S18" i="11"/>
  <c r="V18" i="11"/>
  <c r="E9" i="3" s="1"/>
  <c r="T18" i="11"/>
  <c r="X22" i="11"/>
  <c r="U22" i="11"/>
  <c r="D10" i="3" s="1"/>
  <c r="Y22" i="11"/>
  <c r="V22" i="11"/>
  <c r="E10" i="3" s="1"/>
  <c r="T14" i="11"/>
  <c r="V14" i="11"/>
  <c r="E8" i="3" s="1"/>
  <c r="Y14" i="11"/>
  <c r="Y18" i="11"/>
  <c r="S14" i="11"/>
  <c r="U14" i="11"/>
  <c r="D8" i="3" s="1"/>
  <c r="X14" i="11"/>
  <c r="C9" i="2" l="1"/>
  <c r="D8" i="2"/>
  <c r="D7" i="2"/>
  <c r="G7" i="2" s="1"/>
  <c r="H10" i="3"/>
  <c r="H9" i="3"/>
  <c r="G9" i="3"/>
  <c r="G10" i="3"/>
  <c r="G8" i="3"/>
  <c r="H8" i="3"/>
  <c r="D9" i="2" l="1"/>
  <c r="G8" i="2"/>
  <c r="G9" i="2" l="1"/>
</calcChain>
</file>

<file path=xl/sharedStrings.xml><?xml version="1.0" encoding="utf-8"?>
<sst xmlns="http://schemas.openxmlformats.org/spreadsheetml/2006/main" count="248" uniqueCount="158">
  <si>
    <t>計画地目</t>
    <rPh sb="0" eb="2">
      <t>ケイカク</t>
    </rPh>
    <rPh sb="2" eb="4">
      <t>チモク</t>
    </rPh>
    <phoneticPr fontId="1"/>
  </si>
  <si>
    <t>作物名</t>
    <rPh sb="0" eb="2">
      <t>サクモツ</t>
    </rPh>
    <rPh sb="2" eb="3">
      <t>メイ</t>
    </rPh>
    <phoneticPr fontId="1"/>
  </si>
  <si>
    <t>作付面積</t>
    <rPh sb="0" eb="2">
      <t>サクツケ</t>
    </rPh>
    <rPh sb="2" eb="4">
      <t>メンセキ</t>
    </rPh>
    <phoneticPr fontId="1"/>
  </si>
  <si>
    <t>更新整備</t>
    <rPh sb="0" eb="2">
      <t>コウシン</t>
    </rPh>
    <rPh sb="2" eb="4">
      <t>セイビ</t>
    </rPh>
    <phoneticPr fontId="1"/>
  </si>
  <si>
    <t>新設整備</t>
    <rPh sb="0" eb="2">
      <t>シンセツ</t>
    </rPh>
    <rPh sb="2" eb="4">
      <t>セイビ</t>
    </rPh>
    <phoneticPr fontId="1"/>
  </si>
  <si>
    <t>現況</t>
    <rPh sb="0" eb="2">
      <t>ゲンキョウ</t>
    </rPh>
    <phoneticPr fontId="1"/>
  </si>
  <si>
    <t>計画</t>
    <rPh sb="0" eb="2">
      <t>ケイカク</t>
    </rPh>
    <phoneticPr fontId="1"/>
  </si>
  <si>
    <t>増減</t>
    <rPh sb="0" eb="2">
      <t>ゾウゲン</t>
    </rPh>
    <phoneticPr fontId="1"/>
  </si>
  <si>
    <t>単収</t>
    <rPh sb="0" eb="2">
      <t>タンシュウ</t>
    </rPh>
    <phoneticPr fontId="1"/>
  </si>
  <si>
    <t>効果
要因</t>
    <rPh sb="0" eb="2">
      <t>コウカ</t>
    </rPh>
    <rPh sb="4" eb="6">
      <t>ヨウイン</t>
    </rPh>
    <phoneticPr fontId="1"/>
  </si>
  <si>
    <t>c=a-b</t>
    <phoneticPr fontId="1"/>
  </si>
  <si>
    <t>a</t>
    <phoneticPr fontId="1"/>
  </si>
  <si>
    <t>b</t>
    <phoneticPr fontId="1"/>
  </si>
  <si>
    <t>x</t>
    <phoneticPr fontId="1"/>
  </si>
  <si>
    <t>効果
発生
面積</t>
    <rPh sb="0" eb="2">
      <t>コウカ</t>
    </rPh>
    <rPh sb="3" eb="5">
      <t>ハッセイ</t>
    </rPh>
    <rPh sb="6" eb="8">
      <t>メンセキ</t>
    </rPh>
    <phoneticPr fontId="1"/>
  </si>
  <si>
    <t>現況
単収</t>
    <rPh sb="0" eb="2">
      <t>ゲンキョウ</t>
    </rPh>
    <rPh sb="3" eb="5">
      <t>タンシュウ</t>
    </rPh>
    <phoneticPr fontId="1"/>
  </si>
  <si>
    <t>10ｱｰﾙ
当たり
増加量</t>
    <rPh sb="6" eb="7">
      <t>ア</t>
    </rPh>
    <rPh sb="10" eb="12">
      <t>ゾウカ</t>
    </rPh>
    <rPh sb="12" eb="13">
      <t>リョウ</t>
    </rPh>
    <phoneticPr fontId="1"/>
  </si>
  <si>
    <t>10ｱｰﾙ
当たり
被害防
止量</t>
    <rPh sb="6" eb="7">
      <t>ア</t>
    </rPh>
    <rPh sb="10" eb="12">
      <t>ヒガイ</t>
    </rPh>
    <rPh sb="12" eb="13">
      <t>ボウ</t>
    </rPh>
    <rPh sb="14" eb="15">
      <t>ドメル</t>
    </rPh>
    <rPh sb="15" eb="16">
      <t>リョウ</t>
    </rPh>
    <phoneticPr fontId="1"/>
  </si>
  <si>
    <t>無被害
単収</t>
    <rPh sb="0" eb="1">
      <t>ム</t>
    </rPh>
    <rPh sb="1" eb="3">
      <t>ヒガイ</t>
    </rPh>
    <rPh sb="4" eb="6">
      <t>タンシュウ</t>
    </rPh>
    <phoneticPr fontId="1"/>
  </si>
  <si>
    <t>計画単収</t>
    <rPh sb="0" eb="2">
      <t>ケイカク</t>
    </rPh>
    <rPh sb="2" eb="4">
      <t>タンシュウ</t>
    </rPh>
    <phoneticPr fontId="1"/>
  </si>
  <si>
    <t>単　　収　　等　　（㎏/10ａ）</t>
    <rPh sb="0" eb="1">
      <t>タン</t>
    </rPh>
    <rPh sb="3" eb="4">
      <t>オサム</t>
    </rPh>
    <rPh sb="6" eb="7">
      <t>トウ</t>
    </rPh>
    <phoneticPr fontId="1"/>
  </si>
  <si>
    <t>e</t>
    <phoneticPr fontId="1"/>
  </si>
  <si>
    <t>g</t>
    <phoneticPr fontId="1"/>
  </si>
  <si>
    <t>単収増</t>
    <rPh sb="0" eb="3">
      <t>タンシュウゾウ</t>
    </rPh>
    <phoneticPr fontId="1"/>
  </si>
  <si>
    <t>作付増減</t>
    <rPh sb="0" eb="2">
      <t>サクツ</t>
    </rPh>
    <rPh sb="2" eb="4">
      <t>ゾウゲン</t>
    </rPh>
    <phoneticPr fontId="1"/>
  </si>
  <si>
    <t>生産増減量</t>
    <rPh sb="0" eb="2">
      <t>セイサン</t>
    </rPh>
    <rPh sb="2" eb="4">
      <t>ゾウゲン</t>
    </rPh>
    <rPh sb="4" eb="5">
      <t>リョウ</t>
    </rPh>
    <phoneticPr fontId="1"/>
  </si>
  <si>
    <t>生産物単価</t>
    <rPh sb="0" eb="3">
      <t>セイサンブツ</t>
    </rPh>
    <rPh sb="3" eb="5">
      <t>タンカ</t>
    </rPh>
    <phoneticPr fontId="1"/>
  </si>
  <si>
    <t>増加粗収益額</t>
    <rPh sb="0" eb="2">
      <t>ゾウカ</t>
    </rPh>
    <rPh sb="2" eb="3">
      <t>ソ</t>
    </rPh>
    <rPh sb="3" eb="5">
      <t>シュウエキ</t>
    </rPh>
    <rPh sb="5" eb="6">
      <t>ガク</t>
    </rPh>
    <phoneticPr fontId="1"/>
  </si>
  <si>
    <t>h=
f+g</t>
    <phoneticPr fontId="1"/>
  </si>
  <si>
    <t>f=
a-d</t>
    <phoneticPr fontId="1"/>
  </si>
  <si>
    <t>d=
a-c</t>
    <phoneticPr fontId="1"/>
  </si>
  <si>
    <t>i=x×c
・e・g</t>
    <phoneticPr fontId="1"/>
  </si>
  <si>
    <t>j=x×
a・h</t>
    <phoneticPr fontId="1"/>
  </si>
  <si>
    <t>（第１表）</t>
    <rPh sb="1" eb="2">
      <t>ダイ</t>
    </rPh>
    <rPh sb="3" eb="4">
      <t>ヒョウ</t>
    </rPh>
    <phoneticPr fontId="1"/>
  </si>
  <si>
    <t>ha</t>
    <phoneticPr fontId="1"/>
  </si>
  <si>
    <t>ｔ</t>
    <phoneticPr fontId="1"/>
  </si>
  <si>
    <t>千円/ｔ</t>
    <rPh sb="0" eb="2">
      <t>センエン</t>
    </rPh>
    <phoneticPr fontId="1"/>
  </si>
  <si>
    <t>千円</t>
    <rPh sb="0" eb="2">
      <t>センエン</t>
    </rPh>
    <phoneticPr fontId="1"/>
  </si>
  <si>
    <t>①</t>
    <phoneticPr fontId="1"/>
  </si>
  <si>
    <t>効　　果　　名</t>
    <rPh sb="0" eb="1">
      <t>コウ</t>
    </rPh>
    <rPh sb="3" eb="4">
      <t>ハテ</t>
    </rPh>
    <rPh sb="6" eb="7">
      <t>メイ</t>
    </rPh>
    <phoneticPr fontId="1"/>
  </si>
  <si>
    <t>備　　考</t>
    <rPh sb="0" eb="1">
      <t>ソナエ</t>
    </rPh>
    <rPh sb="3" eb="4">
      <t>コウ</t>
    </rPh>
    <phoneticPr fontId="1"/>
  </si>
  <si>
    <t>再建設整備</t>
    <rPh sb="0" eb="1">
      <t>サイ</t>
    </rPh>
    <rPh sb="1" eb="3">
      <t>ケンセツ</t>
    </rPh>
    <rPh sb="3" eb="5">
      <t>セイビ</t>
    </rPh>
    <phoneticPr fontId="1"/>
  </si>
  <si>
    <t>計</t>
    <rPh sb="0" eb="1">
      <t>ケイ</t>
    </rPh>
    <phoneticPr fontId="1"/>
  </si>
  <si>
    <t>地目</t>
    <rPh sb="0" eb="1">
      <t>チモク</t>
    </rPh>
    <phoneticPr fontId="4"/>
  </si>
  <si>
    <t>水稲</t>
  </si>
  <si>
    <t>田</t>
    <rPh sb="0" eb="1">
      <t>タ</t>
    </rPh>
    <phoneticPr fontId="4"/>
  </si>
  <si>
    <t>合   　　計</t>
    <rPh sb="0" eb="1">
      <t>ゴウ</t>
    </rPh>
    <rPh sb="6" eb="7">
      <t>ケイ</t>
    </rPh>
    <phoneticPr fontId="4"/>
  </si>
  <si>
    <t>畑</t>
    <rPh sb="0" eb="1">
      <t>ハタケ</t>
    </rPh>
    <phoneticPr fontId="4"/>
  </si>
  <si>
    <t>ｔ</t>
    <phoneticPr fontId="1"/>
  </si>
  <si>
    <t>千kcal/t</t>
    <rPh sb="0" eb="1">
      <t>セン</t>
    </rPh>
    <phoneticPr fontId="1"/>
  </si>
  <si>
    <t>千kcal</t>
    <rPh sb="0" eb="1">
      <t>セン</t>
    </rPh>
    <phoneticPr fontId="1"/>
  </si>
  <si>
    <t>ソルゴー</t>
    <phoneticPr fontId="9"/>
  </si>
  <si>
    <t>すいか</t>
    <phoneticPr fontId="7"/>
  </si>
  <si>
    <t>作物名</t>
    <rPh sb="0" eb="1">
      <t>サクモツ</t>
    </rPh>
    <rPh sb="1" eb="2">
      <t>メイ</t>
    </rPh>
    <phoneticPr fontId="4"/>
  </si>
  <si>
    <t>○○</t>
    <phoneticPr fontId="1"/>
  </si>
  <si>
    <t>増加供給熱量</t>
    <rPh sb="0" eb="2">
      <t>ゾウカ</t>
    </rPh>
    <rPh sb="2" eb="4">
      <t>キョウキュウ</t>
    </rPh>
    <rPh sb="4" eb="6">
      <t>ネツリョウ</t>
    </rPh>
    <phoneticPr fontId="4"/>
  </si>
  <si>
    <t>単位食料生産額当たり効果額</t>
    <rPh sb="0" eb="2">
      <t>タンイ</t>
    </rPh>
    <rPh sb="2" eb="4">
      <t>ショクリョウ</t>
    </rPh>
    <rPh sb="4" eb="6">
      <t>セイサン</t>
    </rPh>
    <rPh sb="6" eb="7">
      <t>ガク</t>
    </rPh>
    <rPh sb="7" eb="8">
      <t>ア</t>
    </rPh>
    <rPh sb="10" eb="12">
      <t>コウカ</t>
    </rPh>
    <rPh sb="12" eb="13">
      <t>ガク</t>
    </rPh>
    <phoneticPr fontId="1"/>
  </si>
  <si>
    <t>②</t>
    <phoneticPr fontId="1"/>
  </si>
  <si>
    <t>③</t>
    <phoneticPr fontId="1"/>
  </si>
  <si>
    <t>④</t>
    <phoneticPr fontId="1"/>
  </si>
  <si>
    <t>①*③+②*④</t>
    <phoneticPr fontId="1"/>
  </si>
  <si>
    <t>千円</t>
    <rPh sb="0" eb="2">
      <t>センエン</t>
    </rPh>
    <phoneticPr fontId="1"/>
  </si>
  <si>
    <t>増加供給熱量</t>
    <rPh sb="0" eb="2">
      <t>ゾウカ</t>
    </rPh>
    <rPh sb="2" eb="4">
      <t>キョウキュウ</t>
    </rPh>
    <rPh sb="4" eb="6">
      <t>ネツリョウ</t>
    </rPh>
    <phoneticPr fontId="1"/>
  </si>
  <si>
    <t>備　　考</t>
    <rPh sb="0" eb="1">
      <t>ビコウ</t>
    </rPh>
    <phoneticPr fontId="4"/>
  </si>
  <si>
    <t>円/千kcal</t>
    <rPh sb="0" eb="1">
      <t>エン</t>
    </rPh>
    <rPh sb="2" eb="3">
      <t>セン</t>
    </rPh>
    <phoneticPr fontId="1"/>
  </si>
  <si>
    <t>円/千円</t>
    <rPh sb="0" eb="1">
      <t>エン</t>
    </rPh>
    <rPh sb="2" eb="3">
      <t>セン</t>
    </rPh>
    <rPh sb="3" eb="4">
      <t>エン</t>
    </rPh>
    <phoneticPr fontId="1"/>
  </si>
  <si>
    <t>ソルゴー○kgを生乳1kgとして換算</t>
    <rPh sb="8" eb="10">
      <t>セイニュウ</t>
    </rPh>
    <rPh sb="16" eb="18">
      <t>カンザン</t>
    </rPh>
    <phoneticPr fontId="1"/>
  </si>
  <si>
    <t>単位供給熱量当たり効果額</t>
    <rPh sb="0" eb="2">
      <t>タンイ</t>
    </rPh>
    <rPh sb="2" eb="4">
      <t>キョウキュウ</t>
    </rPh>
    <rPh sb="4" eb="6">
      <t>ネツリョウ</t>
    </rPh>
    <rPh sb="6" eb="7">
      <t>ア</t>
    </rPh>
    <rPh sb="9" eb="11">
      <t>コウカ</t>
    </rPh>
    <rPh sb="11" eb="12">
      <t>ガク</t>
    </rPh>
    <phoneticPr fontId="1"/>
  </si>
  <si>
    <t>作物別重量
当たり
供給熱量</t>
    <rPh sb="0" eb="3">
      <t>サクモツベツ</t>
    </rPh>
    <rPh sb="3" eb="4">
      <t>ジュウリョウ</t>
    </rPh>
    <rPh sb="4" eb="5">
      <t>ア</t>
    </rPh>
    <rPh sb="10" eb="12">
      <t>キョウキュウ</t>
    </rPh>
    <rPh sb="11" eb="13">
      <t>ネツリョウ</t>
    </rPh>
    <phoneticPr fontId="4"/>
  </si>
  <si>
    <t>イ　増加供給熱量の算定</t>
    <rPh sb="2" eb="4">
      <t>ゾウカ</t>
    </rPh>
    <rPh sb="4" eb="6">
      <t>キョウキュウ</t>
    </rPh>
    <rPh sb="6" eb="8">
      <t>ネツリョウ</t>
    </rPh>
    <rPh sb="9" eb="11">
      <t>サンテイ</t>
    </rPh>
    <phoneticPr fontId="1"/>
  </si>
  <si>
    <t>（第２表）</t>
    <rPh sb="1" eb="2">
      <t>ダイ</t>
    </rPh>
    <rPh sb="3" eb="4">
      <t>ヒョウ</t>
    </rPh>
    <phoneticPr fontId="1"/>
  </si>
  <si>
    <t>生産増減量</t>
    <rPh sb="0" eb="2">
      <t>セイサン</t>
    </rPh>
    <rPh sb="2" eb="5">
      <t>ゾウゲンリョウ</t>
    </rPh>
    <phoneticPr fontId="4"/>
  </si>
  <si>
    <t>（第３表）</t>
    <rPh sb="1" eb="2">
      <t>ダイ</t>
    </rPh>
    <rPh sb="3" eb="4">
      <t>ヒョウ</t>
    </rPh>
    <phoneticPr fontId="1"/>
  </si>
  <si>
    <t>再建設整備</t>
    <rPh sb="0" eb="1">
      <t>サイ</t>
    </rPh>
    <rPh sb="1" eb="3">
      <t>ケンセツ</t>
    </rPh>
    <rPh sb="3" eb="5">
      <t>セイビ</t>
    </rPh>
    <phoneticPr fontId="4"/>
  </si>
  <si>
    <t>新設整備</t>
    <rPh sb="0" eb="2">
      <t>シンセツ</t>
    </rPh>
    <rPh sb="2" eb="4">
      <t>セイビ</t>
    </rPh>
    <phoneticPr fontId="6"/>
  </si>
  <si>
    <t>再建設整備</t>
    <rPh sb="0" eb="5">
      <t>サイケンセツセイビ</t>
    </rPh>
    <phoneticPr fontId="1"/>
  </si>
  <si>
    <t>立地条件好転
機能喪失時の単収</t>
    <rPh sb="0" eb="2">
      <t>リッチ</t>
    </rPh>
    <rPh sb="2" eb="3">
      <t>ジョウ</t>
    </rPh>
    <rPh sb="3" eb="4">
      <t>ケン</t>
    </rPh>
    <rPh sb="4" eb="6">
      <t>コウテン</t>
    </rPh>
    <rPh sb="7" eb="9">
      <t>キノウ</t>
    </rPh>
    <rPh sb="9" eb="10">
      <t>モ</t>
    </rPh>
    <rPh sb="10" eb="11">
      <t>シツ</t>
    </rPh>
    <rPh sb="11" eb="12">
      <t>ジ</t>
    </rPh>
    <rPh sb="13" eb="15">
      <t>タンシュウ</t>
    </rPh>
    <phoneticPr fontId="1"/>
  </si>
  <si>
    <t>機能喪失により失われる単収</t>
    <rPh sb="0" eb="2">
      <t>キノウ</t>
    </rPh>
    <rPh sb="2" eb="3">
      <t>モ</t>
    </rPh>
    <rPh sb="3" eb="4">
      <t>シッ</t>
    </rPh>
    <rPh sb="7" eb="8">
      <t>ウシナ</t>
    </rPh>
    <rPh sb="11" eb="13">
      <t>タンシュウ</t>
    </rPh>
    <phoneticPr fontId="1"/>
  </si>
  <si>
    <t>田</t>
    <rPh sb="0" eb="1">
      <t>タ</t>
    </rPh>
    <phoneticPr fontId="1"/>
  </si>
  <si>
    <t>水</t>
    <rPh sb="0" eb="1">
      <t>ミズ</t>
    </rPh>
    <phoneticPr fontId="1"/>
  </si>
  <si>
    <t>稲</t>
    <rPh sb="0" eb="1">
      <t>イネ</t>
    </rPh>
    <phoneticPr fontId="1"/>
  </si>
  <si>
    <t>水管理改良</t>
    <rPh sb="0" eb="1">
      <t>ミズ</t>
    </rPh>
    <rPh sb="1" eb="3">
      <t>カンリ</t>
    </rPh>
    <rPh sb="3" eb="5">
      <t>カイリョウ</t>
    </rPh>
    <phoneticPr fontId="1"/>
  </si>
  <si>
    <t>水害防止</t>
    <rPh sb="0" eb="2">
      <t>スイガイ</t>
    </rPh>
    <rPh sb="2" eb="4">
      <t>ボウシ</t>
    </rPh>
    <phoneticPr fontId="1"/>
  </si>
  <si>
    <t>－</t>
  </si>
  <si>
    <t>－</t>
    <phoneticPr fontId="1"/>
  </si>
  <si>
    <t>作付減</t>
    <rPh sb="0" eb="2">
      <t>サクツ</t>
    </rPh>
    <rPh sb="2" eb="3">
      <t>ゲン</t>
    </rPh>
    <phoneticPr fontId="1"/>
  </si>
  <si>
    <t>水稲計</t>
    <rPh sb="0" eb="2">
      <t>スイトウ</t>
    </rPh>
    <rPh sb="2" eb="3">
      <t>ケイ</t>
    </rPh>
    <phoneticPr fontId="1"/>
  </si>
  <si>
    <t>ソ</t>
    <phoneticPr fontId="1"/>
  </si>
  <si>
    <t>ル</t>
    <phoneticPr fontId="1"/>
  </si>
  <si>
    <t>ゴ</t>
    <phoneticPr fontId="1"/>
  </si>
  <si>
    <t>ー</t>
    <phoneticPr fontId="1"/>
  </si>
  <si>
    <t>湿潤かんがい</t>
    <rPh sb="0" eb="2">
      <t>シツジュン</t>
    </rPh>
    <phoneticPr fontId="1"/>
  </si>
  <si>
    <t>作付増</t>
    <rPh sb="0" eb="2">
      <t>サクツ</t>
    </rPh>
    <rPh sb="2" eb="3">
      <t>ゾウ</t>
    </rPh>
    <phoneticPr fontId="1"/>
  </si>
  <si>
    <t>ソルゴー計</t>
    <rPh sb="4" eb="5">
      <t>ケイ</t>
    </rPh>
    <phoneticPr fontId="1"/>
  </si>
  <si>
    <t>す</t>
    <phoneticPr fontId="1"/>
  </si>
  <si>
    <t>い</t>
    <phoneticPr fontId="1"/>
  </si>
  <si>
    <t>か</t>
    <phoneticPr fontId="1"/>
  </si>
  <si>
    <t>すいか計</t>
    <rPh sb="3" eb="4">
      <t>ケイ</t>
    </rPh>
    <phoneticPr fontId="1"/>
  </si>
  <si>
    <t>ウ　国産農産物安定供給効果の総括</t>
    <rPh sb="2" eb="4">
      <t>コクサン</t>
    </rPh>
    <rPh sb="4" eb="7">
      <t>ノウサンブツ</t>
    </rPh>
    <rPh sb="7" eb="9">
      <t>アンテイ</t>
    </rPh>
    <rPh sb="9" eb="11">
      <t>キョウキュウ</t>
    </rPh>
    <rPh sb="11" eb="13">
      <t>コウカ</t>
    </rPh>
    <rPh sb="14" eb="16">
      <t>ソウカツ</t>
    </rPh>
    <phoneticPr fontId="1"/>
  </si>
  <si>
    <t>国産農産物安定供給効果
（事業ありせば年効果額）</t>
    <rPh sb="0" eb="2">
      <t>コクサン</t>
    </rPh>
    <rPh sb="2" eb="5">
      <t>ノウサンブツ</t>
    </rPh>
    <rPh sb="5" eb="7">
      <t>アンテイ</t>
    </rPh>
    <rPh sb="7" eb="9">
      <t>キョウキュウ</t>
    </rPh>
    <rPh sb="9" eb="11">
      <t>コウカ</t>
    </rPh>
    <rPh sb="13" eb="15">
      <t>ジギョウ</t>
    </rPh>
    <rPh sb="19" eb="20">
      <t>ネン</t>
    </rPh>
    <rPh sb="20" eb="23">
      <t>コウカガク</t>
    </rPh>
    <phoneticPr fontId="1"/>
  </si>
  <si>
    <t>国産農産物安定供給効果
（事業なかりせば年効果額）</t>
    <rPh sb="0" eb="2">
      <t>コクサン</t>
    </rPh>
    <rPh sb="2" eb="5">
      <t>ノウサンブツ</t>
    </rPh>
    <rPh sb="5" eb="7">
      <t>アンテイ</t>
    </rPh>
    <rPh sb="7" eb="9">
      <t>キョウキュウ</t>
    </rPh>
    <rPh sb="9" eb="11">
      <t>コウカ</t>
    </rPh>
    <rPh sb="13" eb="15">
      <t>ジギョウ</t>
    </rPh>
    <rPh sb="20" eb="21">
      <t>ネン</t>
    </rPh>
    <rPh sb="21" eb="24">
      <t>コウカガク</t>
    </rPh>
    <phoneticPr fontId="1"/>
  </si>
  <si>
    <t>①*③</t>
    <phoneticPr fontId="1"/>
  </si>
  <si>
    <t>②*③</t>
    <phoneticPr fontId="1"/>
  </si>
  <si>
    <t>なかりせば</t>
    <phoneticPr fontId="1"/>
  </si>
  <si>
    <t>ありせば</t>
    <phoneticPr fontId="1"/>
  </si>
  <si>
    <t>l=i・j</t>
    <phoneticPr fontId="1"/>
  </si>
  <si>
    <t>m</t>
    <phoneticPr fontId="1"/>
  </si>
  <si>
    <t>n=k×m</t>
    <phoneticPr fontId="1"/>
  </si>
  <si>
    <t>o=l×m</t>
    <phoneticPr fontId="1"/>
  </si>
  <si>
    <t>ア　生産増減量及び増加粗収益額の算定</t>
    <rPh sb="2" eb="4">
      <t>セイサン</t>
    </rPh>
    <rPh sb="4" eb="7">
      <t>ゾウゲンリョウ</t>
    </rPh>
    <rPh sb="7" eb="8">
      <t>オヨ</t>
    </rPh>
    <rPh sb="9" eb="11">
      <t>ゾウカ</t>
    </rPh>
    <rPh sb="11" eb="12">
      <t>ソ</t>
    </rPh>
    <rPh sb="12" eb="14">
      <t>シュウエキ</t>
    </rPh>
    <rPh sb="14" eb="15">
      <t>ガク</t>
    </rPh>
    <rPh sb="16" eb="18">
      <t>サンテイ</t>
    </rPh>
    <phoneticPr fontId="1"/>
  </si>
  <si>
    <t>当該土地改良事業
における年効果額</t>
    <rPh sb="0" eb="2">
      <t>トウガイ</t>
    </rPh>
    <rPh sb="2" eb="4">
      <t>トチ</t>
    </rPh>
    <rPh sb="4" eb="6">
      <t>カイリョウ</t>
    </rPh>
    <rPh sb="6" eb="8">
      <t>ジギョウ</t>
    </rPh>
    <rPh sb="13" eb="14">
      <t>ネン</t>
    </rPh>
    <rPh sb="14" eb="17">
      <t>コウカガク</t>
    </rPh>
    <phoneticPr fontId="1"/>
  </si>
  <si>
    <t>k=i</t>
    <phoneticPr fontId="1"/>
  </si>
  <si>
    <t>類　別</t>
    <rPh sb="0" eb="1">
      <t>タグイ</t>
    </rPh>
    <rPh sb="2" eb="3">
      <t>ベツ</t>
    </rPh>
    <phoneticPr fontId="4"/>
  </si>
  <si>
    <t>作　物　名</t>
    <rPh sb="0" eb="1">
      <t>サク</t>
    </rPh>
    <rPh sb="2" eb="3">
      <t>モノ</t>
    </rPh>
    <rPh sb="4" eb="5">
      <t>メイ</t>
    </rPh>
    <phoneticPr fontId="4"/>
  </si>
  <si>
    <t>重量当たり供給熱量</t>
    <rPh sb="0" eb="2">
      <t>ジュウリョウ</t>
    </rPh>
    <rPh sb="2" eb="3">
      <t>ア</t>
    </rPh>
    <rPh sb="5" eb="7">
      <t>キョウキュウ</t>
    </rPh>
    <rPh sb="7" eb="9">
      <t>ネツリョウ</t>
    </rPh>
    <phoneticPr fontId="4"/>
  </si>
  <si>
    <t>備　考</t>
    <rPh sb="0" eb="1">
      <t>ビ</t>
    </rPh>
    <rPh sb="2" eb="3">
      <t>コウ</t>
    </rPh>
    <phoneticPr fontId="4"/>
  </si>
  <si>
    <t>（千kcal/t）</t>
    <rPh sb="1" eb="2">
      <t>セン</t>
    </rPh>
    <phoneticPr fontId="4"/>
  </si>
  <si>
    <t>穀類</t>
    <rPh sb="0" eb="2">
      <t>コクルイ</t>
    </rPh>
    <phoneticPr fontId="4"/>
  </si>
  <si>
    <t>水稲（飼料用を除く）</t>
    <rPh sb="0" eb="2">
      <t>スイトウ</t>
    </rPh>
    <rPh sb="3" eb="6">
      <t>シリョウヨウ</t>
    </rPh>
    <rPh sb="7" eb="8">
      <t>ノゾ</t>
    </rPh>
    <phoneticPr fontId="4"/>
  </si>
  <si>
    <t>小麦</t>
  </si>
  <si>
    <t>大麦</t>
  </si>
  <si>
    <t>はだか麦</t>
    <rPh sb="3" eb="4">
      <t>ムギ</t>
    </rPh>
    <phoneticPr fontId="4"/>
  </si>
  <si>
    <t>その他の雑穀</t>
    <rPh sb="2" eb="3">
      <t>タ</t>
    </rPh>
    <rPh sb="4" eb="6">
      <t>ザッコク</t>
    </rPh>
    <phoneticPr fontId="4"/>
  </si>
  <si>
    <t>いも類</t>
    <rPh sb="2" eb="3">
      <t>ルイ</t>
    </rPh>
    <phoneticPr fontId="4"/>
  </si>
  <si>
    <t>かんしょ</t>
    <phoneticPr fontId="4"/>
  </si>
  <si>
    <t>ばれいしょ</t>
    <phoneticPr fontId="4"/>
  </si>
  <si>
    <t>でん粉</t>
    <rPh sb="2" eb="3">
      <t>コナ</t>
    </rPh>
    <phoneticPr fontId="4"/>
  </si>
  <si>
    <t>豆類</t>
    <rPh sb="0" eb="2">
      <t>マメルイ</t>
    </rPh>
    <phoneticPr fontId="4"/>
  </si>
  <si>
    <t>大豆</t>
  </si>
  <si>
    <t>その他の豆類</t>
  </si>
  <si>
    <t>野菜</t>
    <phoneticPr fontId="4"/>
  </si>
  <si>
    <t>果菜類</t>
  </si>
  <si>
    <t>葉茎菜類</t>
  </si>
  <si>
    <t>根菜類</t>
  </si>
  <si>
    <t>果実</t>
    <rPh sb="0" eb="2">
      <t>カジツ</t>
    </rPh>
    <phoneticPr fontId="4"/>
  </si>
  <si>
    <t>うんしゅうみかん</t>
    <phoneticPr fontId="4"/>
  </si>
  <si>
    <t>りんご</t>
  </si>
  <si>
    <t>その他の果実</t>
  </si>
  <si>
    <t>砂糖類</t>
    <rPh sb="0" eb="3">
      <t>サトウルイ</t>
    </rPh>
    <phoneticPr fontId="4"/>
  </si>
  <si>
    <t>てんさい</t>
    <phoneticPr fontId="4"/>
  </si>
  <si>
    <t>さとうきび</t>
    <phoneticPr fontId="4"/>
  </si>
  <si>
    <t>油脂類</t>
    <rPh sb="0" eb="3">
      <t>ユシルイ</t>
    </rPh>
    <phoneticPr fontId="4"/>
  </si>
  <si>
    <t>なたね</t>
    <phoneticPr fontId="4"/>
  </si>
  <si>
    <t>肉類</t>
    <rPh sb="0" eb="2">
      <t>ニクルイ</t>
    </rPh>
    <phoneticPr fontId="4"/>
  </si>
  <si>
    <t>飼料作物（牛肉（枝肉））</t>
    <rPh sb="0" eb="2">
      <t>シリョウ</t>
    </rPh>
    <rPh sb="2" eb="4">
      <t>サクモツ</t>
    </rPh>
    <rPh sb="5" eb="7">
      <t>ギュウニク</t>
    </rPh>
    <rPh sb="8" eb="10">
      <t>エダニク</t>
    </rPh>
    <phoneticPr fontId="4"/>
  </si>
  <si>
    <t>牛肉（枝肉）の値</t>
    <rPh sb="0" eb="2">
      <t>ギュウニク</t>
    </rPh>
    <rPh sb="3" eb="5">
      <t>エダニク</t>
    </rPh>
    <rPh sb="7" eb="8">
      <t>アタイ</t>
    </rPh>
    <phoneticPr fontId="4"/>
  </si>
  <si>
    <t>飼料作物（豚肉（枝肉））</t>
    <rPh sb="0" eb="2">
      <t>シリョウ</t>
    </rPh>
    <rPh sb="2" eb="4">
      <t>サクモツ</t>
    </rPh>
    <rPh sb="5" eb="6">
      <t>ブタ</t>
    </rPh>
    <rPh sb="6" eb="7">
      <t>ニク</t>
    </rPh>
    <rPh sb="8" eb="10">
      <t>エダニク</t>
    </rPh>
    <phoneticPr fontId="4"/>
  </si>
  <si>
    <t>豚肉（枝肉）の値</t>
    <rPh sb="0" eb="2">
      <t>ブタニク</t>
    </rPh>
    <rPh sb="3" eb="5">
      <t>エダニク</t>
    </rPh>
    <rPh sb="7" eb="8">
      <t>アタイ</t>
    </rPh>
    <phoneticPr fontId="4"/>
  </si>
  <si>
    <t>飼料作物（鶏肉（骨付き肉））</t>
    <rPh sb="0" eb="2">
      <t>シリョウ</t>
    </rPh>
    <rPh sb="2" eb="4">
      <t>サクモツ</t>
    </rPh>
    <rPh sb="5" eb="7">
      <t>トリニク</t>
    </rPh>
    <rPh sb="8" eb="10">
      <t>ホネツ</t>
    </rPh>
    <rPh sb="11" eb="12">
      <t>ニク</t>
    </rPh>
    <phoneticPr fontId="4"/>
  </si>
  <si>
    <t>鶏肉（骨付き肉）の値</t>
    <rPh sb="0" eb="2">
      <t>トリニク</t>
    </rPh>
    <rPh sb="3" eb="5">
      <t>ホネツ</t>
    </rPh>
    <rPh sb="6" eb="7">
      <t>ニク</t>
    </rPh>
    <rPh sb="9" eb="10">
      <t>アタイ</t>
    </rPh>
    <phoneticPr fontId="4"/>
  </si>
  <si>
    <t>鶏卵</t>
    <rPh sb="0" eb="2">
      <t>ケイラン</t>
    </rPh>
    <phoneticPr fontId="4"/>
  </si>
  <si>
    <t>飼料作物（鶏卵）</t>
    <rPh sb="0" eb="2">
      <t>シリョウ</t>
    </rPh>
    <rPh sb="2" eb="4">
      <t>サクモツ</t>
    </rPh>
    <rPh sb="5" eb="7">
      <t>ケイラン</t>
    </rPh>
    <phoneticPr fontId="4"/>
  </si>
  <si>
    <t>鶏卵の値</t>
    <rPh sb="0" eb="2">
      <t>ケイラン</t>
    </rPh>
    <rPh sb="3" eb="4">
      <t>アタイ</t>
    </rPh>
    <phoneticPr fontId="4"/>
  </si>
  <si>
    <t>牛乳</t>
    <rPh sb="0" eb="2">
      <t>ギュウニュウ</t>
    </rPh>
    <phoneticPr fontId="4"/>
  </si>
  <si>
    <t>飼料作物（生乳）</t>
    <rPh sb="0" eb="2">
      <t>シリョウ</t>
    </rPh>
    <rPh sb="2" eb="4">
      <t>サクモツ</t>
    </rPh>
    <rPh sb="5" eb="7">
      <t>セイニュウ</t>
    </rPh>
    <phoneticPr fontId="4"/>
  </si>
  <si>
    <t>生乳の値</t>
    <rPh sb="0" eb="2">
      <t>セイニュウ</t>
    </rPh>
    <rPh sb="3" eb="4">
      <t>アタイ</t>
    </rPh>
    <phoneticPr fontId="4"/>
  </si>
  <si>
    <t>別表</t>
    <rPh sb="0" eb="2">
      <t>ベッピョウ</t>
    </rPh>
    <phoneticPr fontId="1"/>
  </si>
  <si>
    <t>作物別重量当たり供給熱量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</si>
</sst>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&quot;△ &quot;#,##0.0"/>
    <numFmt numFmtId="177" formatCode="#,##0;\-#,##0;\-"/>
    <numFmt numFmtId="178" formatCode="#,##0.0;[Red]\-#,##0.0"/>
    <numFmt numFmtId="179" formatCode="#,##0.0"/>
    <numFmt numFmtId="180" formatCode="#,##0;&quot;△ &quot;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17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rgb="FFFFFF0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>
      <alignment vertical="center"/>
    </xf>
    <xf numFmtId="37" fontId="7" fillId="0" borderId="0"/>
    <xf numFmtId="0" fontId="8" fillId="0" borderId="0"/>
    <xf numFmtId="38" fontId="8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6" xfId="0" applyFont="1" applyBorder="1" applyAlignment="1">
      <alignment horizontal="center" vertical="center" shrinkToFit="1"/>
    </xf>
    <xf numFmtId="178" fontId="3" fillId="0" borderId="1" xfId="1" applyNumberFormat="1" applyFont="1" applyBorder="1">
      <alignment vertical="center"/>
    </xf>
    <xf numFmtId="177" fontId="10" fillId="0" borderId="1" xfId="1" applyNumberFormat="1" applyFont="1" applyBorder="1">
      <alignment vertical="center"/>
    </xf>
    <xf numFmtId="176" fontId="10" fillId="0" borderId="16" xfId="4" applyNumberFormat="1" applyFont="1" applyBorder="1" applyAlignment="1">
      <alignment horizontal="right" shrinkToFit="1"/>
    </xf>
    <xf numFmtId="38" fontId="10" fillId="0" borderId="16" xfId="1" applyFont="1" applyBorder="1">
      <alignment vertical="center"/>
    </xf>
    <xf numFmtId="0" fontId="3" fillId="0" borderId="12" xfId="0" applyFont="1" applyBorder="1" applyAlignment="1">
      <alignment horizontal="center" vertical="center" wrapText="1"/>
    </xf>
    <xf numFmtId="176" fontId="10" fillId="0" borderId="0" xfId="4" applyNumberFormat="1" applyFont="1" applyBorder="1" applyAlignment="1">
      <alignment horizontal="right" shrinkToFit="1"/>
    </xf>
    <xf numFmtId="0" fontId="10" fillId="0" borderId="12" xfId="0" applyFont="1" applyBorder="1" applyAlignment="1">
      <alignment horizontal="center" vertical="center" textRotation="255" shrinkToFit="1"/>
    </xf>
    <xf numFmtId="0" fontId="10" fillId="0" borderId="12" xfId="0" applyFont="1" applyBorder="1" applyAlignment="1">
      <alignment vertical="center" shrinkToFit="1"/>
    </xf>
    <xf numFmtId="179" fontId="10" fillId="0" borderId="16" xfId="1" applyNumberFormat="1" applyFont="1" applyBorder="1">
      <alignment vertical="center"/>
    </xf>
    <xf numFmtId="38" fontId="10" fillId="0" borderId="0" xfId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177" fontId="10" fillId="0" borderId="18" xfId="1" applyNumberFormat="1" applyFont="1" applyBorder="1">
      <alignment vertical="center"/>
    </xf>
    <xf numFmtId="176" fontId="10" fillId="0" borderId="15" xfId="4" applyNumberFormat="1" applyFont="1" applyBorder="1" applyAlignment="1">
      <alignment horizontal="right" shrinkToFit="1"/>
    </xf>
    <xf numFmtId="3" fontId="10" fillId="0" borderId="15" xfId="1" applyNumberFormat="1" applyFont="1" applyBorder="1" applyAlignment="1">
      <alignment horizontal="right" vertical="center"/>
    </xf>
    <xf numFmtId="3" fontId="10" fillId="0" borderId="8" xfId="1" applyNumberFormat="1" applyFont="1" applyBorder="1" applyAlignment="1">
      <alignment horizontal="right" vertical="center"/>
    </xf>
    <xf numFmtId="177" fontId="10" fillId="0" borderId="8" xfId="1" applyNumberFormat="1" applyFont="1" applyBorder="1" applyAlignment="1">
      <alignment horizontal="right" vertical="center"/>
    </xf>
    <xf numFmtId="177" fontId="10" fillId="0" borderId="19" xfId="1" applyNumberFormat="1" applyFont="1" applyBorder="1" applyAlignment="1">
      <alignment horizontal="right" vertical="center"/>
    </xf>
    <xf numFmtId="177" fontId="10" fillId="0" borderId="1" xfId="1" applyNumberFormat="1" applyFont="1" applyBorder="1" applyAlignment="1">
      <alignment horizontal="right" vertical="center"/>
    </xf>
    <xf numFmtId="177" fontId="10" fillId="0" borderId="17" xfId="1" applyNumberFormat="1" applyFont="1" applyBorder="1" applyAlignment="1">
      <alignment horizontal="right" vertical="center"/>
    </xf>
    <xf numFmtId="3" fontId="10" fillId="0" borderId="16" xfId="1" applyNumberFormat="1" applyFont="1" applyBorder="1" applyAlignment="1">
      <alignment horizontal="right" vertical="center"/>
    </xf>
    <xf numFmtId="3" fontId="10" fillId="0" borderId="1" xfId="1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10" fillId="0" borderId="16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179" fontId="10" fillId="0" borderId="5" xfId="1" applyNumberFormat="1" applyFont="1" applyBorder="1" applyAlignment="1">
      <alignment horizontal="right" vertical="center"/>
    </xf>
    <xf numFmtId="179" fontId="10" fillId="0" borderId="14" xfId="1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178" fontId="3" fillId="0" borderId="14" xfId="1" applyNumberFormat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19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80" fontId="10" fillId="0" borderId="16" xfId="1" applyNumberFormat="1" applyFont="1" applyBorder="1">
      <alignment vertical="center"/>
    </xf>
    <xf numFmtId="180" fontId="10" fillId="0" borderId="0" xfId="1" applyNumberFormat="1" applyFont="1" applyBorder="1">
      <alignment vertical="center"/>
    </xf>
    <xf numFmtId="180" fontId="10" fillId="0" borderId="15" xfId="1" applyNumberFormat="1" applyFont="1" applyBorder="1">
      <alignment vertical="center"/>
    </xf>
    <xf numFmtId="180" fontId="10" fillId="0" borderId="8" xfId="1" applyNumberFormat="1" applyFont="1" applyBorder="1">
      <alignment vertical="center"/>
    </xf>
    <xf numFmtId="180" fontId="10" fillId="0" borderId="1" xfId="1" applyNumberFormat="1" applyFont="1" applyBorder="1">
      <alignment vertical="center"/>
    </xf>
    <xf numFmtId="180" fontId="3" fillId="0" borderId="14" xfId="1" applyNumberFormat="1" applyFont="1" applyBorder="1">
      <alignment vertical="center"/>
    </xf>
    <xf numFmtId="180" fontId="3" fillId="0" borderId="1" xfId="1" applyNumberFormat="1" applyFont="1" applyBorder="1">
      <alignment vertical="center"/>
    </xf>
    <xf numFmtId="180" fontId="3" fillId="0" borderId="1" xfId="0" applyNumberFormat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0" fontId="3" fillId="0" borderId="13" xfId="0" applyNumberFormat="1" applyFont="1" applyBorder="1" applyAlignment="1">
      <alignment vertical="center" shrinkToFit="1"/>
    </xf>
    <xf numFmtId="180" fontId="3" fillId="0" borderId="0" xfId="1" applyNumberFormat="1" applyFont="1" applyBorder="1" applyAlignment="1">
      <alignment vertical="center" shrinkToFit="1"/>
    </xf>
    <xf numFmtId="180" fontId="3" fillId="0" borderId="15" xfId="0" applyNumberFormat="1" applyFont="1" applyBorder="1" applyAlignment="1">
      <alignment vertical="center" shrinkToFit="1"/>
    </xf>
    <xf numFmtId="180" fontId="3" fillId="0" borderId="16" xfId="0" applyNumberFormat="1" applyFont="1" applyBorder="1" applyAlignment="1">
      <alignment vertical="center" shrinkToFit="1"/>
    </xf>
    <xf numFmtId="180" fontId="3" fillId="0" borderId="0" xfId="0" applyNumberFormat="1" applyFont="1" applyAlignment="1">
      <alignment vertical="center" shrinkToFit="1"/>
    </xf>
    <xf numFmtId="180" fontId="3" fillId="0" borderId="15" xfId="0" applyNumberFormat="1" applyFont="1" applyBorder="1" applyAlignment="1">
      <alignment horizontal="right" vertical="center" shrinkToFit="1"/>
    </xf>
    <xf numFmtId="180" fontId="3" fillId="0" borderId="5" xfId="0" applyNumberFormat="1" applyFont="1" applyBorder="1" applyAlignment="1">
      <alignment vertical="center" shrinkToFit="1"/>
    </xf>
    <xf numFmtId="180" fontId="3" fillId="0" borderId="14" xfId="0" applyNumberFormat="1" applyFont="1" applyBorder="1" applyAlignment="1">
      <alignment vertical="center" shrinkToFit="1"/>
    </xf>
    <xf numFmtId="180" fontId="3" fillId="0" borderId="7" xfId="0" applyNumberFormat="1" applyFont="1" applyBorder="1" applyAlignment="1">
      <alignment vertical="center" shrinkToFit="1"/>
    </xf>
    <xf numFmtId="180" fontId="3" fillId="0" borderId="6" xfId="0" applyNumberFormat="1" applyFont="1" applyBorder="1" applyAlignment="1">
      <alignment vertical="center" shrinkToFit="1"/>
    </xf>
    <xf numFmtId="180" fontId="3" fillId="0" borderId="5" xfId="0" applyNumberFormat="1" applyFont="1" applyBorder="1" applyAlignment="1">
      <alignment horizontal="center" vertical="center" shrinkToFit="1"/>
    </xf>
    <xf numFmtId="180" fontId="3" fillId="0" borderId="5" xfId="0" applyNumberFormat="1" applyFont="1" applyBorder="1" applyAlignment="1">
      <alignment horizontal="right" vertical="center" shrinkToFit="1"/>
    </xf>
    <xf numFmtId="180" fontId="3" fillId="0" borderId="0" xfId="0" applyNumberFormat="1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176" fontId="3" fillId="0" borderId="13" xfId="1" applyNumberFormat="1" applyFont="1" applyBorder="1" applyAlignment="1">
      <alignment vertical="center" shrinkToFit="1"/>
    </xf>
    <xf numFmtId="176" fontId="3" fillId="0" borderId="14" xfId="1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horizontal="right" vertical="center" shrinkToFit="1"/>
    </xf>
    <xf numFmtId="180" fontId="3" fillId="0" borderId="14" xfId="0" applyNumberFormat="1" applyFont="1" applyBorder="1" applyAlignment="1">
      <alignment horizontal="center" vertical="center" shrinkToFit="1"/>
    </xf>
    <xf numFmtId="180" fontId="3" fillId="0" borderId="8" xfId="0" applyNumberFormat="1" applyFont="1" applyBorder="1" applyAlignment="1">
      <alignment vertical="center" shrinkToFit="1"/>
    </xf>
    <xf numFmtId="180" fontId="3" fillId="0" borderId="9" xfId="0" applyNumberFormat="1" applyFont="1" applyBorder="1" applyAlignment="1">
      <alignment vertical="center" shrinkToFit="1"/>
    </xf>
    <xf numFmtId="180" fontId="3" fillId="0" borderId="10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textRotation="255"/>
    </xf>
    <xf numFmtId="38" fontId="3" fillId="0" borderId="7" xfId="1" applyFont="1" applyBorder="1">
      <alignment vertical="center"/>
    </xf>
    <xf numFmtId="0" fontId="10" fillId="0" borderId="6" xfId="2" quotePrefix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5" xfId="2" applyFont="1" applyBorder="1" applyAlignment="1">
      <alignment horizontal="right" shrinkToFit="1"/>
    </xf>
    <xf numFmtId="0" fontId="10" fillId="0" borderId="5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 shrinkToFit="1"/>
    </xf>
    <xf numFmtId="0" fontId="10" fillId="0" borderId="12" xfId="2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10" fillId="0" borderId="15" xfId="1" applyNumberFormat="1" applyFont="1" applyBorder="1">
      <alignment vertical="center"/>
    </xf>
    <xf numFmtId="176" fontId="10" fillId="0" borderId="16" xfId="1" applyNumberFormat="1" applyFont="1" applyBorder="1">
      <alignment vertical="center"/>
    </xf>
    <xf numFmtId="176" fontId="10" fillId="0" borderId="16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2" xfId="2" quotePrefix="1" applyFont="1" applyBorder="1" applyAlignment="1">
      <alignment horizontal="center" vertical="center" wrapText="1"/>
    </xf>
    <xf numFmtId="0" fontId="10" fillId="0" borderId="16" xfId="2" quotePrefix="1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4" xfId="2" quotePrefix="1" applyFont="1" applyBorder="1" applyAlignment="1">
      <alignment horizontal="center" vertical="center" wrapText="1"/>
    </xf>
    <xf numFmtId="0" fontId="10" fillId="0" borderId="12" xfId="2" quotePrefix="1" applyFont="1" applyBorder="1" applyAlignment="1">
      <alignment horizontal="center" vertical="center"/>
    </xf>
    <xf numFmtId="0" fontId="10" fillId="0" borderId="16" xfId="2" quotePrefix="1" applyFont="1" applyBorder="1" applyAlignment="1">
      <alignment horizontal="center" vertical="center"/>
    </xf>
    <xf numFmtId="0" fontId="10" fillId="0" borderId="14" xfId="2" quotePrefix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0" xfId="5" applyFont="1"/>
    <xf numFmtId="0" fontId="12" fillId="0" borderId="0" xfId="5" applyFont="1"/>
    <xf numFmtId="0" fontId="8" fillId="0" borderId="0" xfId="5"/>
    <xf numFmtId="0" fontId="14" fillId="0" borderId="12" xfId="5" applyFont="1" applyBorder="1" applyAlignment="1">
      <alignment horizontal="center" vertical="center"/>
    </xf>
    <xf numFmtId="0" fontId="14" fillId="0" borderId="12" xfId="5" applyFont="1" applyBorder="1" applyAlignment="1">
      <alignment horizontal="center" vertical="center" wrapText="1"/>
    </xf>
    <xf numFmtId="0" fontId="14" fillId="0" borderId="14" xfId="5" applyFont="1" applyBorder="1" applyAlignment="1">
      <alignment horizontal="center" vertical="center"/>
    </xf>
    <xf numFmtId="0" fontId="14" fillId="0" borderId="14" xfId="5" applyFont="1" applyBorder="1" applyAlignment="1">
      <alignment horizontal="center" vertical="center"/>
    </xf>
    <xf numFmtId="49" fontId="14" fillId="0" borderId="1" xfId="5" applyNumberFormat="1" applyFont="1" applyBorder="1" applyAlignment="1">
      <alignment horizontal="distributed" vertical="center" wrapText="1" indent="1"/>
    </xf>
    <xf numFmtId="49" fontId="14" fillId="0" borderId="1" xfId="5" applyNumberFormat="1" applyFont="1" applyBorder="1" applyAlignment="1">
      <alignment horizontal="distributed" vertical="center" indent="1"/>
    </xf>
    <xf numFmtId="38" fontId="14" fillId="0" borderId="1" xfId="6" applyFont="1" applyBorder="1" applyAlignment="1">
      <alignment horizontal="right" vertical="center" indent="1"/>
    </xf>
    <xf numFmtId="38" fontId="14" fillId="0" borderId="1" xfId="6" applyFont="1" applyBorder="1" applyAlignment="1">
      <alignment vertical="center"/>
    </xf>
    <xf numFmtId="0" fontId="14" fillId="0" borderId="1" xfId="5" applyFont="1" applyBorder="1" applyAlignment="1">
      <alignment horizontal="distributed" vertical="center" indent="1"/>
    </xf>
    <xf numFmtId="49" fontId="14" fillId="0" borderId="12" xfId="5" applyNumberFormat="1" applyFont="1" applyBorder="1" applyAlignment="1">
      <alignment horizontal="distributed" vertical="center" indent="1"/>
    </xf>
    <xf numFmtId="38" fontId="14" fillId="0" borderId="1" xfId="6" applyFont="1" applyFill="1" applyBorder="1" applyAlignment="1">
      <alignment horizontal="right" vertical="center" indent="1"/>
    </xf>
    <xf numFmtId="38" fontId="14" fillId="0" borderId="1" xfId="6" applyFont="1" applyFill="1" applyBorder="1" applyAlignment="1">
      <alignment vertical="center"/>
    </xf>
    <xf numFmtId="49" fontId="14" fillId="0" borderId="14" xfId="5" applyNumberFormat="1" applyFont="1" applyBorder="1" applyAlignment="1">
      <alignment horizontal="distributed" vertical="center" indent="1"/>
    </xf>
    <xf numFmtId="49" fontId="14" fillId="0" borderId="1" xfId="5" applyNumberFormat="1" applyFont="1" applyBorder="1" applyAlignment="1">
      <alignment horizontal="distributed" vertical="center" wrapText="1" indent="1"/>
    </xf>
    <xf numFmtId="0" fontId="14" fillId="0" borderId="12" xfId="5" applyFont="1" applyBorder="1" applyAlignment="1">
      <alignment horizontal="distributed" vertical="center" wrapText="1" indent="1"/>
    </xf>
    <xf numFmtId="0" fontId="14" fillId="0" borderId="16" xfId="5" applyFont="1" applyBorder="1" applyAlignment="1">
      <alignment horizontal="distributed" vertical="center" wrapText="1" indent="1"/>
    </xf>
    <xf numFmtId="0" fontId="14" fillId="0" borderId="14" xfId="5" applyFont="1" applyBorder="1" applyAlignment="1">
      <alignment horizontal="distributed" vertical="center" wrapText="1" indent="1"/>
    </xf>
    <xf numFmtId="0" fontId="14" fillId="0" borderId="14" xfId="5" applyFont="1" applyBorder="1" applyAlignment="1">
      <alignment horizontal="distributed" vertical="center" wrapText="1" indent="1"/>
    </xf>
    <xf numFmtId="0" fontId="15" fillId="0" borderId="0" xfId="5" applyFont="1"/>
    <xf numFmtId="0" fontId="14" fillId="0" borderId="0" xfId="5" applyFont="1"/>
    <xf numFmtId="0" fontId="11" fillId="0" borderId="0" xfId="5" applyFont="1" applyAlignment="1">
      <alignment horizontal="centerContinuous"/>
    </xf>
    <xf numFmtId="49" fontId="13" fillId="0" borderId="0" xfId="5" applyNumberFormat="1" applyFont="1" applyAlignment="1">
      <alignment horizontal="centerContinuous"/>
    </xf>
    <xf numFmtId="0" fontId="13" fillId="0" borderId="0" xfId="5" applyFont="1" applyAlignment="1">
      <alignment horizontal="centerContinuous"/>
    </xf>
    <xf numFmtId="0" fontId="8" fillId="0" borderId="0" xfId="5" applyAlignment="1">
      <alignment horizontal="centerContinuous"/>
    </xf>
  </cellXfs>
  <cellStyles count="7">
    <cellStyle name="桁区切り" xfId="1" builtinId="6"/>
    <cellStyle name="桁区切り 2" xfId="6" xr:uid="{FF18B62E-2908-4AB9-A018-3CA05AA52C62}"/>
    <cellStyle name="標準" xfId="0" builtinId="0"/>
    <cellStyle name="標準 2" xfId="3" xr:uid="{156C557D-EE98-4403-9337-CA46E585CF0E}"/>
    <cellStyle name="標準 3" xfId="5" xr:uid="{5C9A6165-14BC-4A37-A1B6-E87ABDAF53CE}"/>
    <cellStyle name="標準_New070116_1119 Book2" xfId="2" xr:uid="{5E968F8D-9A8A-45FE-A40F-BED54BA15704}"/>
    <cellStyle name="標準_作付増減" xfId="4" xr:uid="{EEED5B14-7520-4E6A-AF69-87CD1FE8C0D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127001</xdr:colOff>
      <xdr:row>23</xdr:row>
      <xdr:rowOff>55835</xdr:rowOff>
    </xdr:from>
    <xdr:to>
      <xdr:col>25</xdr:col>
      <xdr:colOff>103825</xdr:colOff>
      <xdr:row>23</xdr:row>
      <xdr:rowOff>184150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F596196-737D-42A6-BAA8-59D0D6D56FED}"/>
            </a:ext>
          </a:extLst>
        </xdr:cNvPr>
        <xdr:cNvGrpSpPr/>
      </xdr:nvGrpSpPr>
      <xdr:grpSpPr>
        <a:xfrm>
          <a:off x="127001" y="6024835"/>
          <a:ext cx="13166681" cy="128315"/>
          <a:chOff x="616531" y="490331"/>
          <a:chExt cx="8039177" cy="188187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17085B34-CBA4-4DA8-5E0F-F146BCA8E7B8}"/>
              </a:ext>
            </a:extLst>
          </xdr:cNvPr>
          <xdr:cNvGrpSpPr/>
        </xdr:nvGrpSpPr>
        <xdr:grpSpPr>
          <a:xfrm>
            <a:off x="616531" y="490331"/>
            <a:ext cx="3046717" cy="177074"/>
            <a:chOff x="617469" y="499715"/>
            <a:chExt cx="3051410" cy="180202"/>
          </a:xfrm>
        </xdr:grpSpPr>
        <xdr:sp macro="" textlink="">
          <xdr:nvSpPr>
            <xdr:cNvPr id="10" name="フリーフォーム: 図形 9">
              <a:extLst>
                <a:ext uri="{FF2B5EF4-FFF2-40B4-BE49-F238E27FC236}">
                  <a16:creationId xmlns:a16="http://schemas.microsoft.com/office/drawing/2014/main" id="{993155A8-EEBF-7F96-8CE3-C341CB6556E1}"/>
                </a:ext>
              </a:extLst>
            </xdr:cNvPr>
            <xdr:cNvSpPr/>
          </xdr:nvSpPr>
          <xdr:spPr>
            <a:xfrm>
              <a:off x="618908" y="499715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444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フリーフォーム: 図形 10">
              <a:extLst>
                <a:ext uri="{FF2B5EF4-FFF2-40B4-BE49-F238E27FC236}">
                  <a16:creationId xmlns:a16="http://schemas.microsoft.com/office/drawing/2014/main" id="{578DC062-6AC1-CBA2-C359-5CA45E027F15}"/>
                </a:ext>
              </a:extLst>
            </xdr:cNvPr>
            <xdr:cNvSpPr/>
          </xdr:nvSpPr>
          <xdr:spPr>
            <a:xfrm>
              <a:off x="617469" y="500672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EA7951F7-780A-2828-5973-9A981B67B54B}"/>
              </a:ext>
            </a:extLst>
          </xdr:cNvPr>
          <xdr:cNvGrpSpPr/>
        </xdr:nvGrpSpPr>
        <xdr:grpSpPr>
          <a:xfrm>
            <a:off x="3108792" y="495888"/>
            <a:ext cx="3046717" cy="177074"/>
            <a:chOff x="617469" y="499715"/>
            <a:chExt cx="3051410" cy="180202"/>
          </a:xfrm>
        </xdr:grpSpPr>
        <xdr:sp macro="" textlink="">
          <xdr:nvSpPr>
            <xdr:cNvPr id="8" name="フリーフォーム: 図形 7">
              <a:extLst>
                <a:ext uri="{FF2B5EF4-FFF2-40B4-BE49-F238E27FC236}">
                  <a16:creationId xmlns:a16="http://schemas.microsoft.com/office/drawing/2014/main" id="{FB8F9805-E949-9870-33A9-CE57C328DED6}"/>
                </a:ext>
              </a:extLst>
            </xdr:cNvPr>
            <xdr:cNvSpPr/>
          </xdr:nvSpPr>
          <xdr:spPr>
            <a:xfrm>
              <a:off x="618908" y="499715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444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" name="フリーフォーム: 図形 8">
              <a:extLst>
                <a:ext uri="{FF2B5EF4-FFF2-40B4-BE49-F238E27FC236}">
                  <a16:creationId xmlns:a16="http://schemas.microsoft.com/office/drawing/2014/main" id="{646F05E6-27B3-399A-0E94-6B0D78F119E8}"/>
                </a:ext>
              </a:extLst>
            </xdr:cNvPr>
            <xdr:cNvSpPr/>
          </xdr:nvSpPr>
          <xdr:spPr>
            <a:xfrm>
              <a:off x="617469" y="500672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F30383A8-3E6D-6771-B73C-1FC707E5875C}"/>
              </a:ext>
            </a:extLst>
          </xdr:cNvPr>
          <xdr:cNvGrpSpPr/>
        </xdr:nvGrpSpPr>
        <xdr:grpSpPr>
          <a:xfrm>
            <a:off x="5608990" y="501444"/>
            <a:ext cx="3046718" cy="177074"/>
            <a:chOff x="617469" y="499715"/>
            <a:chExt cx="3051410" cy="180202"/>
          </a:xfrm>
        </xdr:grpSpPr>
        <xdr:sp macro="" textlink="">
          <xdr:nvSpPr>
            <xdr:cNvPr id="6" name="フリーフォーム: 図形 5">
              <a:extLst>
                <a:ext uri="{FF2B5EF4-FFF2-40B4-BE49-F238E27FC236}">
                  <a16:creationId xmlns:a16="http://schemas.microsoft.com/office/drawing/2014/main" id="{9956861F-0B9F-F279-3DF8-525EF18AB22D}"/>
                </a:ext>
              </a:extLst>
            </xdr:cNvPr>
            <xdr:cNvSpPr/>
          </xdr:nvSpPr>
          <xdr:spPr>
            <a:xfrm>
              <a:off x="618908" y="499715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444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" name="フリーフォーム: 図形 6">
              <a:extLst>
                <a:ext uri="{FF2B5EF4-FFF2-40B4-BE49-F238E27FC236}">
                  <a16:creationId xmlns:a16="http://schemas.microsoft.com/office/drawing/2014/main" id="{3E50A620-965C-9946-144A-35BBDDB6F379}"/>
                </a:ext>
              </a:extLst>
            </xdr:cNvPr>
            <xdr:cNvSpPr/>
          </xdr:nvSpPr>
          <xdr:spPr>
            <a:xfrm>
              <a:off x="617469" y="500672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8745</xdr:colOff>
      <xdr:row>3</xdr:row>
      <xdr:rowOff>474</xdr:rowOff>
    </xdr:from>
    <xdr:to>
      <xdr:col>14</xdr:col>
      <xdr:colOff>146708</xdr:colOff>
      <xdr:row>4</xdr:row>
      <xdr:rowOff>25375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90E4D225-F978-50F0-DFF5-2D9C53112CED}"/>
            </a:ext>
          </a:extLst>
        </xdr:cNvPr>
        <xdr:cNvGrpSpPr/>
      </xdr:nvGrpSpPr>
      <xdr:grpSpPr>
        <a:xfrm>
          <a:off x="616531" y="490331"/>
          <a:ext cx="8039177" cy="188187"/>
          <a:chOff x="616531" y="490331"/>
          <a:chExt cx="8039177" cy="188187"/>
        </a:xfrm>
      </xdr:grpSpPr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B6F8EEED-6120-B7E4-7E1C-537349ADD7FB}"/>
              </a:ext>
            </a:extLst>
          </xdr:cNvPr>
          <xdr:cNvGrpSpPr/>
        </xdr:nvGrpSpPr>
        <xdr:grpSpPr>
          <a:xfrm>
            <a:off x="616531" y="490331"/>
            <a:ext cx="3046717" cy="177074"/>
            <a:chOff x="617469" y="499715"/>
            <a:chExt cx="3051410" cy="180202"/>
          </a:xfrm>
        </xdr:grpSpPr>
        <xdr:sp macro="" textlink="">
          <xdr:nvSpPr>
            <xdr:cNvPr id="3" name="フリーフォーム: 図形 2">
              <a:extLst>
                <a:ext uri="{FF2B5EF4-FFF2-40B4-BE49-F238E27FC236}">
                  <a16:creationId xmlns:a16="http://schemas.microsoft.com/office/drawing/2014/main" id="{BE0D709C-04F8-4849-B732-E43B35B6FF34}"/>
                </a:ext>
              </a:extLst>
            </xdr:cNvPr>
            <xdr:cNvSpPr/>
          </xdr:nvSpPr>
          <xdr:spPr>
            <a:xfrm>
              <a:off x="618908" y="499715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444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" name="フリーフォーム: 図形 1">
              <a:extLst>
                <a:ext uri="{FF2B5EF4-FFF2-40B4-BE49-F238E27FC236}">
                  <a16:creationId xmlns:a16="http://schemas.microsoft.com/office/drawing/2014/main" id="{21ECE17E-EB6A-48F3-3DEE-36150B30D791}"/>
                </a:ext>
              </a:extLst>
            </xdr:cNvPr>
            <xdr:cNvSpPr/>
          </xdr:nvSpPr>
          <xdr:spPr>
            <a:xfrm>
              <a:off x="617469" y="500672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1" name="グループ化 10">
            <a:extLst>
              <a:ext uri="{FF2B5EF4-FFF2-40B4-BE49-F238E27FC236}">
                <a16:creationId xmlns:a16="http://schemas.microsoft.com/office/drawing/2014/main" id="{68F556B7-4ADA-4581-BDA7-C02E9916DA98}"/>
              </a:ext>
            </a:extLst>
          </xdr:cNvPr>
          <xdr:cNvGrpSpPr/>
        </xdr:nvGrpSpPr>
        <xdr:grpSpPr>
          <a:xfrm>
            <a:off x="3108792" y="495888"/>
            <a:ext cx="3046717" cy="177074"/>
            <a:chOff x="617469" y="499715"/>
            <a:chExt cx="3051410" cy="180202"/>
          </a:xfrm>
        </xdr:grpSpPr>
        <xdr:sp macro="" textlink="">
          <xdr:nvSpPr>
            <xdr:cNvPr id="12" name="フリーフォーム: 図形 11">
              <a:extLst>
                <a:ext uri="{FF2B5EF4-FFF2-40B4-BE49-F238E27FC236}">
                  <a16:creationId xmlns:a16="http://schemas.microsoft.com/office/drawing/2014/main" id="{1420535D-5D1B-3B6B-1226-230D957596B9}"/>
                </a:ext>
              </a:extLst>
            </xdr:cNvPr>
            <xdr:cNvSpPr/>
          </xdr:nvSpPr>
          <xdr:spPr>
            <a:xfrm>
              <a:off x="618908" y="499715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444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" name="フリーフォーム: 図形 12">
              <a:extLst>
                <a:ext uri="{FF2B5EF4-FFF2-40B4-BE49-F238E27FC236}">
                  <a16:creationId xmlns:a16="http://schemas.microsoft.com/office/drawing/2014/main" id="{4F30A6D3-EFEA-520B-2BF7-A1CB78C8F9B2}"/>
                </a:ext>
              </a:extLst>
            </xdr:cNvPr>
            <xdr:cNvSpPr/>
          </xdr:nvSpPr>
          <xdr:spPr>
            <a:xfrm>
              <a:off x="617469" y="500672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76DDA878-25FD-4DF7-B503-304A41B4A253}"/>
              </a:ext>
            </a:extLst>
          </xdr:cNvPr>
          <xdr:cNvGrpSpPr/>
        </xdr:nvGrpSpPr>
        <xdr:grpSpPr>
          <a:xfrm>
            <a:off x="5608990" y="501444"/>
            <a:ext cx="3046718" cy="177074"/>
            <a:chOff x="617469" y="499715"/>
            <a:chExt cx="3051410" cy="180202"/>
          </a:xfrm>
        </xdr:grpSpPr>
        <xdr:sp macro="" textlink="">
          <xdr:nvSpPr>
            <xdr:cNvPr id="15" name="フリーフォーム: 図形 14">
              <a:extLst>
                <a:ext uri="{FF2B5EF4-FFF2-40B4-BE49-F238E27FC236}">
                  <a16:creationId xmlns:a16="http://schemas.microsoft.com/office/drawing/2014/main" id="{9F8FFDB6-FC63-672B-0B6E-C50CAF3A6E85}"/>
                </a:ext>
              </a:extLst>
            </xdr:cNvPr>
            <xdr:cNvSpPr/>
          </xdr:nvSpPr>
          <xdr:spPr>
            <a:xfrm>
              <a:off x="618908" y="499715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444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" name="フリーフォーム: 図形 15">
              <a:extLst>
                <a:ext uri="{FF2B5EF4-FFF2-40B4-BE49-F238E27FC236}">
                  <a16:creationId xmlns:a16="http://schemas.microsoft.com/office/drawing/2014/main" id="{D3C0313B-E5C8-3240-1095-A706768DCCE4}"/>
                </a:ext>
              </a:extLst>
            </xdr:cNvPr>
            <xdr:cNvSpPr/>
          </xdr:nvSpPr>
          <xdr:spPr>
            <a:xfrm>
              <a:off x="617469" y="500672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</xdr:col>
      <xdr:colOff>0</xdr:colOff>
      <xdr:row>7</xdr:row>
      <xdr:rowOff>0</xdr:rowOff>
    </xdr:from>
    <xdr:to>
      <xdr:col>22</xdr:col>
      <xdr:colOff>376500</xdr:colOff>
      <xdr:row>7</xdr:row>
      <xdr:rowOff>128315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40CB53B0-311C-43A2-A36F-A07E3705879F}"/>
            </a:ext>
          </a:extLst>
        </xdr:cNvPr>
        <xdr:cNvGrpSpPr/>
      </xdr:nvGrpSpPr>
      <xdr:grpSpPr>
        <a:xfrm>
          <a:off x="607786" y="1143000"/>
          <a:ext cx="13140000" cy="128315"/>
          <a:chOff x="616531" y="490331"/>
          <a:chExt cx="8039177" cy="188187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B5FF98A7-867E-623E-778E-BBD2DDAAE93B}"/>
              </a:ext>
            </a:extLst>
          </xdr:cNvPr>
          <xdr:cNvGrpSpPr/>
        </xdr:nvGrpSpPr>
        <xdr:grpSpPr>
          <a:xfrm>
            <a:off x="616531" y="490331"/>
            <a:ext cx="3046717" cy="177074"/>
            <a:chOff x="617469" y="499715"/>
            <a:chExt cx="3051410" cy="180202"/>
          </a:xfrm>
        </xdr:grpSpPr>
        <xdr:sp macro="" textlink="">
          <xdr:nvSpPr>
            <xdr:cNvPr id="20" name="フリーフォーム: 図形 19">
              <a:extLst>
                <a:ext uri="{FF2B5EF4-FFF2-40B4-BE49-F238E27FC236}">
                  <a16:creationId xmlns:a16="http://schemas.microsoft.com/office/drawing/2014/main" id="{8AE15F09-A5B8-7798-E569-DF1CDC00FA9F}"/>
                </a:ext>
              </a:extLst>
            </xdr:cNvPr>
            <xdr:cNvSpPr/>
          </xdr:nvSpPr>
          <xdr:spPr>
            <a:xfrm>
              <a:off x="618908" y="499715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444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1" name="フリーフォーム: 図形 20">
              <a:extLst>
                <a:ext uri="{FF2B5EF4-FFF2-40B4-BE49-F238E27FC236}">
                  <a16:creationId xmlns:a16="http://schemas.microsoft.com/office/drawing/2014/main" id="{C5F7CC19-5DC9-FE7A-8A0D-4FDEC4A4B551}"/>
                </a:ext>
              </a:extLst>
            </xdr:cNvPr>
            <xdr:cNvSpPr/>
          </xdr:nvSpPr>
          <xdr:spPr>
            <a:xfrm>
              <a:off x="617469" y="500672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74A1A06E-7477-D207-4173-A8C8A56A9FC5}"/>
              </a:ext>
            </a:extLst>
          </xdr:cNvPr>
          <xdr:cNvGrpSpPr/>
        </xdr:nvGrpSpPr>
        <xdr:grpSpPr>
          <a:xfrm>
            <a:off x="3108792" y="495888"/>
            <a:ext cx="3046717" cy="177074"/>
            <a:chOff x="617469" y="499715"/>
            <a:chExt cx="3051410" cy="180202"/>
          </a:xfrm>
        </xdr:grpSpPr>
        <xdr:sp macro="" textlink="">
          <xdr:nvSpPr>
            <xdr:cNvPr id="18" name="フリーフォーム: 図形 17">
              <a:extLst>
                <a:ext uri="{FF2B5EF4-FFF2-40B4-BE49-F238E27FC236}">
                  <a16:creationId xmlns:a16="http://schemas.microsoft.com/office/drawing/2014/main" id="{C8DB5FAD-55D7-71C9-FD46-D27FD3F97014}"/>
                </a:ext>
              </a:extLst>
            </xdr:cNvPr>
            <xdr:cNvSpPr/>
          </xdr:nvSpPr>
          <xdr:spPr>
            <a:xfrm>
              <a:off x="618908" y="499715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444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9" name="フリーフォーム: 図形 18">
              <a:extLst>
                <a:ext uri="{FF2B5EF4-FFF2-40B4-BE49-F238E27FC236}">
                  <a16:creationId xmlns:a16="http://schemas.microsoft.com/office/drawing/2014/main" id="{F34CAB23-15BC-AE05-4E3C-8EDD68800F5E}"/>
                </a:ext>
              </a:extLst>
            </xdr:cNvPr>
            <xdr:cNvSpPr/>
          </xdr:nvSpPr>
          <xdr:spPr>
            <a:xfrm>
              <a:off x="617469" y="500672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62CED2F2-378E-8804-2F17-E63702528490}"/>
              </a:ext>
            </a:extLst>
          </xdr:cNvPr>
          <xdr:cNvGrpSpPr/>
        </xdr:nvGrpSpPr>
        <xdr:grpSpPr>
          <a:xfrm>
            <a:off x="5608990" y="501444"/>
            <a:ext cx="3046718" cy="177074"/>
            <a:chOff x="617469" y="499715"/>
            <a:chExt cx="3051410" cy="180202"/>
          </a:xfrm>
        </xdr:grpSpPr>
        <xdr:sp macro="" textlink="">
          <xdr:nvSpPr>
            <xdr:cNvPr id="9" name="フリーフォーム: 図形 8">
              <a:extLst>
                <a:ext uri="{FF2B5EF4-FFF2-40B4-BE49-F238E27FC236}">
                  <a16:creationId xmlns:a16="http://schemas.microsoft.com/office/drawing/2014/main" id="{CE5A068A-657A-7CB7-1143-F29F5D0DE665}"/>
                </a:ext>
              </a:extLst>
            </xdr:cNvPr>
            <xdr:cNvSpPr/>
          </xdr:nvSpPr>
          <xdr:spPr>
            <a:xfrm>
              <a:off x="618908" y="499715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444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フリーフォーム: 図形 9">
              <a:extLst>
                <a:ext uri="{FF2B5EF4-FFF2-40B4-BE49-F238E27FC236}">
                  <a16:creationId xmlns:a16="http://schemas.microsoft.com/office/drawing/2014/main" id="{712F7F1A-86DD-D9A8-2446-C69F22962FFF}"/>
                </a:ext>
              </a:extLst>
            </xdr:cNvPr>
            <xdr:cNvSpPr/>
          </xdr:nvSpPr>
          <xdr:spPr>
            <a:xfrm>
              <a:off x="617469" y="500672"/>
              <a:ext cx="3049971" cy="179245"/>
            </a:xfrm>
            <a:custGeom>
              <a:avLst/>
              <a:gdLst>
                <a:gd name="connsiteX0" fmla="*/ 0 w 3054350"/>
                <a:gd name="connsiteY0" fmla="*/ 25404 h 196858"/>
                <a:gd name="connsiteX1" fmla="*/ 298450 w 3054350"/>
                <a:gd name="connsiteY1" fmla="*/ 190504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22300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6858"/>
                <a:gd name="connsiteX1" fmla="*/ 298450 w 3054350"/>
                <a:gd name="connsiteY1" fmla="*/ 180943 h 196858"/>
                <a:gd name="connsiteX2" fmla="*/ 600699 w 3054350"/>
                <a:gd name="connsiteY2" fmla="*/ 19054 h 196858"/>
                <a:gd name="connsiteX3" fmla="*/ 984250 w 3054350"/>
                <a:gd name="connsiteY3" fmla="*/ 196854 h 196858"/>
                <a:gd name="connsiteX4" fmla="*/ 1219200 w 3054350"/>
                <a:gd name="connsiteY4" fmla="*/ 25404 h 196858"/>
                <a:gd name="connsiteX5" fmla="*/ 1543050 w 3054350"/>
                <a:gd name="connsiteY5" fmla="*/ 177804 h 196858"/>
                <a:gd name="connsiteX6" fmla="*/ 1816100 w 3054350"/>
                <a:gd name="connsiteY6" fmla="*/ 4 h 196858"/>
                <a:gd name="connsiteX7" fmla="*/ 2178050 w 3054350"/>
                <a:gd name="connsiteY7" fmla="*/ 184154 h 196858"/>
                <a:gd name="connsiteX8" fmla="*/ 2451100 w 3054350"/>
                <a:gd name="connsiteY8" fmla="*/ 12704 h 196858"/>
                <a:gd name="connsiteX9" fmla="*/ 2755900 w 3054350"/>
                <a:gd name="connsiteY9" fmla="*/ 190504 h 196858"/>
                <a:gd name="connsiteX10" fmla="*/ 3054350 w 3054350"/>
                <a:gd name="connsiteY10" fmla="*/ 19054 h 196858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43050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25404 h 190513"/>
                <a:gd name="connsiteX1" fmla="*/ 298450 w 3054350"/>
                <a:gd name="connsiteY1" fmla="*/ 180943 h 190513"/>
                <a:gd name="connsiteX2" fmla="*/ 600699 w 3054350"/>
                <a:gd name="connsiteY2" fmla="*/ 19054 h 190513"/>
                <a:gd name="connsiteX3" fmla="*/ 933850 w 3054350"/>
                <a:gd name="connsiteY3" fmla="*/ 187292 h 190513"/>
                <a:gd name="connsiteX4" fmla="*/ 1219200 w 3054350"/>
                <a:gd name="connsiteY4" fmla="*/ 25404 h 190513"/>
                <a:gd name="connsiteX5" fmla="*/ 1533451 w 3054350"/>
                <a:gd name="connsiteY5" fmla="*/ 177804 h 190513"/>
                <a:gd name="connsiteX6" fmla="*/ 1816100 w 3054350"/>
                <a:gd name="connsiteY6" fmla="*/ 4 h 190513"/>
                <a:gd name="connsiteX7" fmla="*/ 2178050 w 3054350"/>
                <a:gd name="connsiteY7" fmla="*/ 184154 h 190513"/>
                <a:gd name="connsiteX8" fmla="*/ 2451100 w 3054350"/>
                <a:gd name="connsiteY8" fmla="*/ 12704 h 190513"/>
                <a:gd name="connsiteX9" fmla="*/ 2755900 w 3054350"/>
                <a:gd name="connsiteY9" fmla="*/ 190504 h 190513"/>
                <a:gd name="connsiteX10" fmla="*/ 3054350 w 3054350"/>
                <a:gd name="connsiteY10" fmla="*/ 19054 h 19051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780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53"/>
                <a:gd name="connsiteX1" fmla="*/ 298450 w 3054350"/>
                <a:gd name="connsiteY1" fmla="*/ 171383 h 180953"/>
                <a:gd name="connsiteX2" fmla="*/ 600699 w 3054350"/>
                <a:gd name="connsiteY2" fmla="*/ 9494 h 180953"/>
                <a:gd name="connsiteX3" fmla="*/ 933850 w 3054350"/>
                <a:gd name="connsiteY3" fmla="*/ 177732 h 180953"/>
                <a:gd name="connsiteX4" fmla="*/ 1219200 w 3054350"/>
                <a:gd name="connsiteY4" fmla="*/ 15844 h 180953"/>
                <a:gd name="connsiteX5" fmla="*/ 1533451 w 3054350"/>
                <a:gd name="connsiteY5" fmla="*/ 168244 h 180953"/>
                <a:gd name="connsiteX6" fmla="*/ 1816100 w 3054350"/>
                <a:gd name="connsiteY6" fmla="*/ 6 h 180953"/>
                <a:gd name="connsiteX7" fmla="*/ 2161250 w 3054350"/>
                <a:gd name="connsiteY7" fmla="*/ 174594 h 180953"/>
                <a:gd name="connsiteX8" fmla="*/ 2451100 w 3054350"/>
                <a:gd name="connsiteY8" fmla="*/ 3144 h 180953"/>
                <a:gd name="connsiteX9" fmla="*/ 2755900 w 3054350"/>
                <a:gd name="connsiteY9" fmla="*/ 180944 h 180953"/>
                <a:gd name="connsiteX10" fmla="*/ 3054350 w 3054350"/>
                <a:gd name="connsiteY10" fmla="*/ 9494 h 180953"/>
                <a:gd name="connsiteX0" fmla="*/ 0 w 3054350"/>
                <a:gd name="connsiteY0" fmla="*/ 15844 h 180947"/>
                <a:gd name="connsiteX1" fmla="*/ 298450 w 3054350"/>
                <a:gd name="connsiteY1" fmla="*/ 171383 h 180947"/>
                <a:gd name="connsiteX2" fmla="*/ 600699 w 3054350"/>
                <a:gd name="connsiteY2" fmla="*/ 9494 h 180947"/>
                <a:gd name="connsiteX3" fmla="*/ 933850 w 3054350"/>
                <a:gd name="connsiteY3" fmla="*/ 177732 h 180947"/>
                <a:gd name="connsiteX4" fmla="*/ 1219200 w 3054350"/>
                <a:gd name="connsiteY4" fmla="*/ 15844 h 180947"/>
                <a:gd name="connsiteX5" fmla="*/ 1533451 w 3054350"/>
                <a:gd name="connsiteY5" fmla="*/ 168244 h 180947"/>
                <a:gd name="connsiteX6" fmla="*/ 1816100 w 3054350"/>
                <a:gd name="connsiteY6" fmla="*/ 6 h 180947"/>
                <a:gd name="connsiteX7" fmla="*/ 2161250 w 3054350"/>
                <a:gd name="connsiteY7" fmla="*/ 174594 h 180947"/>
                <a:gd name="connsiteX8" fmla="*/ 2436701 w 3054350"/>
                <a:gd name="connsiteY8" fmla="*/ 5535 h 180947"/>
                <a:gd name="connsiteX9" fmla="*/ 2755900 w 3054350"/>
                <a:gd name="connsiteY9" fmla="*/ 180944 h 180947"/>
                <a:gd name="connsiteX10" fmla="*/ 3054350 w 3054350"/>
                <a:gd name="connsiteY10" fmla="*/ 9494 h 180947"/>
                <a:gd name="connsiteX0" fmla="*/ 0 w 3054350"/>
                <a:gd name="connsiteY0" fmla="*/ 15844 h 177737"/>
                <a:gd name="connsiteX1" fmla="*/ 298450 w 3054350"/>
                <a:gd name="connsiteY1" fmla="*/ 171383 h 177737"/>
                <a:gd name="connsiteX2" fmla="*/ 600699 w 3054350"/>
                <a:gd name="connsiteY2" fmla="*/ 9494 h 177737"/>
                <a:gd name="connsiteX3" fmla="*/ 933850 w 3054350"/>
                <a:gd name="connsiteY3" fmla="*/ 177732 h 177737"/>
                <a:gd name="connsiteX4" fmla="*/ 1219200 w 3054350"/>
                <a:gd name="connsiteY4" fmla="*/ 15844 h 177737"/>
                <a:gd name="connsiteX5" fmla="*/ 1533451 w 3054350"/>
                <a:gd name="connsiteY5" fmla="*/ 168244 h 177737"/>
                <a:gd name="connsiteX6" fmla="*/ 1816100 w 3054350"/>
                <a:gd name="connsiteY6" fmla="*/ 6 h 177737"/>
                <a:gd name="connsiteX7" fmla="*/ 2161250 w 3054350"/>
                <a:gd name="connsiteY7" fmla="*/ 174594 h 177737"/>
                <a:gd name="connsiteX8" fmla="*/ 2436701 w 3054350"/>
                <a:gd name="connsiteY8" fmla="*/ 5535 h 177737"/>
                <a:gd name="connsiteX9" fmla="*/ 2775100 w 3054350"/>
                <a:gd name="connsiteY9" fmla="*/ 173773 h 177737"/>
                <a:gd name="connsiteX10" fmla="*/ 3054350 w 3054350"/>
                <a:gd name="connsiteY10" fmla="*/ 9494 h 1777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</a:cxnLst>
              <a:rect l="l" t="t" r="r" b="b"/>
              <a:pathLst>
                <a:path w="3054350" h="177737">
                  <a:moveTo>
                    <a:pt x="0" y="15844"/>
                  </a:moveTo>
                  <a:cubicBezTo>
                    <a:pt x="97366" y="98923"/>
                    <a:pt x="198334" y="172441"/>
                    <a:pt x="298450" y="171383"/>
                  </a:cubicBezTo>
                  <a:cubicBezTo>
                    <a:pt x="398566" y="170325"/>
                    <a:pt x="494799" y="8436"/>
                    <a:pt x="600699" y="9494"/>
                  </a:cubicBezTo>
                  <a:cubicBezTo>
                    <a:pt x="706599" y="10552"/>
                    <a:pt x="830767" y="176674"/>
                    <a:pt x="933850" y="177732"/>
                  </a:cubicBezTo>
                  <a:cubicBezTo>
                    <a:pt x="1036933" y="178790"/>
                    <a:pt x="1119267" y="17425"/>
                    <a:pt x="1219200" y="15844"/>
                  </a:cubicBezTo>
                  <a:cubicBezTo>
                    <a:pt x="1319133" y="14263"/>
                    <a:pt x="1433968" y="170884"/>
                    <a:pt x="1533451" y="168244"/>
                  </a:cubicBezTo>
                  <a:cubicBezTo>
                    <a:pt x="1632934" y="165604"/>
                    <a:pt x="1711467" y="-1052"/>
                    <a:pt x="1816100" y="6"/>
                  </a:cubicBezTo>
                  <a:cubicBezTo>
                    <a:pt x="1920733" y="1064"/>
                    <a:pt x="2057817" y="173673"/>
                    <a:pt x="2161250" y="174594"/>
                  </a:cubicBezTo>
                  <a:cubicBezTo>
                    <a:pt x="2264683" y="175515"/>
                    <a:pt x="2334393" y="5672"/>
                    <a:pt x="2436701" y="5535"/>
                  </a:cubicBezTo>
                  <a:cubicBezTo>
                    <a:pt x="2539009" y="5398"/>
                    <a:pt x="2672159" y="173113"/>
                    <a:pt x="2775100" y="173773"/>
                  </a:cubicBezTo>
                  <a:cubicBezTo>
                    <a:pt x="2878041" y="174433"/>
                    <a:pt x="2955396" y="95748"/>
                    <a:pt x="3054350" y="9494"/>
                  </a:cubicBezTo>
                </a:path>
              </a:pathLst>
            </a:custGeom>
            <a:noFill/>
            <a:ln w="28575">
              <a:solidFill>
                <a:schemeClr val="bg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7061E-828B-4DD7-9641-968A3D213C37}">
  <sheetPr>
    <pageSetUpPr fitToPage="1"/>
  </sheetPr>
  <dimension ref="A2:Z25"/>
  <sheetViews>
    <sheetView showGridLines="0" tabSelected="1" topLeftCell="A13" zoomScale="70" zoomScaleNormal="70" zoomScaleSheetLayoutView="85" workbookViewId="0">
      <selection activeCell="Z25" sqref="A4:Z25"/>
    </sheetView>
  </sheetViews>
  <sheetFormatPr defaultColWidth="9" defaultRowHeight="13" x14ac:dyDescent="0.2"/>
  <cols>
    <col min="1" max="1" width="3" style="1" customWidth="1"/>
    <col min="2" max="3" width="4" style="1" customWidth="1"/>
    <col min="4" max="8" width="6.453125" style="1" customWidth="1"/>
    <col min="9" max="9" width="9" style="1"/>
    <col min="10" max="11" width="6.453125" style="1" customWidth="1"/>
    <col min="12" max="12" width="7.36328125" style="1" customWidth="1"/>
    <col min="13" max="13" width="7.453125" style="1" customWidth="1"/>
    <col min="14" max="14" width="5.6328125" style="1" customWidth="1"/>
    <col min="15" max="17" width="7.36328125" style="1" customWidth="1"/>
    <col min="18" max="18" width="5.6328125" style="1" customWidth="1"/>
    <col min="19" max="20" width="10.26953125" style="1" customWidth="1"/>
    <col min="21" max="22" width="11.453125" style="1" customWidth="1"/>
    <col min="23" max="23" width="9" style="1"/>
    <col min="24" max="25" width="11.453125" style="1" customWidth="1"/>
    <col min="26" max="26" width="3" style="1" customWidth="1"/>
    <col min="27" max="16384" width="9" style="1"/>
  </cols>
  <sheetData>
    <row r="2" spans="2:25" x14ac:dyDescent="0.2">
      <c r="B2" s="1" t="s">
        <v>109</v>
      </c>
      <c r="V2" s="2"/>
      <c r="Y2" s="2"/>
    </row>
    <row r="3" spans="2:25" x14ac:dyDescent="0.2">
      <c r="Y3" s="2" t="s">
        <v>33</v>
      </c>
    </row>
    <row r="4" spans="2:25" ht="21.75" customHeight="1" x14ac:dyDescent="0.2">
      <c r="B4" s="121" t="s">
        <v>0</v>
      </c>
      <c r="C4" s="121" t="s">
        <v>1</v>
      </c>
      <c r="D4" s="123" t="s">
        <v>2</v>
      </c>
      <c r="E4" s="123"/>
      <c r="F4" s="123"/>
      <c r="G4" s="123"/>
      <c r="H4" s="123"/>
      <c r="I4" s="127" t="s">
        <v>9</v>
      </c>
      <c r="J4" s="127" t="s">
        <v>14</v>
      </c>
      <c r="K4" s="124" t="s">
        <v>20</v>
      </c>
      <c r="L4" s="125"/>
      <c r="M4" s="125"/>
      <c r="N4" s="125"/>
      <c r="O4" s="125"/>
      <c r="P4" s="125"/>
      <c r="Q4" s="125"/>
      <c r="R4" s="126"/>
      <c r="S4" s="124" t="s">
        <v>25</v>
      </c>
      <c r="T4" s="125"/>
      <c r="U4" s="125"/>
      <c r="V4" s="126"/>
      <c r="W4" s="121" t="s">
        <v>26</v>
      </c>
      <c r="X4" s="123" t="s">
        <v>27</v>
      </c>
      <c r="Y4" s="123"/>
    </row>
    <row r="5" spans="2:25" ht="21.75" customHeight="1" x14ac:dyDescent="0.2">
      <c r="B5" s="121"/>
      <c r="C5" s="121"/>
      <c r="D5" s="123" t="s">
        <v>3</v>
      </c>
      <c r="E5" s="123"/>
      <c r="F5" s="123" t="s">
        <v>4</v>
      </c>
      <c r="G5" s="123"/>
      <c r="H5" s="123" t="s">
        <v>7</v>
      </c>
      <c r="I5" s="127"/>
      <c r="J5" s="123"/>
      <c r="K5" s="131" t="s">
        <v>15</v>
      </c>
      <c r="L5" s="133" t="s">
        <v>103</v>
      </c>
      <c r="M5" s="134"/>
      <c r="N5" s="135"/>
      <c r="O5" s="133" t="s">
        <v>104</v>
      </c>
      <c r="P5" s="134"/>
      <c r="Q5" s="134"/>
      <c r="R5" s="135"/>
      <c r="S5" s="121" t="s">
        <v>23</v>
      </c>
      <c r="T5" s="121" t="s">
        <v>24</v>
      </c>
      <c r="U5" s="127" t="s">
        <v>75</v>
      </c>
      <c r="V5" s="127" t="s">
        <v>4</v>
      </c>
      <c r="W5" s="121"/>
      <c r="X5" s="127" t="s">
        <v>41</v>
      </c>
      <c r="Y5" s="127" t="s">
        <v>4</v>
      </c>
    </row>
    <row r="6" spans="2:25" ht="76.5" customHeight="1" x14ac:dyDescent="0.2">
      <c r="B6" s="121"/>
      <c r="C6" s="121"/>
      <c r="D6" s="123" t="s">
        <v>5</v>
      </c>
      <c r="E6" s="123" t="s">
        <v>6</v>
      </c>
      <c r="F6" s="123" t="s">
        <v>5</v>
      </c>
      <c r="G6" s="123" t="s">
        <v>6</v>
      </c>
      <c r="H6" s="123"/>
      <c r="I6" s="127"/>
      <c r="J6" s="136"/>
      <c r="K6" s="132"/>
      <c r="L6" s="68" t="s">
        <v>76</v>
      </c>
      <c r="M6" s="68" t="s">
        <v>77</v>
      </c>
      <c r="N6" s="3" t="s">
        <v>8</v>
      </c>
      <c r="O6" s="68" t="s">
        <v>17</v>
      </c>
      <c r="P6" s="68" t="s">
        <v>18</v>
      </c>
      <c r="Q6" s="68" t="s">
        <v>16</v>
      </c>
      <c r="R6" s="70" t="s">
        <v>19</v>
      </c>
      <c r="S6" s="122"/>
      <c r="T6" s="122"/>
      <c r="U6" s="128"/>
      <c r="V6" s="128"/>
      <c r="W6" s="122"/>
      <c r="X6" s="128"/>
      <c r="Y6" s="128"/>
    </row>
    <row r="7" spans="2:25" ht="31.5" customHeight="1" x14ac:dyDescent="0.2">
      <c r="B7" s="121"/>
      <c r="C7" s="121"/>
      <c r="D7" s="123"/>
      <c r="E7" s="123"/>
      <c r="F7" s="123"/>
      <c r="G7" s="123"/>
      <c r="H7" s="123"/>
      <c r="I7" s="127"/>
      <c r="J7" s="72" t="s">
        <v>13</v>
      </c>
      <c r="K7" s="72" t="s">
        <v>11</v>
      </c>
      <c r="L7" s="72" t="s">
        <v>12</v>
      </c>
      <c r="M7" s="72" t="s">
        <v>10</v>
      </c>
      <c r="N7" s="73" t="s">
        <v>30</v>
      </c>
      <c r="O7" s="72" t="s">
        <v>21</v>
      </c>
      <c r="P7" s="73" t="s">
        <v>29</v>
      </c>
      <c r="Q7" s="72" t="s">
        <v>22</v>
      </c>
      <c r="R7" s="73" t="s">
        <v>28</v>
      </c>
      <c r="S7" s="73" t="s">
        <v>31</v>
      </c>
      <c r="T7" s="73" t="s">
        <v>32</v>
      </c>
      <c r="U7" s="116" t="s">
        <v>111</v>
      </c>
      <c r="V7" s="117" t="s">
        <v>105</v>
      </c>
      <c r="W7" s="72" t="s">
        <v>106</v>
      </c>
      <c r="X7" s="116" t="s">
        <v>107</v>
      </c>
      <c r="Y7" s="116" t="s">
        <v>108</v>
      </c>
    </row>
    <row r="8" spans="2:25" x14ac:dyDescent="0.2">
      <c r="B8" s="69"/>
      <c r="C8" s="66"/>
      <c r="D8" s="7" t="s">
        <v>34</v>
      </c>
      <c r="E8" s="14" t="s">
        <v>34</v>
      </c>
      <c r="F8" s="15" t="s">
        <v>34</v>
      </c>
      <c r="G8" s="8" t="s">
        <v>34</v>
      </c>
      <c r="H8" s="7" t="s">
        <v>34</v>
      </c>
      <c r="I8" s="6"/>
      <c r="J8" s="14" t="s">
        <v>34</v>
      </c>
      <c r="K8" s="14"/>
      <c r="L8" s="14"/>
      <c r="M8" s="14"/>
      <c r="N8" s="14"/>
      <c r="O8" s="14"/>
      <c r="P8" s="15"/>
      <c r="Q8" s="8"/>
      <c r="R8" s="8"/>
      <c r="S8" s="8" t="s">
        <v>35</v>
      </c>
      <c r="T8" s="8" t="s">
        <v>35</v>
      </c>
      <c r="U8" s="8" t="s">
        <v>35</v>
      </c>
      <c r="V8" s="8" t="s">
        <v>35</v>
      </c>
      <c r="W8" s="8" t="s">
        <v>36</v>
      </c>
      <c r="X8" s="8" t="s">
        <v>37</v>
      </c>
      <c r="Y8" s="8" t="s">
        <v>37</v>
      </c>
    </row>
    <row r="9" spans="2:25" ht="18" customHeight="1" x14ac:dyDescent="0.2">
      <c r="B9" s="74"/>
      <c r="C9" s="75"/>
      <c r="D9" s="77"/>
      <c r="E9" s="78"/>
      <c r="F9" s="79"/>
      <c r="G9" s="76"/>
      <c r="H9" s="80"/>
      <c r="I9" s="78"/>
      <c r="J9" s="78"/>
      <c r="K9" s="78"/>
      <c r="L9" s="78"/>
      <c r="M9" s="78"/>
      <c r="N9" s="78"/>
      <c r="O9" s="78"/>
      <c r="P9" s="79"/>
      <c r="Q9" s="76"/>
      <c r="R9" s="76"/>
      <c r="S9" s="89"/>
      <c r="T9" s="89"/>
      <c r="U9" s="79"/>
      <c r="V9" s="79"/>
      <c r="W9" s="76"/>
      <c r="X9" s="76"/>
      <c r="Y9" s="76"/>
    </row>
    <row r="10" spans="2:25" ht="18" customHeight="1" x14ac:dyDescent="0.2">
      <c r="B10" s="74" t="s">
        <v>78</v>
      </c>
      <c r="C10" s="75" t="s">
        <v>79</v>
      </c>
      <c r="D10" s="77">
        <v>940</v>
      </c>
      <c r="E10" s="78">
        <v>940</v>
      </c>
      <c r="F10" s="79"/>
      <c r="G10" s="76"/>
      <c r="H10" s="80"/>
      <c r="I10" s="78" t="s">
        <v>81</v>
      </c>
      <c r="J10" s="78">
        <f>D10</f>
        <v>940</v>
      </c>
      <c r="K10" s="78">
        <v>549</v>
      </c>
      <c r="L10" s="78">
        <f>ROUND(K10*0.42,0)</f>
        <v>231</v>
      </c>
      <c r="M10" s="78">
        <f>K10-L10</f>
        <v>318</v>
      </c>
      <c r="N10" s="78"/>
      <c r="O10" s="78"/>
      <c r="P10" s="79"/>
      <c r="Q10" s="76"/>
      <c r="R10" s="76"/>
      <c r="S10" s="90">
        <f>ROUND(J10*M10/100,1)</f>
        <v>2989.2</v>
      </c>
      <c r="T10" s="89"/>
      <c r="U10" s="112"/>
      <c r="V10" s="112"/>
      <c r="W10" s="76"/>
      <c r="X10" s="76"/>
      <c r="Y10" s="76"/>
    </row>
    <row r="11" spans="2:25" ht="18" customHeight="1" x14ac:dyDescent="0.2">
      <c r="B11" s="74"/>
      <c r="C11" s="75"/>
      <c r="D11" s="77"/>
      <c r="E11" s="78"/>
      <c r="F11" s="79"/>
      <c r="G11" s="76"/>
      <c r="H11" s="80"/>
      <c r="I11" s="78" t="s">
        <v>82</v>
      </c>
      <c r="J11" s="78">
        <f>J10</f>
        <v>940</v>
      </c>
      <c r="K11" s="78">
        <f>K10</f>
        <v>549</v>
      </c>
      <c r="L11" s="81" t="s">
        <v>84</v>
      </c>
      <c r="M11" s="78">
        <v>4</v>
      </c>
      <c r="N11" s="78"/>
      <c r="O11" s="78"/>
      <c r="P11" s="79"/>
      <c r="Q11" s="76"/>
      <c r="R11" s="76"/>
      <c r="S11" s="90">
        <f>ROUND(J11*M11/100,1)</f>
        <v>37.6</v>
      </c>
      <c r="T11" s="89"/>
      <c r="U11" s="112"/>
      <c r="V11" s="112"/>
      <c r="W11" s="76"/>
      <c r="X11" s="76"/>
      <c r="Y11" s="76"/>
    </row>
    <row r="12" spans="2:25" ht="18" customHeight="1" x14ac:dyDescent="0.2">
      <c r="B12" s="74"/>
      <c r="C12" s="75" t="s">
        <v>80</v>
      </c>
      <c r="D12" s="82"/>
      <c r="E12" s="82"/>
      <c r="F12" s="83"/>
      <c r="G12" s="84"/>
      <c r="H12" s="85"/>
      <c r="I12" s="86" t="s">
        <v>42</v>
      </c>
      <c r="J12" s="87" t="s">
        <v>84</v>
      </c>
      <c r="K12" s="82">
        <f>K11</f>
        <v>549</v>
      </c>
      <c r="L12" s="87" t="s">
        <v>84</v>
      </c>
      <c r="M12" s="82">
        <f>SUM(M10:M11)</f>
        <v>322</v>
      </c>
      <c r="N12" s="82">
        <f>K12-M12</f>
        <v>227</v>
      </c>
      <c r="O12" s="87" t="s">
        <v>84</v>
      </c>
      <c r="P12" s="87" t="s">
        <v>84</v>
      </c>
      <c r="Q12" s="87" t="s">
        <v>84</v>
      </c>
      <c r="R12" s="87" t="s">
        <v>84</v>
      </c>
      <c r="S12" s="91">
        <f>SUM(S10:S11)</f>
        <v>3026.7999999999997</v>
      </c>
      <c r="T12" s="92"/>
      <c r="U12" s="113">
        <f>ROUND(S12,1)</f>
        <v>3026.8</v>
      </c>
      <c r="V12" s="113"/>
      <c r="W12" s="84">
        <v>230</v>
      </c>
      <c r="X12" s="84">
        <f>ROUND(U12*W12,0)</f>
        <v>696164</v>
      </c>
      <c r="Y12" s="84"/>
    </row>
    <row r="13" spans="2:25" ht="18" customHeight="1" x14ac:dyDescent="0.2">
      <c r="B13" s="74"/>
      <c r="C13" s="75"/>
      <c r="D13" s="80"/>
      <c r="E13" s="78"/>
      <c r="F13" s="79">
        <v>865</v>
      </c>
      <c r="G13" s="76">
        <v>755</v>
      </c>
      <c r="H13" s="80">
        <f>G13-F13</f>
        <v>-110</v>
      </c>
      <c r="I13" s="78" t="s">
        <v>85</v>
      </c>
      <c r="J13" s="78">
        <f>H13</f>
        <v>-110</v>
      </c>
      <c r="K13" s="78">
        <f>K12</f>
        <v>549</v>
      </c>
      <c r="L13" s="78"/>
      <c r="M13" s="78"/>
      <c r="N13" s="78"/>
      <c r="O13" s="78"/>
      <c r="P13" s="79"/>
      <c r="Q13" s="76"/>
      <c r="R13" s="76"/>
      <c r="S13" s="89"/>
      <c r="T13" s="89">
        <f>ROUND(J13*K13/100,1)</f>
        <v>-603.9</v>
      </c>
      <c r="U13" s="112"/>
      <c r="V13" s="113">
        <f>ROUND(T13,1)</f>
        <v>-603.9</v>
      </c>
      <c r="W13" s="76">
        <f>W12</f>
        <v>230</v>
      </c>
      <c r="X13" s="76"/>
      <c r="Y13" s="84">
        <f>ROUND(V13*W13,0)</f>
        <v>-138897</v>
      </c>
    </row>
    <row r="14" spans="2:25" ht="18" customHeight="1" x14ac:dyDescent="0.2">
      <c r="B14" s="74"/>
      <c r="C14" s="67"/>
      <c r="D14" s="93"/>
      <c r="E14" s="93"/>
      <c r="F14" s="93"/>
      <c r="G14" s="93"/>
      <c r="H14" s="93"/>
      <c r="I14" s="93" t="s">
        <v>86</v>
      </c>
      <c r="J14" s="95" t="s">
        <v>83</v>
      </c>
      <c r="K14" s="95" t="s">
        <v>83</v>
      </c>
      <c r="L14" s="95" t="s">
        <v>83</v>
      </c>
      <c r="M14" s="95" t="s">
        <v>83</v>
      </c>
      <c r="N14" s="95" t="s">
        <v>83</v>
      </c>
      <c r="O14" s="95" t="s">
        <v>83</v>
      </c>
      <c r="P14" s="95" t="s">
        <v>83</v>
      </c>
      <c r="Q14" s="95" t="s">
        <v>83</v>
      </c>
      <c r="R14" s="95" t="s">
        <v>83</v>
      </c>
      <c r="S14" s="94">
        <f>S12</f>
        <v>3026.7999999999997</v>
      </c>
      <c r="T14" s="94">
        <f>T13</f>
        <v>-603.9</v>
      </c>
      <c r="U14" s="94">
        <f>SUM(U10:U13)</f>
        <v>3026.8</v>
      </c>
      <c r="V14" s="94">
        <f>SUM(V10:V13)</f>
        <v>-603.9</v>
      </c>
      <c r="W14" s="93"/>
      <c r="X14" s="93">
        <f>X12</f>
        <v>696164</v>
      </c>
      <c r="Y14" s="93">
        <f>Y13</f>
        <v>-138897</v>
      </c>
    </row>
    <row r="15" spans="2:25" ht="18" customHeight="1" x14ac:dyDescent="0.2">
      <c r="B15" s="74"/>
      <c r="C15" s="75" t="s">
        <v>87</v>
      </c>
      <c r="D15" s="77">
        <v>42</v>
      </c>
      <c r="E15" s="78">
        <v>42</v>
      </c>
      <c r="F15" s="79"/>
      <c r="G15" s="76"/>
      <c r="H15" s="80"/>
      <c r="I15" s="78" t="s">
        <v>91</v>
      </c>
      <c r="J15" s="78">
        <f>D15</f>
        <v>42</v>
      </c>
      <c r="K15" s="78">
        <v>3067</v>
      </c>
      <c r="L15" s="78">
        <f>ROUND(K15*0.8,0)</f>
        <v>2454</v>
      </c>
      <c r="M15" s="78">
        <f>K15-L15</f>
        <v>613</v>
      </c>
      <c r="N15" s="78"/>
      <c r="O15" s="78"/>
      <c r="P15" s="79"/>
      <c r="Q15" s="76"/>
      <c r="R15" s="76"/>
      <c r="S15" s="90">
        <f>ROUND(J15*M15/100,1)</f>
        <v>257.5</v>
      </c>
      <c r="T15" s="89"/>
      <c r="U15" s="112"/>
      <c r="V15" s="112"/>
      <c r="W15" s="76"/>
      <c r="X15" s="76"/>
      <c r="Y15" s="76"/>
    </row>
    <row r="16" spans="2:25" ht="18" customHeight="1" x14ac:dyDescent="0.2">
      <c r="B16" s="74"/>
      <c r="C16" s="75" t="s">
        <v>88</v>
      </c>
      <c r="D16" s="82"/>
      <c r="E16" s="82"/>
      <c r="F16" s="83"/>
      <c r="G16" s="84"/>
      <c r="H16" s="85"/>
      <c r="I16" s="96" t="s">
        <v>42</v>
      </c>
      <c r="J16" s="87" t="s">
        <v>84</v>
      </c>
      <c r="K16" s="82">
        <f>K15</f>
        <v>3067</v>
      </c>
      <c r="L16" s="87" t="s">
        <v>84</v>
      </c>
      <c r="M16" s="82">
        <f>SUM(M15)</f>
        <v>613</v>
      </c>
      <c r="N16" s="82">
        <f>K16-M16</f>
        <v>2454</v>
      </c>
      <c r="O16" s="87" t="s">
        <v>84</v>
      </c>
      <c r="P16" s="87" t="s">
        <v>84</v>
      </c>
      <c r="Q16" s="87" t="s">
        <v>84</v>
      </c>
      <c r="R16" s="87" t="s">
        <v>84</v>
      </c>
      <c r="S16" s="91">
        <f>SUM(S15)</f>
        <v>257.5</v>
      </c>
      <c r="T16" s="92"/>
      <c r="U16" s="113">
        <f>ROUND(S16,1)</f>
        <v>257.5</v>
      </c>
      <c r="V16" s="113"/>
      <c r="W16" s="84">
        <v>34</v>
      </c>
      <c r="X16" s="84">
        <f>ROUND(U16*W16,0)</f>
        <v>8755</v>
      </c>
      <c r="Y16" s="84"/>
    </row>
    <row r="17" spans="1:26" ht="18" customHeight="1" x14ac:dyDescent="0.2">
      <c r="B17" s="74"/>
      <c r="C17" s="75" t="s">
        <v>89</v>
      </c>
      <c r="D17" s="97"/>
      <c r="E17" s="97"/>
      <c r="F17" s="93">
        <v>39</v>
      </c>
      <c r="G17" s="98">
        <v>38</v>
      </c>
      <c r="H17" s="99">
        <f>G17-F17</f>
        <v>-1</v>
      </c>
      <c r="I17" s="97" t="s">
        <v>85</v>
      </c>
      <c r="J17" s="97">
        <f>H17</f>
        <v>-1</v>
      </c>
      <c r="K17" s="97">
        <f>K16</f>
        <v>3067</v>
      </c>
      <c r="L17" s="97"/>
      <c r="M17" s="97"/>
      <c r="N17" s="97"/>
      <c r="O17" s="97"/>
      <c r="P17" s="93"/>
      <c r="Q17" s="98"/>
      <c r="R17" s="98"/>
      <c r="S17" s="100"/>
      <c r="T17" s="100">
        <f>ROUND(J17*K17/100,1)</f>
        <v>-30.7</v>
      </c>
      <c r="U17" s="94"/>
      <c r="V17" s="94">
        <f>ROUND(T17,1)</f>
        <v>-30.7</v>
      </c>
      <c r="W17" s="98">
        <f>W16</f>
        <v>34</v>
      </c>
      <c r="X17" s="98"/>
      <c r="Y17" s="98">
        <f>ROUND(V17*W17,0)</f>
        <v>-1044</v>
      </c>
    </row>
    <row r="18" spans="1:26" ht="18" customHeight="1" x14ac:dyDescent="0.2">
      <c r="B18" s="74"/>
      <c r="C18" s="101" t="s">
        <v>90</v>
      </c>
      <c r="D18" s="85"/>
      <c r="E18" s="82"/>
      <c r="F18" s="83"/>
      <c r="G18" s="84"/>
      <c r="H18" s="85"/>
      <c r="I18" s="82" t="s">
        <v>93</v>
      </c>
      <c r="J18" s="95" t="s">
        <v>83</v>
      </c>
      <c r="K18" s="95" t="s">
        <v>83</v>
      </c>
      <c r="L18" s="95" t="s">
        <v>83</v>
      </c>
      <c r="M18" s="95" t="s">
        <v>83</v>
      </c>
      <c r="N18" s="95" t="s">
        <v>83</v>
      </c>
      <c r="O18" s="95" t="s">
        <v>83</v>
      </c>
      <c r="P18" s="95" t="s">
        <v>83</v>
      </c>
      <c r="Q18" s="95" t="s">
        <v>83</v>
      </c>
      <c r="R18" s="95" t="s">
        <v>83</v>
      </c>
      <c r="S18" s="94">
        <f>S16</f>
        <v>257.5</v>
      </c>
      <c r="T18" s="94">
        <f>T17</f>
        <v>-30.7</v>
      </c>
      <c r="U18" s="94">
        <f>SUM(U15:U17)</f>
        <v>257.5</v>
      </c>
      <c r="V18" s="94">
        <f>SUM(V15:V17)</f>
        <v>-30.7</v>
      </c>
      <c r="W18" s="93"/>
      <c r="X18" s="93">
        <f>X16</f>
        <v>8755</v>
      </c>
      <c r="Y18" s="93">
        <f>Y17</f>
        <v>-1044</v>
      </c>
    </row>
    <row r="19" spans="1:26" ht="18" customHeight="1" x14ac:dyDescent="0.2">
      <c r="B19" s="74"/>
      <c r="C19" s="75" t="s">
        <v>94</v>
      </c>
      <c r="D19" s="77">
        <v>56</v>
      </c>
      <c r="E19" s="78">
        <v>56</v>
      </c>
      <c r="F19" s="79"/>
      <c r="G19" s="76"/>
      <c r="H19" s="80"/>
      <c r="I19" s="78" t="s">
        <v>91</v>
      </c>
      <c r="J19" s="78">
        <f>D19</f>
        <v>56</v>
      </c>
      <c r="K19" s="78">
        <v>1084</v>
      </c>
      <c r="L19" s="78">
        <f>ROUND(K19*0.85,0)</f>
        <v>921</v>
      </c>
      <c r="M19" s="78">
        <f>K19-L19</f>
        <v>163</v>
      </c>
      <c r="N19" s="78"/>
      <c r="O19" s="78"/>
      <c r="P19" s="79"/>
      <c r="Q19" s="76"/>
      <c r="R19" s="76"/>
      <c r="S19" s="90">
        <f>ROUND(J19*M19/100,1)</f>
        <v>91.3</v>
      </c>
      <c r="T19" s="89"/>
      <c r="U19" s="112"/>
      <c r="V19" s="112"/>
      <c r="W19" s="76"/>
      <c r="X19" s="76"/>
      <c r="Y19" s="76"/>
    </row>
    <row r="20" spans="1:26" ht="18" customHeight="1" x14ac:dyDescent="0.2">
      <c r="B20" s="74"/>
      <c r="C20" s="75" t="s">
        <v>95</v>
      </c>
      <c r="D20" s="82"/>
      <c r="E20" s="82"/>
      <c r="F20" s="83"/>
      <c r="G20" s="84"/>
      <c r="H20" s="85"/>
      <c r="I20" s="96" t="s">
        <v>42</v>
      </c>
      <c r="J20" s="87" t="s">
        <v>84</v>
      </c>
      <c r="K20" s="82">
        <f>K19</f>
        <v>1084</v>
      </c>
      <c r="L20" s="87" t="s">
        <v>84</v>
      </c>
      <c r="M20" s="82">
        <f>SUM(M19)</f>
        <v>163</v>
      </c>
      <c r="N20" s="82">
        <f>K20-M20</f>
        <v>921</v>
      </c>
      <c r="O20" s="87" t="s">
        <v>84</v>
      </c>
      <c r="P20" s="87" t="s">
        <v>84</v>
      </c>
      <c r="Q20" s="87" t="s">
        <v>84</v>
      </c>
      <c r="R20" s="87" t="s">
        <v>84</v>
      </c>
      <c r="S20" s="91">
        <f>SUM(S19)</f>
        <v>91.3</v>
      </c>
      <c r="T20" s="92"/>
      <c r="U20" s="113">
        <f>ROUND(S20,1)</f>
        <v>91.3</v>
      </c>
      <c r="V20" s="113"/>
      <c r="W20" s="84">
        <v>210</v>
      </c>
      <c r="X20" s="84">
        <f>ROUND(U20*W20,0)</f>
        <v>19173</v>
      </c>
      <c r="Y20" s="84"/>
    </row>
    <row r="21" spans="1:26" ht="18" customHeight="1" x14ac:dyDescent="0.2">
      <c r="B21" s="74"/>
      <c r="C21" s="75" t="s">
        <v>96</v>
      </c>
      <c r="D21" s="97"/>
      <c r="E21" s="97"/>
      <c r="F21" s="93">
        <v>51</v>
      </c>
      <c r="G21" s="98">
        <v>52</v>
      </c>
      <c r="H21" s="99">
        <f>G21-F21</f>
        <v>1</v>
      </c>
      <c r="I21" s="97" t="s">
        <v>92</v>
      </c>
      <c r="J21" s="97">
        <f>H21</f>
        <v>1</v>
      </c>
      <c r="K21" s="97">
        <f>K20</f>
        <v>1084</v>
      </c>
      <c r="L21" s="97"/>
      <c r="M21" s="97"/>
      <c r="N21" s="97"/>
      <c r="O21" s="97"/>
      <c r="P21" s="93"/>
      <c r="Q21" s="98"/>
      <c r="R21" s="98"/>
      <c r="S21" s="100"/>
      <c r="T21" s="100">
        <f>ROUND(J21*K21/100,1)</f>
        <v>10.8</v>
      </c>
      <c r="U21" s="94"/>
      <c r="V21" s="94">
        <f>ROUND(T21,1)</f>
        <v>10.8</v>
      </c>
      <c r="W21" s="98">
        <f>W20</f>
        <v>210</v>
      </c>
      <c r="X21" s="98"/>
      <c r="Y21" s="98">
        <f>ROUND(V21*W21,0)</f>
        <v>2268</v>
      </c>
    </row>
    <row r="22" spans="1:26" ht="18" customHeight="1" x14ac:dyDescent="0.2">
      <c r="B22" s="74"/>
      <c r="C22" s="101"/>
      <c r="D22" s="85"/>
      <c r="E22" s="82"/>
      <c r="F22" s="83"/>
      <c r="G22" s="84"/>
      <c r="H22" s="85"/>
      <c r="I22" s="82" t="s">
        <v>97</v>
      </c>
      <c r="J22" s="95" t="s">
        <v>83</v>
      </c>
      <c r="K22" s="95" t="s">
        <v>83</v>
      </c>
      <c r="L22" s="95" t="s">
        <v>83</v>
      </c>
      <c r="M22" s="95" t="s">
        <v>83</v>
      </c>
      <c r="N22" s="95" t="s">
        <v>83</v>
      </c>
      <c r="O22" s="95" t="s">
        <v>83</v>
      </c>
      <c r="P22" s="95" t="s">
        <v>83</v>
      </c>
      <c r="Q22" s="95" t="s">
        <v>83</v>
      </c>
      <c r="R22" s="95" t="s">
        <v>83</v>
      </c>
      <c r="S22" s="94">
        <f>S20</f>
        <v>91.3</v>
      </c>
      <c r="T22" s="94">
        <f>T21</f>
        <v>10.8</v>
      </c>
      <c r="U22" s="94">
        <f>SUM(U19:U21)</f>
        <v>91.3</v>
      </c>
      <c r="V22" s="94">
        <f>SUM(V19:V21)</f>
        <v>10.8</v>
      </c>
      <c r="W22" s="93"/>
      <c r="X22" s="93">
        <f>X20</f>
        <v>19173</v>
      </c>
      <c r="Y22" s="93">
        <f>Y21</f>
        <v>2268</v>
      </c>
    </row>
    <row r="23" spans="1:26" ht="18" customHeight="1" x14ac:dyDescent="0.2">
      <c r="A23" s="114"/>
      <c r="B23" s="74"/>
      <c r="C23" s="75"/>
      <c r="D23" s="88"/>
      <c r="E23" s="78"/>
      <c r="F23" s="79"/>
      <c r="G23" s="76"/>
      <c r="H23" s="88"/>
      <c r="I23" s="78"/>
      <c r="J23" s="78"/>
      <c r="K23" s="78"/>
      <c r="L23" s="78"/>
      <c r="M23" s="78"/>
      <c r="N23" s="78"/>
      <c r="O23" s="78"/>
      <c r="P23" s="79"/>
      <c r="Q23" s="76"/>
      <c r="R23" s="76"/>
      <c r="S23" s="89"/>
      <c r="T23" s="89"/>
      <c r="U23" s="112"/>
      <c r="V23" s="112"/>
      <c r="W23" s="76"/>
      <c r="X23" s="76"/>
      <c r="Y23" s="76"/>
      <c r="Z23" s="115"/>
    </row>
    <row r="24" spans="1:26" s="9" customFormat="1" ht="18" customHeight="1" x14ac:dyDescent="0.2">
      <c r="A24" s="11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5"/>
    </row>
    <row r="25" spans="1:26" ht="18" customHeight="1" x14ac:dyDescent="0.2">
      <c r="A25" s="114"/>
      <c r="B25" s="129" t="s">
        <v>42</v>
      </c>
      <c r="C25" s="130"/>
      <c r="D25" s="13"/>
      <c r="E25" s="10"/>
      <c r="F25" s="13"/>
      <c r="G25" s="12"/>
      <c r="H25" s="11"/>
      <c r="I25" s="10"/>
      <c r="J25" s="10"/>
      <c r="K25" s="10"/>
      <c r="L25" s="10"/>
      <c r="M25" s="10"/>
      <c r="N25" s="10"/>
      <c r="O25" s="10"/>
      <c r="P25" s="13"/>
      <c r="Q25" s="12"/>
      <c r="R25" s="12"/>
      <c r="S25" s="12"/>
      <c r="T25" s="12"/>
      <c r="U25" s="95" t="s">
        <v>83</v>
      </c>
      <c r="V25" s="95" t="s">
        <v>83</v>
      </c>
      <c r="W25" s="12"/>
      <c r="X25" s="102">
        <v>2683030</v>
      </c>
      <c r="Y25" s="102">
        <v>525154</v>
      </c>
      <c r="Z25" s="115"/>
    </row>
  </sheetData>
  <mergeCells count="26">
    <mergeCell ref="B4:B7"/>
    <mergeCell ref="C4:C7"/>
    <mergeCell ref="F6:F7"/>
    <mergeCell ref="B25:C25"/>
    <mergeCell ref="S5:S6"/>
    <mergeCell ref="D5:E5"/>
    <mergeCell ref="F5:G5"/>
    <mergeCell ref="H5:H7"/>
    <mergeCell ref="K5:K6"/>
    <mergeCell ref="L5:N5"/>
    <mergeCell ref="I4:I7"/>
    <mergeCell ref="J4:J6"/>
    <mergeCell ref="K4:R4"/>
    <mergeCell ref="O5:R5"/>
    <mergeCell ref="D6:D7"/>
    <mergeCell ref="E6:E7"/>
    <mergeCell ref="W4:W6"/>
    <mergeCell ref="X4:Y4"/>
    <mergeCell ref="D4:H4"/>
    <mergeCell ref="G6:G7"/>
    <mergeCell ref="S4:V4"/>
    <mergeCell ref="U5:U6"/>
    <mergeCell ref="V5:V6"/>
    <mergeCell ref="T5:T6"/>
    <mergeCell ref="X5:X6"/>
    <mergeCell ref="Y5:Y6"/>
  </mergeCells>
  <phoneticPr fontI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631AC-7788-4EB0-A415-7CDF3BB18F45}">
  <dimension ref="B2:I13"/>
  <sheetViews>
    <sheetView showGridLines="0" zoomScaleNormal="100" workbookViewId="0">
      <selection activeCell="D15" sqref="D15"/>
    </sheetView>
  </sheetViews>
  <sheetFormatPr defaultColWidth="9" defaultRowHeight="13" x14ac:dyDescent="0.2"/>
  <cols>
    <col min="1" max="1" width="2" style="1" customWidth="1"/>
    <col min="2" max="2" width="5.26953125" style="1" bestFit="1" customWidth="1"/>
    <col min="3" max="3" width="10" style="1" bestFit="1" customWidth="1"/>
    <col min="4" max="8" width="11.7265625" style="1" customWidth="1"/>
    <col min="9" max="9" width="29.90625" style="1" bestFit="1" customWidth="1"/>
    <col min="10" max="10" width="2" style="1" customWidth="1"/>
    <col min="11" max="16384" width="9" style="1"/>
  </cols>
  <sheetData>
    <row r="2" spans="2:9" x14ac:dyDescent="0.2">
      <c r="B2" s="1" t="s">
        <v>69</v>
      </c>
    </row>
    <row r="3" spans="2:9" x14ac:dyDescent="0.2">
      <c r="B3" s="21"/>
      <c r="C3" s="21"/>
      <c r="D3" s="21"/>
      <c r="E3" s="21"/>
      <c r="F3" s="21"/>
      <c r="G3" s="21"/>
      <c r="H3" s="21"/>
      <c r="I3" s="71" t="s">
        <v>70</v>
      </c>
    </row>
    <row r="4" spans="2:9" ht="22.5" customHeight="1" x14ac:dyDescent="0.2">
      <c r="B4" s="144" t="s">
        <v>43</v>
      </c>
      <c r="C4" s="144" t="s">
        <v>53</v>
      </c>
      <c r="D4" s="139" t="s">
        <v>71</v>
      </c>
      <c r="E4" s="140"/>
      <c r="F4" s="137" t="s">
        <v>68</v>
      </c>
      <c r="G4" s="139" t="s">
        <v>55</v>
      </c>
      <c r="H4" s="140"/>
      <c r="I4" s="137" t="s">
        <v>63</v>
      </c>
    </row>
    <row r="5" spans="2:9" ht="22.5" customHeight="1" x14ac:dyDescent="0.2">
      <c r="B5" s="145"/>
      <c r="C5" s="145"/>
      <c r="D5" s="104" t="s">
        <v>73</v>
      </c>
      <c r="E5" s="105" t="s">
        <v>74</v>
      </c>
      <c r="F5" s="138"/>
      <c r="G5" s="111" t="s">
        <v>73</v>
      </c>
      <c r="H5" s="105" t="s">
        <v>74</v>
      </c>
      <c r="I5" s="138"/>
    </row>
    <row r="6" spans="2:9" x14ac:dyDescent="0.2">
      <c r="B6" s="146"/>
      <c r="C6" s="146"/>
      <c r="D6" s="109" t="s">
        <v>38</v>
      </c>
      <c r="E6" s="110" t="s">
        <v>57</v>
      </c>
      <c r="F6" s="103" t="s">
        <v>58</v>
      </c>
      <c r="G6" s="109" t="s">
        <v>101</v>
      </c>
      <c r="H6" s="110" t="s">
        <v>102</v>
      </c>
      <c r="I6" s="143"/>
    </row>
    <row r="7" spans="2:9" x14ac:dyDescent="0.2">
      <c r="B7" s="106"/>
      <c r="C7" s="107"/>
      <c r="D7" s="108" t="s">
        <v>48</v>
      </c>
      <c r="E7" s="25" t="s">
        <v>48</v>
      </c>
      <c r="F7" s="28" t="s">
        <v>49</v>
      </c>
      <c r="G7" s="35" t="s">
        <v>50</v>
      </c>
      <c r="H7" s="25" t="s">
        <v>50</v>
      </c>
      <c r="I7" s="25"/>
    </row>
    <row r="8" spans="2:9" ht="22.5" customHeight="1" x14ac:dyDescent="0.2">
      <c r="B8" s="22"/>
      <c r="C8" s="46" t="s">
        <v>44</v>
      </c>
      <c r="D8" s="118">
        <f>第1表!U14</f>
        <v>3026.8</v>
      </c>
      <c r="E8" s="119">
        <f>第1表!V14</f>
        <v>-603.9</v>
      </c>
      <c r="F8" s="59">
        <v>3040</v>
      </c>
      <c r="G8" s="60">
        <f>ROUND(D8*$F8,0)</f>
        <v>9201472</v>
      </c>
      <c r="H8" s="58">
        <f>ROUND(E8*$F8,0)</f>
        <v>-1835856</v>
      </c>
      <c r="I8" s="26"/>
    </row>
    <row r="9" spans="2:9" ht="22.5" customHeight="1" x14ac:dyDescent="0.2">
      <c r="B9" s="22" t="s">
        <v>45</v>
      </c>
      <c r="C9" s="46" t="s">
        <v>51</v>
      </c>
      <c r="D9" s="118">
        <f>第1表!U18</f>
        <v>257.5</v>
      </c>
      <c r="E9" s="119">
        <f>第1表!V18</f>
        <v>-30.7</v>
      </c>
      <c r="F9" s="59">
        <v>620</v>
      </c>
      <c r="G9" s="60">
        <f>ROUND(D9*$F9/3,0)</f>
        <v>53217</v>
      </c>
      <c r="H9" s="58">
        <f>ROUND(E9*$F9/3,0)</f>
        <v>-6345</v>
      </c>
      <c r="I9" s="26" t="s">
        <v>66</v>
      </c>
    </row>
    <row r="10" spans="2:9" ht="22.5" customHeight="1" x14ac:dyDescent="0.2">
      <c r="B10" s="22"/>
      <c r="C10" s="46" t="s">
        <v>52</v>
      </c>
      <c r="D10" s="118">
        <f>第1表!U22</f>
        <v>91.3</v>
      </c>
      <c r="E10" s="120">
        <f>第1表!V22</f>
        <v>10.8</v>
      </c>
      <c r="F10" s="59">
        <v>240</v>
      </c>
      <c r="G10" s="60">
        <f t="shared" ref="G10" si="0">ROUND(D10*$F10,0)</f>
        <v>21912</v>
      </c>
      <c r="H10" s="58">
        <f>ROUND(E10*$F10,0)</f>
        <v>2592</v>
      </c>
      <c r="I10" s="26"/>
    </row>
    <row r="11" spans="2:9" ht="22.5" customHeight="1" x14ac:dyDescent="0.2">
      <c r="B11" s="22"/>
      <c r="C11" s="47" t="s">
        <v>54</v>
      </c>
      <c r="D11" s="48" t="s">
        <v>54</v>
      </c>
      <c r="E11" s="49" t="s">
        <v>54</v>
      </c>
      <c r="F11" s="32" t="s">
        <v>54</v>
      </c>
      <c r="G11" s="36" t="s">
        <v>54</v>
      </c>
      <c r="H11" s="42" t="s">
        <v>54</v>
      </c>
      <c r="I11" s="31"/>
    </row>
    <row r="12" spans="2:9" ht="22.5" customHeight="1" x14ac:dyDescent="0.2">
      <c r="B12" s="29" t="s">
        <v>47</v>
      </c>
      <c r="C12" s="30" t="s">
        <v>54</v>
      </c>
      <c r="D12" s="38" t="s">
        <v>54</v>
      </c>
      <c r="E12" s="40" t="s">
        <v>54</v>
      </c>
      <c r="F12" s="33" t="s">
        <v>54</v>
      </c>
      <c r="G12" s="37" t="s">
        <v>54</v>
      </c>
      <c r="H12" s="43" t="s">
        <v>54</v>
      </c>
      <c r="I12" s="24"/>
    </row>
    <row r="13" spans="2:9" ht="22.5" customHeight="1" x14ac:dyDescent="0.2">
      <c r="B13" s="141" t="s">
        <v>46</v>
      </c>
      <c r="C13" s="142"/>
      <c r="D13" s="39"/>
      <c r="E13" s="41"/>
      <c r="F13" s="34"/>
      <c r="G13" s="61">
        <v>21113896</v>
      </c>
      <c r="H13" s="62">
        <v>-214132</v>
      </c>
      <c r="I13" s="24"/>
    </row>
  </sheetData>
  <mergeCells count="7">
    <mergeCell ref="F4:F5"/>
    <mergeCell ref="G4:H4"/>
    <mergeCell ref="B13:C13"/>
    <mergeCell ref="D4:E4"/>
    <mergeCell ref="I4:I6"/>
    <mergeCell ref="C4:C6"/>
    <mergeCell ref="B4:B6"/>
  </mergeCells>
  <phoneticPr fontId="1"/>
  <pageMargins left="0.9055118110236221" right="0.9055118110236221" top="0.78740157480314965" bottom="0.78740157480314965" header="0.31496062992125984" footer="0.31496062992125984"/>
  <pageSetup paperSize="9" orientation="landscape" r:id="rId1"/>
  <headerFooter differentFirst="1"/>
  <ignoredErrors>
    <ignoredError sqref="G9:H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9"/>
  <sheetViews>
    <sheetView showGridLines="0" zoomScaleNormal="100" workbookViewId="0">
      <selection activeCell="B4" sqref="B4:H9"/>
    </sheetView>
  </sheetViews>
  <sheetFormatPr defaultColWidth="9" defaultRowHeight="13" x14ac:dyDescent="0.2"/>
  <cols>
    <col min="1" max="1" width="1.36328125" style="1" customWidth="1"/>
    <col min="2" max="2" width="24.36328125" style="1" bestFit="1" customWidth="1"/>
    <col min="3" max="6" width="13.7265625" style="1" customWidth="1"/>
    <col min="7" max="7" width="17.90625" style="1" bestFit="1" customWidth="1"/>
    <col min="8" max="8" width="13.7265625" style="1" customWidth="1"/>
    <col min="9" max="9" width="1.36328125" style="1" customWidth="1"/>
    <col min="10" max="16384" width="9" style="1"/>
  </cols>
  <sheetData>
    <row r="2" spans="2:8" x14ac:dyDescent="0.2">
      <c r="B2" s="1" t="s">
        <v>98</v>
      </c>
    </row>
    <row r="3" spans="2:8" x14ac:dyDescent="0.2">
      <c r="H3" s="71" t="s">
        <v>72</v>
      </c>
    </row>
    <row r="4" spans="2:8" ht="26" x14ac:dyDescent="0.2">
      <c r="B4" s="136" t="s">
        <v>39</v>
      </c>
      <c r="C4" s="18" t="s">
        <v>27</v>
      </c>
      <c r="D4" s="18" t="s">
        <v>62</v>
      </c>
      <c r="E4" s="57" t="s">
        <v>56</v>
      </c>
      <c r="F4" s="27" t="s">
        <v>67</v>
      </c>
      <c r="G4" s="18" t="s">
        <v>110</v>
      </c>
      <c r="H4" s="136" t="s">
        <v>40</v>
      </c>
    </row>
    <row r="5" spans="2:8" x14ac:dyDescent="0.2">
      <c r="B5" s="147"/>
      <c r="C5" s="4" t="s">
        <v>38</v>
      </c>
      <c r="D5" s="4" t="s">
        <v>57</v>
      </c>
      <c r="E5" s="20" t="s">
        <v>58</v>
      </c>
      <c r="F5" s="44" t="s">
        <v>59</v>
      </c>
      <c r="G5" s="4" t="s">
        <v>60</v>
      </c>
      <c r="H5" s="147"/>
    </row>
    <row r="6" spans="2:8" x14ac:dyDescent="0.2">
      <c r="B6" s="19"/>
      <c r="C6" s="15" t="s">
        <v>61</v>
      </c>
      <c r="D6" s="15" t="s">
        <v>50</v>
      </c>
      <c r="E6" s="14" t="s">
        <v>65</v>
      </c>
      <c r="F6" s="15" t="s">
        <v>64</v>
      </c>
      <c r="G6" s="15" t="s">
        <v>61</v>
      </c>
      <c r="H6" s="19"/>
    </row>
    <row r="7" spans="2:8" ht="33.5" customHeight="1" x14ac:dyDescent="0.2">
      <c r="B7" s="50" t="s">
        <v>99</v>
      </c>
      <c r="C7" s="63">
        <f>第1表!Y25</f>
        <v>525154</v>
      </c>
      <c r="D7" s="63">
        <f>第２表!H13</f>
        <v>-214132</v>
      </c>
      <c r="E7" s="52">
        <v>49</v>
      </c>
      <c r="F7" s="51">
        <v>9.9</v>
      </c>
      <c r="G7" s="63">
        <f>ROUND((C7*E7)/1000+(D7*F7)/1000,0)</f>
        <v>23613</v>
      </c>
      <c r="H7" s="55" t="s">
        <v>4</v>
      </c>
    </row>
    <row r="8" spans="2:8" ht="33.5" customHeight="1" x14ac:dyDescent="0.2">
      <c r="B8" s="17" t="s">
        <v>100</v>
      </c>
      <c r="C8" s="64">
        <f>第1表!X25</f>
        <v>2683030</v>
      </c>
      <c r="D8" s="64">
        <f>第２表!G13</f>
        <v>21113896</v>
      </c>
      <c r="E8" s="53">
        <v>49</v>
      </c>
      <c r="F8" s="23">
        <v>9.9</v>
      </c>
      <c r="G8" s="64">
        <f>ROUND((C8*E8)/1000+(D8*F8)/1000,0)</f>
        <v>340496</v>
      </c>
      <c r="H8" s="56" t="s">
        <v>41</v>
      </c>
    </row>
    <row r="9" spans="2:8" ht="33.5" customHeight="1" x14ac:dyDescent="0.2">
      <c r="B9" s="16" t="s">
        <v>42</v>
      </c>
      <c r="C9" s="65">
        <f t="shared" ref="C9:D9" si="0">SUM(C7:C8)</f>
        <v>3208184</v>
      </c>
      <c r="D9" s="65">
        <f t="shared" si="0"/>
        <v>20899764</v>
      </c>
      <c r="E9" s="54"/>
      <c r="F9" s="45"/>
      <c r="G9" s="64">
        <f>SUM(G7:G8)</f>
        <v>364109</v>
      </c>
      <c r="H9" s="5"/>
    </row>
  </sheetData>
  <mergeCells count="2">
    <mergeCell ref="B4:B5"/>
    <mergeCell ref="H4:H5"/>
  </mergeCells>
  <phoneticPr fontId="1"/>
  <pageMargins left="0.9055118110236221" right="0.9055118110236221" top="0.78740157480314965" bottom="0.78740157480314965" header="0.31496062992125984" footer="0.31496062992125984"/>
  <pageSetup paperSize="9" orientation="landscape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8BFA8-4755-49A6-B866-927B661FD808}">
  <dimension ref="B1:E124"/>
  <sheetViews>
    <sheetView showGridLines="0" zoomScale="115" zoomScaleNormal="115" workbookViewId="0">
      <selection activeCell="G5" sqref="G5"/>
    </sheetView>
  </sheetViews>
  <sheetFormatPr defaultRowHeight="13" x14ac:dyDescent="0.2"/>
  <cols>
    <col min="1" max="1" width="1.7265625" style="150" customWidth="1"/>
    <col min="2" max="2" width="10" style="148" bestFit="1" customWidth="1"/>
    <col min="3" max="3" width="28.08984375" style="148" customWidth="1"/>
    <col min="4" max="4" width="16.453125" style="148" bestFit="1" customWidth="1"/>
    <col min="5" max="5" width="18.26953125" style="150" bestFit="1" customWidth="1"/>
    <col min="6" max="6" width="1.7265625" style="150" customWidth="1"/>
    <col min="7" max="16384" width="8.7265625" style="150"/>
  </cols>
  <sheetData>
    <row r="1" spans="2:5" x14ac:dyDescent="0.2">
      <c r="B1" s="148" t="s">
        <v>156</v>
      </c>
      <c r="C1" s="149"/>
    </row>
    <row r="2" spans="2:5" x14ac:dyDescent="0.2">
      <c r="B2" s="171" t="s">
        <v>157</v>
      </c>
      <c r="C2" s="172"/>
      <c r="D2" s="173"/>
      <c r="E2" s="174"/>
    </row>
    <row r="3" spans="2:5" ht="15.5" customHeight="1" x14ac:dyDescent="0.2">
      <c r="B3" s="151" t="s">
        <v>112</v>
      </c>
      <c r="C3" s="151" t="s">
        <v>113</v>
      </c>
      <c r="D3" s="152" t="s">
        <v>114</v>
      </c>
      <c r="E3" s="151" t="s">
        <v>115</v>
      </c>
    </row>
    <row r="4" spans="2:5" ht="15.5" customHeight="1" x14ac:dyDescent="0.2">
      <c r="B4" s="153"/>
      <c r="C4" s="153"/>
      <c r="D4" s="154" t="s">
        <v>116</v>
      </c>
      <c r="E4" s="153"/>
    </row>
    <row r="5" spans="2:5" ht="16.5" customHeight="1" x14ac:dyDescent="0.2">
      <c r="B5" s="155" t="s">
        <v>117</v>
      </c>
      <c r="C5" s="156" t="s">
        <v>118</v>
      </c>
      <c r="D5" s="157">
        <v>3040</v>
      </c>
      <c r="E5" s="158"/>
    </row>
    <row r="6" spans="2:5" ht="16.5" customHeight="1" x14ac:dyDescent="0.2">
      <c r="B6" s="155"/>
      <c r="C6" s="156" t="s">
        <v>119</v>
      </c>
      <c r="D6" s="157">
        <v>2610</v>
      </c>
      <c r="E6" s="158"/>
    </row>
    <row r="7" spans="2:5" ht="16.5" customHeight="1" x14ac:dyDescent="0.2">
      <c r="B7" s="155"/>
      <c r="C7" s="156" t="s">
        <v>120</v>
      </c>
      <c r="D7" s="157">
        <v>1460</v>
      </c>
      <c r="E7" s="158"/>
    </row>
    <row r="8" spans="2:5" ht="16.5" customHeight="1" x14ac:dyDescent="0.2">
      <c r="B8" s="155"/>
      <c r="C8" s="159" t="s">
        <v>121</v>
      </c>
      <c r="D8" s="157">
        <v>1810</v>
      </c>
      <c r="E8" s="158"/>
    </row>
    <row r="9" spans="2:5" ht="16.5" customHeight="1" x14ac:dyDescent="0.2">
      <c r="B9" s="155"/>
      <c r="C9" s="159" t="s">
        <v>122</v>
      </c>
      <c r="D9" s="157">
        <v>2160</v>
      </c>
      <c r="E9" s="158"/>
    </row>
    <row r="10" spans="2:5" ht="16.5" customHeight="1" x14ac:dyDescent="0.2">
      <c r="B10" s="155" t="s">
        <v>123</v>
      </c>
      <c r="C10" s="156" t="s">
        <v>124</v>
      </c>
      <c r="D10" s="157">
        <v>1140</v>
      </c>
      <c r="E10" s="158"/>
    </row>
    <row r="11" spans="2:5" ht="16.5" customHeight="1" x14ac:dyDescent="0.2">
      <c r="B11" s="155"/>
      <c r="C11" s="156" t="s">
        <v>125</v>
      </c>
      <c r="D11" s="157">
        <v>510</v>
      </c>
      <c r="E11" s="158"/>
    </row>
    <row r="12" spans="2:5" ht="16.5" customHeight="1" x14ac:dyDescent="0.2">
      <c r="B12" s="160" t="s">
        <v>126</v>
      </c>
      <c r="C12" s="156" t="s">
        <v>124</v>
      </c>
      <c r="D12" s="161">
        <v>1000</v>
      </c>
      <c r="E12" s="162"/>
    </row>
    <row r="13" spans="2:5" ht="16.5" customHeight="1" x14ac:dyDescent="0.2">
      <c r="B13" s="163"/>
      <c r="C13" s="156" t="s">
        <v>125</v>
      </c>
      <c r="D13" s="161">
        <v>710</v>
      </c>
      <c r="E13" s="162"/>
    </row>
    <row r="14" spans="2:5" ht="16.5" customHeight="1" x14ac:dyDescent="0.2">
      <c r="B14" s="155" t="s">
        <v>127</v>
      </c>
      <c r="C14" s="156" t="s">
        <v>128</v>
      </c>
      <c r="D14" s="157">
        <v>3680</v>
      </c>
      <c r="E14" s="158"/>
    </row>
    <row r="15" spans="2:5" ht="16.5" customHeight="1" x14ac:dyDescent="0.2">
      <c r="B15" s="155"/>
      <c r="C15" s="156" t="s">
        <v>129</v>
      </c>
      <c r="D15" s="157">
        <v>3340</v>
      </c>
      <c r="E15" s="158"/>
    </row>
    <row r="16" spans="2:5" ht="16.5" customHeight="1" x14ac:dyDescent="0.2">
      <c r="B16" s="155" t="s">
        <v>130</v>
      </c>
      <c r="C16" s="156" t="s">
        <v>131</v>
      </c>
      <c r="D16" s="157">
        <v>240</v>
      </c>
      <c r="E16" s="158"/>
    </row>
    <row r="17" spans="2:5" ht="16.5" customHeight="1" x14ac:dyDescent="0.2">
      <c r="B17" s="155"/>
      <c r="C17" s="156" t="s">
        <v>132</v>
      </c>
      <c r="D17" s="157">
        <v>180</v>
      </c>
      <c r="E17" s="158"/>
    </row>
    <row r="18" spans="2:5" ht="16.5" customHeight="1" x14ac:dyDescent="0.2">
      <c r="B18" s="155"/>
      <c r="C18" s="156" t="s">
        <v>133</v>
      </c>
      <c r="D18" s="157">
        <v>250</v>
      </c>
      <c r="E18" s="158"/>
    </row>
    <row r="19" spans="2:5" ht="16.5" customHeight="1" x14ac:dyDescent="0.2">
      <c r="B19" s="155" t="s">
        <v>134</v>
      </c>
      <c r="C19" s="156" t="s">
        <v>135</v>
      </c>
      <c r="D19" s="157">
        <v>310</v>
      </c>
      <c r="E19" s="158"/>
    </row>
    <row r="20" spans="2:5" ht="16.5" customHeight="1" x14ac:dyDescent="0.2">
      <c r="B20" s="155"/>
      <c r="C20" s="156" t="s">
        <v>136</v>
      </c>
      <c r="D20" s="157">
        <v>410</v>
      </c>
      <c r="E20" s="158"/>
    </row>
    <row r="21" spans="2:5" ht="16.5" customHeight="1" x14ac:dyDescent="0.2">
      <c r="B21" s="155"/>
      <c r="C21" s="156" t="s">
        <v>137</v>
      </c>
      <c r="D21" s="157">
        <v>470</v>
      </c>
      <c r="E21" s="158"/>
    </row>
    <row r="22" spans="2:5" ht="16.5" customHeight="1" x14ac:dyDescent="0.2">
      <c r="B22" s="155" t="s">
        <v>138</v>
      </c>
      <c r="C22" s="156" t="s">
        <v>139</v>
      </c>
      <c r="D22" s="157">
        <v>610</v>
      </c>
      <c r="E22" s="158"/>
    </row>
    <row r="23" spans="2:5" ht="16.5" customHeight="1" x14ac:dyDescent="0.2">
      <c r="B23" s="155"/>
      <c r="C23" s="156" t="s">
        <v>140</v>
      </c>
      <c r="D23" s="157">
        <v>460</v>
      </c>
      <c r="E23" s="158"/>
    </row>
    <row r="24" spans="2:5" ht="16.5" customHeight="1" x14ac:dyDescent="0.2">
      <c r="B24" s="164" t="s">
        <v>141</v>
      </c>
      <c r="C24" s="156" t="s">
        <v>142</v>
      </c>
      <c r="D24" s="161">
        <v>2480</v>
      </c>
      <c r="E24" s="162"/>
    </row>
    <row r="25" spans="2:5" ht="16.5" customHeight="1" x14ac:dyDescent="0.2">
      <c r="B25" s="165" t="s">
        <v>143</v>
      </c>
      <c r="C25" s="156" t="s">
        <v>144</v>
      </c>
      <c r="D25" s="157">
        <v>1580</v>
      </c>
      <c r="E25" s="158" t="s">
        <v>145</v>
      </c>
    </row>
    <row r="26" spans="2:5" ht="16.5" customHeight="1" x14ac:dyDescent="0.2">
      <c r="B26" s="166"/>
      <c r="C26" s="156" t="s">
        <v>146</v>
      </c>
      <c r="D26" s="157">
        <v>1330</v>
      </c>
      <c r="E26" s="158" t="s">
        <v>147</v>
      </c>
    </row>
    <row r="27" spans="2:5" ht="16.5" customHeight="1" x14ac:dyDescent="0.2">
      <c r="B27" s="167"/>
      <c r="C27" s="156" t="s">
        <v>148</v>
      </c>
      <c r="D27" s="157">
        <v>1020</v>
      </c>
      <c r="E27" s="158" t="s">
        <v>149</v>
      </c>
    </row>
    <row r="28" spans="2:5" ht="16.5" customHeight="1" x14ac:dyDescent="0.2">
      <c r="B28" s="168" t="s">
        <v>150</v>
      </c>
      <c r="C28" s="156" t="s">
        <v>151</v>
      </c>
      <c r="D28" s="157">
        <v>1180</v>
      </c>
      <c r="E28" s="158" t="s">
        <v>152</v>
      </c>
    </row>
    <row r="29" spans="2:5" ht="16.5" customHeight="1" x14ac:dyDescent="0.2">
      <c r="B29" s="168" t="s">
        <v>153</v>
      </c>
      <c r="C29" s="156" t="s">
        <v>154</v>
      </c>
      <c r="D29" s="157">
        <v>620</v>
      </c>
      <c r="E29" s="158" t="s">
        <v>155</v>
      </c>
    </row>
    <row r="30" spans="2:5" x14ac:dyDescent="0.2">
      <c r="B30" s="169"/>
      <c r="C30" s="169"/>
      <c r="D30" s="169"/>
    </row>
    <row r="31" spans="2:5" x14ac:dyDescent="0.2">
      <c r="B31" s="169"/>
      <c r="C31" s="169"/>
      <c r="D31" s="169"/>
    </row>
    <row r="32" spans="2:5" x14ac:dyDescent="0.2">
      <c r="B32" s="170"/>
      <c r="C32" s="170"/>
      <c r="D32" s="170"/>
    </row>
    <row r="33" spans="2:4" x14ac:dyDescent="0.2">
      <c r="B33" s="170"/>
      <c r="C33" s="170"/>
      <c r="D33" s="170"/>
    </row>
    <row r="34" spans="2:4" x14ac:dyDescent="0.2">
      <c r="B34" s="170"/>
      <c r="C34" s="170"/>
      <c r="D34" s="170"/>
    </row>
    <row r="35" spans="2:4" x14ac:dyDescent="0.2">
      <c r="B35" s="170"/>
      <c r="C35" s="170"/>
      <c r="D35" s="170"/>
    </row>
    <row r="36" spans="2:4" x14ac:dyDescent="0.2">
      <c r="B36" s="170"/>
      <c r="C36" s="170"/>
      <c r="D36" s="170"/>
    </row>
    <row r="37" spans="2:4" x14ac:dyDescent="0.2">
      <c r="B37" s="170"/>
      <c r="C37" s="170"/>
      <c r="D37" s="170"/>
    </row>
    <row r="38" spans="2:4" x14ac:dyDescent="0.2">
      <c r="B38" s="170"/>
      <c r="C38" s="170"/>
      <c r="D38" s="170"/>
    </row>
    <row r="39" spans="2:4" x14ac:dyDescent="0.2">
      <c r="B39" s="170"/>
      <c r="C39" s="170"/>
      <c r="D39" s="170"/>
    </row>
    <row r="40" spans="2:4" x14ac:dyDescent="0.2">
      <c r="B40" s="170"/>
      <c r="C40" s="170"/>
      <c r="D40" s="170"/>
    </row>
    <row r="41" spans="2:4" x14ac:dyDescent="0.2">
      <c r="B41" s="170"/>
      <c r="C41" s="170"/>
      <c r="D41" s="170"/>
    </row>
    <row r="42" spans="2:4" x14ac:dyDescent="0.2">
      <c r="B42" s="170"/>
      <c r="C42" s="170"/>
      <c r="D42" s="170"/>
    </row>
    <row r="43" spans="2:4" x14ac:dyDescent="0.2">
      <c r="B43" s="170"/>
      <c r="C43" s="170"/>
      <c r="D43" s="170"/>
    </row>
    <row r="44" spans="2:4" x14ac:dyDescent="0.2">
      <c r="B44" s="170"/>
      <c r="C44" s="170"/>
      <c r="D44" s="170"/>
    </row>
    <row r="45" spans="2:4" x14ac:dyDescent="0.2">
      <c r="B45" s="170"/>
      <c r="C45" s="170"/>
      <c r="D45" s="170"/>
    </row>
    <row r="46" spans="2:4" x14ac:dyDescent="0.2">
      <c r="B46" s="170"/>
      <c r="C46" s="170"/>
      <c r="D46" s="170"/>
    </row>
    <row r="47" spans="2:4" x14ac:dyDescent="0.2">
      <c r="B47" s="170"/>
      <c r="C47" s="170"/>
      <c r="D47" s="170"/>
    </row>
    <row r="48" spans="2:4" x14ac:dyDescent="0.2">
      <c r="B48" s="170"/>
      <c r="C48" s="170"/>
      <c r="D48" s="170"/>
    </row>
    <row r="49" spans="2:4" x14ac:dyDescent="0.2">
      <c r="B49" s="170"/>
      <c r="C49" s="170"/>
      <c r="D49" s="170"/>
    </row>
    <row r="50" spans="2:4" x14ac:dyDescent="0.2">
      <c r="B50" s="170"/>
      <c r="C50" s="170"/>
      <c r="D50" s="170"/>
    </row>
    <row r="51" spans="2:4" x14ac:dyDescent="0.2">
      <c r="B51" s="170"/>
      <c r="C51" s="170"/>
      <c r="D51" s="170"/>
    </row>
    <row r="52" spans="2:4" x14ac:dyDescent="0.2">
      <c r="B52" s="170"/>
      <c r="C52" s="170"/>
      <c r="D52" s="170"/>
    </row>
    <row r="53" spans="2:4" x14ac:dyDescent="0.2">
      <c r="B53" s="170"/>
      <c r="C53" s="170"/>
      <c r="D53" s="170"/>
    </row>
    <row r="54" spans="2:4" x14ac:dyDescent="0.2">
      <c r="B54" s="170"/>
      <c r="C54" s="170"/>
      <c r="D54" s="170"/>
    </row>
    <row r="55" spans="2:4" x14ac:dyDescent="0.2">
      <c r="B55" s="170"/>
      <c r="C55" s="170"/>
      <c r="D55" s="170"/>
    </row>
    <row r="56" spans="2:4" x14ac:dyDescent="0.2">
      <c r="B56" s="170"/>
      <c r="C56" s="170"/>
      <c r="D56" s="170"/>
    </row>
    <row r="57" spans="2:4" x14ac:dyDescent="0.2">
      <c r="B57" s="170"/>
      <c r="C57" s="170"/>
      <c r="D57" s="170"/>
    </row>
    <row r="58" spans="2:4" x14ac:dyDescent="0.2">
      <c r="B58" s="170"/>
      <c r="C58" s="170"/>
      <c r="D58" s="170"/>
    </row>
    <row r="59" spans="2:4" x14ac:dyDescent="0.2">
      <c r="B59" s="170"/>
      <c r="C59" s="170"/>
      <c r="D59" s="170"/>
    </row>
    <row r="60" spans="2:4" x14ac:dyDescent="0.2">
      <c r="B60" s="170"/>
      <c r="C60" s="170"/>
      <c r="D60" s="170"/>
    </row>
    <row r="61" spans="2:4" x14ac:dyDescent="0.2">
      <c r="B61" s="170"/>
      <c r="C61" s="170"/>
      <c r="D61" s="170"/>
    </row>
    <row r="62" spans="2:4" x14ac:dyDescent="0.2">
      <c r="B62" s="170"/>
      <c r="C62" s="170"/>
      <c r="D62" s="170"/>
    </row>
    <row r="63" spans="2:4" x14ac:dyDescent="0.2">
      <c r="B63" s="170"/>
      <c r="C63" s="170"/>
      <c r="D63" s="170"/>
    </row>
    <row r="64" spans="2:4" x14ac:dyDescent="0.2">
      <c r="B64" s="170"/>
      <c r="C64" s="170"/>
      <c r="D64" s="170"/>
    </row>
    <row r="65" spans="2:4" x14ac:dyDescent="0.2">
      <c r="B65" s="170"/>
      <c r="C65" s="170"/>
      <c r="D65" s="170"/>
    </row>
    <row r="66" spans="2:4" x14ac:dyDescent="0.2">
      <c r="B66" s="170"/>
      <c r="C66" s="170"/>
      <c r="D66" s="170"/>
    </row>
    <row r="67" spans="2:4" x14ac:dyDescent="0.2">
      <c r="B67" s="170"/>
      <c r="C67" s="170"/>
      <c r="D67" s="170"/>
    </row>
    <row r="68" spans="2:4" x14ac:dyDescent="0.2">
      <c r="B68" s="170"/>
      <c r="C68" s="170"/>
      <c r="D68" s="170"/>
    </row>
    <row r="69" spans="2:4" x14ac:dyDescent="0.2">
      <c r="B69" s="170"/>
      <c r="C69" s="170"/>
      <c r="D69" s="170"/>
    </row>
    <row r="70" spans="2:4" x14ac:dyDescent="0.2">
      <c r="B70" s="170"/>
      <c r="C70" s="170"/>
      <c r="D70" s="170"/>
    </row>
    <row r="71" spans="2:4" x14ac:dyDescent="0.2">
      <c r="B71" s="170"/>
      <c r="C71" s="170"/>
      <c r="D71" s="170"/>
    </row>
    <row r="72" spans="2:4" x14ac:dyDescent="0.2">
      <c r="B72" s="170"/>
      <c r="C72" s="170"/>
      <c r="D72" s="170"/>
    </row>
    <row r="73" spans="2:4" x14ac:dyDescent="0.2">
      <c r="B73" s="170"/>
      <c r="C73" s="170"/>
      <c r="D73" s="170"/>
    </row>
    <row r="74" spans="2:4" x14ac:dyDescent="0.2">
      <c r="B74" s="170"/>
      <c r="C74" s="170"/>
      <c r="D74" s="170"/>
    </row>
    <row r="75" spans="2:4" x14ac:dyDescent="0.2">
      <c r="B75" s="170"/>
      <c r="C75" s="170"/>
      <c r="D75" s="170"/>
    </row>
    <row r="76" spans="2:4" x14ac:dyDescent="0.2">
      <c r="B76" s="170"/>
      <c r="C76" s="170"/>
      <c r="D76" s="170"/>
    </row>
    <row r="77" spans="2:4" x14ac:dyDescent="0.2">
      <c r="B77" s="170"/>
      <c r="C77" s="170"/>
      <c r="D77" s="170"/>
    </row>
    <row r="78" spans="2:4" x14ac:dyDescent="0.2">
      <c r="B78" s="170"/>
      <c r="C78" s="170"/>
      <c r="D78" s="170"/>
    </row>
    <row r="79" spans="2:4" x14ac:dyDescent="0.2">
      <c r="B79" s="170"/>
      <c r="C79" s="170"/>
      <c r="D79" s="170"/>
    </row>
    <row r="80" spans="2:4" x14ac:dyDescent="0.2">
      <c r="B80" s="170"/>
      <c r="C80" s="170"/>
      <c r="D80" s="170"/>
    </row>
    <row r="81" spans="2:4" x14ac:dyDescent="0.2">
      <c r="B81" s="170"/>
      <c r="C81" s="170"/>
      <c r="D81" s="170"/>
    </row>
    <row r="82" spans="2:4" x14ac:dyDescent="0.2">
      <c r="B82" s="170"/>
      <c r="C82" s="170"/>
      <c r="D82" s="170"/>
    </row>
    <row r="83" spans="2:4" x14ac:dyDescent="0.2">
      <c r="B83" s="170"/>
      <c r="C83" s="170"/>
      <c r="D83" s="170"/>
    </row>
    <row r="84" spans="2:4" x14ac:dyDescent="0.2">
      <c r="B84" s="170"/>
      <c r="C84" s="170"/>
      <c r="D84" s="170"/>
    </row>
    <row r="85" spans="2:4" x14ac:dyDescent="0.2">
      <c r="B85" s="170"/>
      <c r="C85" s="170"/>
      <c r="D85" s="170"/>
    </row>
    <row r="86" spans="2:4" x14ac:dyDescent="0.2">
      <c r="B86" s="170"/>
      <c r="C86" s="170"/>
      <c r="D86" s="170"/>
    </row>
    <row r="87" spans="2:4" x14ac:dyDescent="0.2">
      <c r="B87" s="170"/>
      <c r="C87" s="170"/>
      <c r="D87" s="170"/>
    </row>
    <row r="88" spans="2:4" x14ac:dyDescent="0.2">
      <c r="B88" s="170"/>
      <c r="C88" s="170"/>
      <c r="D88" s="170"/>
    </row>
    <row r="89" spans="2:4" x14ac:dyDescent="0.2">
      <c r="B89" s="170"/>
      <c r="C89" s="170"/>
      <c r="D89" s="170"/>
    </row>
    <row r="90" spans="2:4" x14ac:dyDescent="0.2">
      <c r="B90" s="170"/>
      <c r="C90" s="170"/>
      <c r="D90" s="170"/>
    </row>
    <row r="91" spans="2:4" x14ac:dyDescent="0.2">
      <c r="B91" s="170"/>
      <c r="C91" s="170"/>
      <c r="D91" s="170"/>
    </row>
    <row r="92" spans="2:4" x14ac:dyDescent="0.2">
      <c r="B92" s="170"/>
      <c r="C92" s="170"/>
      <c r="D92" s="170"/>
    </row>
    <row r="93" spans="2:4" x14ac:dyDescent="0.2">
      <c r="B93" s="170"/>
      <c r="C93" s="170"/>
      <c r="D93" s="170"/>
    </row>
    <row r="94" spans="2:4" x14ac:dyDescent="0.2">
      <c r="B94" s="170"/>
      <c r="C94" s="170"/>
      <c r="D94" s="170"/>
    </row>
    <row r="95" spans="2:4" x14ac:dyDescent="0.2">
      <c r="B95" s="170"/>
      <c r="C95" s="170"/>
      <c r="D95" s="170"/>
    </row>
    <row r="96" spans="2:4" x14ac:dyDescent="0.2">
      <c r="B96" s="170"/>
      <c r="C96" s="170"/>
      <c r="D96" s="170"/>
    </row>
    <row r="97" spans="2:4" x14ac:dyDescent="0.2">
      <c r="B97" s="170"/>
      <c r="C97" s="170"/>
      <c r="D97" s="170"/>
    </row>
    <row r="98" spans="2:4" x14ac:dyDescent="0.2">
      <c r="B98" s="170"/>
      <c r="C98" s="170"/>
      <c r="D98" s="170"/>
    </row>
    <row r="99" spans="2:4" x14ac:dyDescent="0.2">
      <c r="B99" s="170"/>
      <c r="C99" s="170"/>
      <c r="D99" s="170"/>
    </row>
    <row r="100" spans="2:4" x14ac:dyDescent="0.2">
      <c r="B100" s="170"/>
      <c r="C100" s="170"/>
      <c r="D100" s="170"/>
    </row>
    <row r="101" spans="2:4" x14ac:dyDescent="0.2">
      <c r="B101" s="170"/>
      <c r="C101" s="170"/>
      <c r="D101" s="170"/>
    </row>
    <row r="102" spans="2:4" x14ac:dyDescent="0.2">
      <c r="B102" s="170"/>
      <c r="C102" s="170"/>
      <c r="D102" s="170"/>
    </row>
    <row r="103" spans="2:4" x14ac:dyDescent="0.2">
      <c r="B103" s="170"/>
      <c r="C103" s="170"/>
      <c r="D103" s="170"/>
    </row>
    <row r="104" spans="2:4" x14ac:dyDescent="0.2">
      <c r="B104" s="170"/>
      <c r="C104" s="170"/>
      <c r="D104" s="170"/>
    </row>
    <row r="105" spans="2:4" x14ac:dyDescent="0.2">
      <c r="B105" s="170"/>
      <c r="C105" s="170"/>
      <c r="D105" s="170"/>
    </row>
    <row r="106" spans="2:4" x14ac:dyDescent="0.2">
      <c r="B106" s="170"/>
      <c r="C106" s="170"/>
      <c r="D106" s="170"/>
    </row>
    <row r="107" spans="2:4" x14ac:dyDescent="0.2">
      <c r="B107" s="170"/>
      <c r="C107" s="170"/>
      <c r="D107" s="170"/>
    </row>
    <row r="108" spans="2:4" x14ac:dyDescent="0.2">
      <c r="B108" s="170"/>
      <c r="C108" s="170"/>
      <c r="D108" s="170"/>
    </row>
    <row r="109" spans="2:4" x14ac:dyDescent="0.2">
      <c r="B109" s="170"/>
      <c r="C109" s="170"/>
      <c r="D109" s="170"/>
    </row>
    <row r="110" spans="2:4" x14ac:dyDescent="0.2">
      <c r="B110" s="170"/>
      <c r="C110" s="170"/>
      <c r="D110" s="170"/>
    </row>
    <row r="111" spans="2:4" x14ac:dyDescent="0.2">
      <c r="B111" s="170"/>
      <c r="C111" s="170"/>
      <c r="D111" s="170"/>
    </row>
    <row r="112" spans="2:4" x14ac:dyDescent="0.2">
      <c r="B112" s="170"/>
      <c r="C112" s="170"/>
      <c r="D112" s="170"/>
    </row>
    <row r="113" spans="2:4" x14ac:dyDescent="0.2">
      <c r="B113" s="170"/>
      <c r="C113" s="170"/>
      <c r="D113" s="170"/>
    </row>
    <row r="114" spans="2:4" x14ac:dyDescent="0.2">
      <c r="B114" s="170"/>
      <c r="C114" s="170"/>
      <c r="D114" s="170"/>
    </row>
    <row r="115" spans="2:4" x14ac:dyDescent="0.2">
      <c r="B115" s="170"/>
      <c r="C115" s="170"/>
      <c r="D115" s="170"/>
    </row>
    <row r="116" spans="2:4" x14ac:dyDescent="0.2">
      <c r="B116" s="170"/>
      <c r="C116" s="170"/>
      <c r="D116" s="170"/>
    </row>
    <row r="117" spans="2:4" x14ac:dyDescent="0.2">
      <c r="B117" s="170"/>
      <c r="C117" s="170"/>
      <c r="D117" s="170"/>
    </row>
    <row r="118" spans="2:4" x14ac:dyDescent="0.2">
      <c r="B118" s="170"/>
      <c r="C118" s="170"/>
      <c r="D118" s="170"/>
    </row>
    <row r="119" spans="2:4" x14ac:dyDescent="0.2">
      <c r="B119" s="170"/>
      <c r="C119" s="170"/>
      <c r="D119" s="170"/>
    </row>
    <row r="120" spans="2:4" x14ac:dyDescent="0.2">
      <c r="B120" s="170"/>
      <c r="C120" s="170"/>
      <c r="D120" s="170"/>
    </row>
    <row r="121" spans="2:4" x14ac:dyDescent="0.2">
      <c r="B121" s="170"/>
      <c r="C121" s="170"/>
      <c r="D121" s="170"/>
    </row>
    <row r="122" spans="2:4" x14ac:dyDescent="0.2">
      <c r="B122" s="170"/>
      <c r="C122" s="170"/>
      <c r="D122" s="170"/>
    </row>
    <row r="123" spans="2:4" x14ac:dyDescent="0.2">
      <c r="B123" s="170"/>
      <c r="C123" s="170"/>
      <c r="D123" s="170"/>
    </row>
    <row r="124" spans="2:4" x14ac:dyDescent="0.2">
      <c r="B124" s="170"/>
      <c r="C124" s="170"/>
      <c r="D124" s="170"/>
    </row>
  </sheetData>
  <mergeCells count="11">
    <mergeCell ref="B14:B15"/>
    <mergeCell ref="B16:B18"/>
    <mergeCell ref="B19:B21"/>
    <mergeCell ref="B22:B23"/>
    <mergeCell ref="B25:B27"/>
    <mergeCell ref="B3:B4"/>
    <mergeCell ref="C3:C4"/>
    <mergeCell ref="E3:E4"/>
    <mergeCell ref="B5:B9"/>
    <mergeCell ref="B10:B11"/>
    <mergeCell ref="B12:B13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E124F-3F12-40F0-96B0-B169C9C373BD}">
  <dimension ref="A1"/>
  <sheetViews>
    <sheetView zoomScale="70" zoomScaleNormal="70" workbookViewId="0">
      <selection activeCell="E15" sqref="E15"/>
    </sheetView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6C76E153F11F741A71AA8FF790F52DC" ma:contentTypeVersion="2" ma:contentTypeDescription="新しいドキュメントを作成します。" ma:contentTypeScope="" ma:versionID="c73a6b35b340645385e9c456325f3558">
  <xsd:schema xmlns:xsd="http://www.w3.org/2001/XMLSchema" xmlns:xs="http://www.w3.org/2001/XMLSchema" xmlns:p="http://schemas.microsoft.com/office/2006/metadata/properties" xmlns:ns2="2bd59a8b-7358-4444-b06e-68658b03ef98" targetNamespace="http://schemas.microsoft.com/office/2006/metadata/properties" ma:root="true" ma:fieldsID="19fac71b9d896554166959c88cf6b766" ns2:_="">
    <xsd:import namespace="2bd59a8b-7358-4444-b06e-68658b03ef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59a8b-7358-4444-b06e-68658b03e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2C26F4-C352-4E12-83A6-DCFCA2F3DC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E42554-4191-4BF2-A481-62FB2A41F341}">
  <ds:schemaRefs>
    <ds:schemaRef ds:uri="http://schemas.microsoft.com/office/2006/metadata/properties"/>
    <ds:schemaRef ds:uri="http://schemas.microsoft.com/office/infopath/2007/PartnerControls"/>
    <ds:schemaRef ds:uri="05f69301-8130-4a0b-b1ac-973cc40d8a54"/>
    <ds:schemaRef ds:uri="85ec59af-1a16-40a0-b163-384e34c79a5c"/>
  </ds:schemaRefs>
</ds:datastoreItem>
</file>

<file path=customXml/itemProps3.xml><?xml version="1.0" encoding="utf-8"?>
<ds:datastoreItem xmlns:ds="http://schemas.openxmlformats.org/officeDocument/2006/customXml" ds:itemID="{E4A6AD44-451D-46AF-8C4C-AE266F5BD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d59a8b-7358-4444-b06e-68658b03ef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第1表</vt:lpstr>
      <vt:lpstr>第２表</vt:lpstr>
      <vt:lpstr>第３表</vt:lpstr>
      <vt:lpstr>別表</vt:lpstr>
      <vt:lpstr>波線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2015-03-30T02:26:57Z</cp:lastPrinted>
  <dcterms:created xsi:type="dcterms:W3CDTF">2010-06-10T01:56:01Z</dcterms:created>
  <dcterms:modified xsi:type="dcterms:W3CDTF">2023-03-29T01:29:29Z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0x010100C6C76E153F11F741A71AA8FF790F52DC</vt:lpwstr>
  </property>
  <property fmtid="{D5CDD505-2E9C-101B-9397-08002B2CF9AE}" pid="3" name="MediaServiceImageTags">
    <vt:lpwstr/>
  </property>
</Properties>
</file>