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48" activeTab="0"/>
  </bookViews>
  <sheets>
    <sheet name="年間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7">'10月'!$A$1:$AI$38</definedName>
    <definedName name="_xlnm.Print_Area" localSheetId="8">'11月'!$A$1:$AI$38</definedName>
    <definedName name="_xlnm.Print_Area" localSheetId="9">'12月'!$A$1:$AI$38</definedName>
    <definedName name="_xlnm.Print_Area" localSheetId="10">'1月'!$A$1:$AI$38</definedName>
    <definedName name="_xlnm.Print_Area" localSheetId="11">'2月'!$A$1:$AI$38</definedName>
    <definedName name="_xlnm.Print_Area" localSheetId="12">'3月'!$A$1:$AI$38</definedName>
    <definedName name="_xlnm.Print_Area" localSheetId="1">'4月'!$A$1:$AI$38</definedName>
    <definedName name="_xlnm.Print_Area" localSheetId="2">'5月'!$A$1:$AI$38</definedName>
    <definedName name="_xlnm.Print_Area" localSheetId="3">'6月'!$A$1:$AI$38</definedName>
    <definedName name="_xlnm.Print_Area" localSheetId="4">'7月'!$A$1:$AI$38</definedName>
    <definedName name="_xlnm.Print_Area" localSheetId="5">'8月'!$A$1:$AI$38</definedName>
    <definedName name="_xlnm.Print_Area" localSheetId="6">'9月'!$A$1:$AI$38</definedName>
    <definedName name="_xlnm.Print_Area" localSheetId="0">'年間'!$A$1:$AJ$38</definedName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12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  <definedName name="_xlnm.Print_Titles" localSheetId="0">'年間'!$A:$B</definedName>
  </definedNames>
  <calcPr fullCalcOnLoad="1"/>
</workbook>
</file>

<file path=xl/comments12.xml><?xml version="1.0" encoding="utf-8"?>
<comments xmlns="http://schemas.openxmlformats.org/spreadsheetml/2006/main">
  <authors>
    <author>RS19010194</author>
  </authors>
  <commentList>
    <comment ref="Q28" authorId="0">
      <text>
        <r>
          <rPr>
            <sz val="10"/>
            <rFont val="MS P ゴシック"/>
            <family val="3"/>
          </rPr>
          <t>※２月は、資源ごみの収集日（月１回）が祝日で収集がなかったので０トン</t>
        </r>
      </text>
    </comment>
  </commentList>
</comments>
</file>

<file path=xl/sharedStrings.xml><?xml version="1.0" encoding="utf-8"?>
<sst xmlns="http://schemas.openxmlformats.org/spreadsheetml/2006/main" count="1023" uniqueCount="69">
  <si>
    <t>総人口（人）</t>
  </si>
  <si>
    <t>生活系ごみ（ｔ）</t>
  </si>
  <si>
    <t>一人1日当たりの生活系ごみ排出量
（ｇ/日）</t>
  </si>
  <si>
    <t>一人1日当たりのごみ排出量
（ｇ/日）</t>
  </si>
  <si>
    <t>一人1日当たりの事業系ごみ排出量
（ｇ/日）</t>
  </si>
  <si>
    <t>資源ごみの割合（％）</t>
  </si>
  <si>
    <t>事業系ごみ（ｔ）</t>
  </si>
  <si>
    <t>総排出量（ｔ）</t>
  </si>
  <si>
    <t>混合ごみ（ｔ）</t>
  </si>
  <si>
    <t>可燃ごみ（ｔ）</t>
  </si>
  <si>
    <t>不燃ごみ（ｔ）</t>
  </si>
  <si>
    <t>資源ごみ（ｔ）</t>
  </si>
  <si>
    <t>その他ごみ（ｔ）</t>
  </si>
  <si>
    <t>粗大ごみ（ｔ）</t>
  </si>
  <si>
    <t>計</t>
  </si>
  <si>
    <t>収集ごみ</t>
  </si>
  <si>
    <t>直接搬入ごみ</t>
  </si>
  <si>
    <t>資源ごみ</t>
  </si>
  <si>
    <t>県計･県平均</t>
  </si>
  <si>
    <t>盛岡市</t>
  </si>
  <si>
    <t>宮古市</t>
  </si>
  <si>
    <t>大船渡市</t>
  </si>
  <si>
    <t>花巻市</t>
  </si>
  <si>
    <t>久慈市</t>
  </si>
  <si>
    <t>遠野市</t>
  </si>
  <si>
    <t>釜石市</t>
  </si>
  <si>
    <t>西和賀町</t>
  </si>
  <si>
    <t>金ケ崎町</t>
  </si>
  <si>
    <t>平泉町</t>
  </si>
  <si>
    <t>住田町</t>
  </si>
  <si>
    <t>大槌町</t>
  </si>
  <si>
    <t>山田町</t>
  </si>
  <si>
    <t>田野畑村</t>
  </si>
  <si>
    <t>軽米町</t>
  </si>
  <si>
    <t>野田村</t>
  </si>
  <si>
    <t>一戸町</t>
  </si>
  <si>
    <t>滝沢市</t>
  </si>
  <si>
    <t>雫石町</t>
  </si>
  <si>
    <t>葛巻町</t>
  </si>
  <si>
    <t>岩手町</t>
  </si>
  <si>
    <t>一関市</t>
  </si>
  <si>
    <t>八幡平市</t>
  </si>
  <si>
    <t>紫波町</t>
  </si>
  <si>
    <t>岩泉町</t>
  </si>
  <si>
    <t>普代村</t>
  </si>
  <si>
    <t>洋野町</t>
  </si>
  <si>
    <t>北上市</t>
  </si>
  <si>
    <t>陸前高田市</t>
  </si>
  <si>
    <t>二戸市</t>
  </si>
  <si>
    <t>奥州市</t>
  </si>
  <si>
    <t>矢巾町</t>
  </si>
  <si>
    <t>九戸村</t>
  </si>
  <si>
    <t>家庭系ごみ</t>
  </si>
  <si>
    <t>【市町村別】
R３年４月分</t>
  </si>
  <si>
    <t>【市町村別】
R３年５月分</t>
  </si>
  <si>
    <t>【市町村別】
R３年６月分</t>
  </si>
  <si>
    <t>【市町村別】
R３年７月分</t>
  </si>
  <si>
    <t>【市町村別】
R３年８月分</t>
  </si>
  <si>
    <t>【市町村別】
R３年９月分</t>
  </si>
  <si>
    <t>【市町村別】
R３年10月分</t>
  </si>
  <si>
    <t>【市町村別】
R３年11月分</t>
  </si>
  <si>
    <t>【市町村別】
R３年12月分</t>
  </si>
  <si>
    <t>【市町村別】
R４年１月分</t>
  </si>
  <si>
    <t>【市町村別】
R４年２月分</t>
  </si>
  <si>
    <t>【市町村別】
R４年３月分</t>
  </si>
  <si>
    <r>
      <t>総人口（人）</t>
    </r>
    <r>
      <rPr>
        <sz val="8"/>
        <rFont val="ＭＳ Ｐゴシック"/>
        <family val="3"/>
      </rPr>
      <t xml:space="preserve">
※９月の人口</t>
    </r>
  </si>
  <si>
    <t>集団回収量（t）</t>
  </si>
  <si>
    <r>
      <t xml:space="preserve">【市町村別】
</t>
    </r>
    <r>
      <rPr>
        <b/>
        <sz val="12"/>
        <color indexed="12"/>
        <rFont val="ＭＳ Ｐゴシック"/>
        <family val="3"/>
      </rPr>
      <t>Ｒ３年度</t>
    </r>
    <r>
      <rPr>
        <b/>
        <sz val="12"/>
        <rFont val="ＭＳ Ｐゴシック"/>
        <family val="3"/>
      </rPr>
      <t xml:space="preserve">
年間集計結果
（R3.4～R4.3）</t>
    </r>
  </si>
  <si>
    <t>市町村名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</si>
</sst>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  <numFmt numFmtId="182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P ゴシック"/>
      <family val="3"/>
    </font>
    <font>
      <sz val="8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33" borderId="13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6" fontId="0" fillId="33" borderId="16" xfId="0" applyNumberFormat="1" applyFont="1" applyFill="1" applyBorder="1" applyAlignment="1">
      <alignment horizontal="right" vertical="center" shrinkToFit="1"/>
    </xf>
    <xf numFmtId="178" fontId="4" fillId="34" borderId="17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vertical="center" shrinkToFit="1"/>
    </xf>
    <xf numFmtId="176" fontId="4" fillId="34" borderId="18" xfId="0" applyNumberFormat="1" applyFont="1" applyFill="1" applyBorder="1" applyAlignment="1">
      <alignment vertical="center" shrinkToFit="1"/>
    </xf>
    <xf numFmtId="178" fontId="4" fillId="35" borderId="19" xfId="0" applyNumberFormat="1" applyFont="1" applyFill="1" applyBorder="1" applyAlignment="1">
      <alignment horizontal="center" vertical="center" shrinkToFit="1"/>
    </xf>
    <xf numFmtId="176" fontId="4" fillId="35" borderId="20" xfId="0" applyNumberFormat="1" applyFont="1" applyFill="1" applyBorder="1" applyAlignment="1">
      <alignment horizontal="center" vertical="center" shrinkToFit="1"/>
    </xf>
    <xf numFmtId="176" fontId="4" fillId="36" borderId="21" xfId="0" applyNumberFormat="1" applyFont="1" applyFill="1" applyBorder="1" applyAlignment="1">
      <alignment horizontal="center" vertical="center" shrinkToFit="1"/>
    </xf>
    <xf numFmtId="176" fontId="4" fillId="36" borderId="20" xfId="0" applyNumberFormat="1" applyFont="1" applyFill="1" applyBorder="1" applyAlignment="1">
      <alignment horizontal="center" vertical="center" shrinkToFit="1"/>
    </xf>
    <xf numFmtId="176" fontId="4" fillId="35" borderId="22" xfId="0" applyNumberFormat="1" applyFont="1" applyFill="1" applyBorder="1" applyAlignment="1">
      <alignment horizontal="center" vertical="center" wrapText="1" shrinkToFit="1"/>
    </xf>
    <xf numFmtId="176" fontId="4" fillId="36" borderId="23" xfId="0" applyNumberFormat="1" applyFont="1" applyFill="1" applyBorder="1" applyAlignment="1">
      <alignment horizontal="center" vertical="center" shrinkToFit="1"/>
    </xf>
    <xf numFmtId="177" fontId="6" fillId="35" borderId="24" xfId="0" applyNumberFormat="1" applyFont="1" applyFill="1" applyBorder="1" applyAlignment="1">
      <alignment horizontal="center" vertical="center" wrapText="1" shrinkToFit="1"/>
    </xf>
    <xf numFmtId="177" fontId="4" fillId="36" borderId="20" xfId="0" applyNumberFormat="1" applyFont="1" applyFill="1" applyBorder="1" applyAlignment="1">
      <alignment horizontal="center" vertical="center" shrinkToFit="1"/>
    </xf>
    <xf numFmtId="177" fontId="4" fillId="36" borderId="25" xfId="0" applyNumberFormat="1" applyFont="1" applyFill="1" applyBorder="1" applyAlignment="1">
      <alignment horizontal="center" vertical="center" shrinkToFit="1"/>
    </xf>
    <xf numFmtId="177" fontId="7" fillId="37" borderId="26" xfId="0" applyNumberFormat="1" applyFont="1" applyFill="1" applyBorder="1" applyAlignment="1">
      <alignment horizontal="right" vertical="center" shrinkToFit="1"/>
    </xf>
    <xf numFmtId="178" fontId="7" fillId="35" borderId="27" xfId="0" applyNumberFormat="1" applyFont="1" applyFill="1" applyBorder="1" applyAlignment="1">
      <alignment horizontal="right" vertical="center" shrinkToFit="1"/>
    </xf>
    <xf numFmtId="176" fontId="7" fillId="35" borderId="28" xfId="0" applyNumberFormat="1" applyFont="1" applyFill="1" applyBorder="1" applyAlignment="1">
      <alignment horizontal="right" vertical="center" shrinkToFit="1"/>
    </xf>
    <xf numFmtId="176" fontId="7" fillId="36" borderId="28" xfId="0" applyNumberFormat="1" applyFont="1" applyFill="1" applyBorder="1" applyAlignment="1">
      <alignment horizontal="right" vertical="center" shrinkToFit="1"/>
    </xf>
    <xf numFmtId="176" fontId="7" fillId="38" borderId="28" xfId="0" applyNumberFormat="1" applyFont="1" applyFill="1" applyBorder="1" applyAlignment="1">
      <alignment horizontal="right" vertical="center" shrinkToFit="1"/>
    </xf>
    <xf numFmtId="176" fontId="7" fillId="34" borderId="29" xfId="0" applyNumberFormat="1" applyFont="1" applyFill="1" applyBorder="1" applyAlignment="1">
      <alignment horizontal="right" vertical="center" shrinkToFit="1"/>
    </xf>
    <xf numFmtId="176" fontId="7" fillId="35" borderId="30" xfId="0" applyNumberFormat="1" applyFont="1" applyFill="1" applyBorder="1" applyAlignment="1">
      <alignment vertical="center" shrinkToFit="1"/>
    </xf>
    <xf numFmtId="176" fontId="7" fillId="36" borderId="28" xfId="0" applyNumberFormat="1" applyFont="1" applyFill="1" applyBorder="1" applyAlignment="1">
      <alignment vertical="center" shrinkToFit="1"/>
    </xf>
    <xf numFmtId="176" fontId="7" fillId="36" borderId="31" xfId="0" applyNumberFormat="1" applyFont="1" applyFill="1" applyBorder="1" applyAlignment="1">
      <alignment vertical="center" shrinkToFit="1"/>
    </xf>
    <xf numFmtId="177" fontId="7" fillId="35" borderId="30" xfId="0" applyNumberFormat="1" applyFont="1" applyFill="1" applyBorder="1" applyAlignment="1">
      <alignment vertical="center" shrinkToFit="1"/>
    </xf>
    <xf numFmtId="177" fontId="7" fillId="36" borderId="28" xfId="0" applyNumberFormat="1" applyFont="1" applyFill="1" applyBorder="1" applyAlignment="1">
      <alignment vertical="center" shrinkToFit="1"/>
    </xf>
    <xf numFmtId="177" fontId="7" fillId="36" borderId="29" xfId="0" applyNumberFormat="1" applyFont="1" applyFill="1" applyBorder="1" applyAlignment="1">
      <alignment vertical="center" shrinkToFit="1"/>
    </xf>
    <xf numFmtId="177" fontId="7" fillId="34" borderId="26" xfId="0" applyNumberFormat="1" applyFont="1" applyFill="1" applyBorder="1" applyAlignment="1">
      <alignment vertical="center" shrinkToFit="1"/>
    </xf>
    <xf numFmtId="177" fontId="7" fillId="38" borderId="26" xfId="0" applyNumberFormat="1" applyFont="1" applyFill="1" applyBorder="1" applyAlignment="1">
      <alignment vertical="center" shrinkToFit="1"/>
    </xf>
    <xf numFmtId="176" fontId="7" fillId="28" borderId="26" xfId="0" applyNumberFormat="1" applyFont="1" applyFill="1" applyBorder="1" applyAlignment="1">
      <alignment vertical="center" shrinkToFit="1"/>
    </xf>
    <xf numFmtId="177" fontId="0" fillId="37" borderId="32" xfId="0" applyNumberFormat="1" applyFont="1" applyFill="1" applyBorder="1" applyAlignment="1">
      <alignment horizontal="right" vertical="center" shrinkToFit="1"/>
    </xf>
    <xf numFmtId="178" fontId="0" fillId="35" borderId="33" xfId="0" applyNumberFormat="1" applyFont="1" applyFill="1" applyBorder="1" applyAlignment="1">
      <alignment horizontal="right" vertical="center" shrinkToFit="1"/>
    </xf>
    <xf numFmtId="176" fontId="0" fillId="35" borderId="13" xfId="0" applyNumberFormat="1" applyFont="1" applyFill="1" applyBorder="1" applyAlignment="1">
      <alignment horizontal="right" vertical="center" shrinkToFit="1"/>
    </xf>
    <xf numFmtId="176" fontId="0" fillId="36" borderId="13" xfId="0" applyNumberFormat="1" applyFont="1" applyFill="1" applyBorder="1" applyAlignment="1">
      <alignment horizontal="right" vertical="center" shrinkToFit="1"/>
    </xf>
    <xf numFmtId="176" fontId="0" fillId="34" borderId="14" xfId="0" applyNumberFormat="1" applyFont="1" applyFill="1" applyBorder="1" applyAlignment="1">
      <alignment horizontal="right" vertical="center" shrinkToFit="1"/>
    </xf>
    <xf numFmtId="177" fontId="0" fillId="37" borderId="34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8" fontId="0" fillId="35" borderId="35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4" borderId="1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76" fontId="0" fillId="35" borderId="10" xfId="0" applyNumberFormat="1" applyFont="1" applyFill="1" applyBorder="1" applyAlignment="1">
      <alignment vertical="center" shrinkToFit="1"/>
    </xf>
    <xf numFmtId="176" fontId="0" fillId="28" borderId="36" xfId="0" applyNumberFormat="1" applyFont="1" applyFill="1" applyBorder="1" applyAlignment="1">
      <alignment horizontal="right" vertical="center" shrinkToFit="1"/>
    </xf>
    <xf numFmtId="176" fontId="49" fillId="0" borderId="0" xfId="0" applyNumberFormat="1" applyFont="1" applyBorder="1" applyAlignment="1">
      <alignment vertical="center" shrinkToFit="1"/>
    </xf>
    <xf numFmtId="176" fontId="50" fillId="0" borderId="0" xfId="0" applyNumberFormat="1" applyFont="1" applyBorder="1" applyAlignment="1">
      <alignment vertical="center" shrinkToFit="1"/>
    </xf>
    <xf numFmtId="176" fontId="51" fillId="0" borderId="0" xfId="0" applyNumberFormat="1" applyFont="1" applyBorder="1" applyAlignment="1">
      <alignment vertical="center" shrinkToFit="1"/>
    </xf>
    <xf numFmtId="176" fontId="51" fillId="0" borderId="0" xfId="0" applyNumberFormat="1" applyFont="1" applyFill="1" applyBorder="1" applyAlignment="1">
      <alignment vertical="center" shrinkToFit="1"/>
    </xf>
    <xf numFmtId="176" fontId="51" fillId="0" borderId="0" xfId="0" applyNumberFormat="1" applyFont="1" applyBorder="1" applyAlignment="1">
      <alignment vertical="center" wrapText="1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5" borderId="11" xfId="0" applyNumberFormat="1" applyFont="1" applyFill="1" applyBorder="1" applyAlignment="1">
      <alignment vertical="center" shrinkToFit="1"/>
    </xf>
    <xf numFmtId="176" fontId="0" fillId="36" borderId="13" xfId="0" applyNumberFormat="1" applyFont="1" applyFill="1" applyBorder="1" applyAlignment="1">
      <alignment vertical="center" shrinkToFit="1"/>
    </xf>
    <xf numFmtId="176" fontId="0" fillId="36" borderId="12" xfId="0" applyNumberFormat="1" applyFont="1" applyFill="1" applyBorder="1" applyAlignment="1">
      <alignment vertical="center" shrinkToFit="1"/>
    </xf>
    <xf numFmtId="177" fontId="0" fillId="35" borderId="33" xfId="0" applyNumberFormat="1" applyFont="1" applyFill="1" applyBorder="1" applyAlignment="1">
      <alignment horizontal="right" vertical="center" shrinkToFit="1"/>
    </xf>
    <xf numFmtId="177" fontId="0" fillId="36" borderId="13" xfId="0" applyNumberFormat="1" applyFont="1" applyFill="1" applyBorder="1" applyAlignment="1">
      <alignment horizontal="right" vertical="center" shrinkToFit="1"/>
    </xf>
    <xf numFmtId="177" fontId="0" fillId="36" borderId="14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8" borderId="37" xfId="0" applyNumberFormat="1" applyFont="1" applyFill="1" applyBorder="1" applyAlignment="1">
      <alignment horizontal="right" vertical="center" shrinkToFit="1"/>
    </xf>
    <xf numFmtId="176" fontId="0" fillId="28" borderId="3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vertical="center" shrinkToFit="1"/>
    </xf>
    <xf numFmtId="176" fontId="0" fillId="36" borderId="38" xfId="0" applyNumberFormat="1" applyFont="1" applyFill="1" applyBorder="1" applyAlignment="1">
      <alignment vertical="center" shrinkToFit="1"/>
    </xf>
    <xf numFmtId="177" fontId="0" fillId="35" borderId="35" xfId="0" applyNumberFormat="1" applyFont="1" applyFill="1" applyBorder="1" applyAlignment="1">
      <alignment horizontal="right" vertical="center" shrinkToFit="1"/>
    </xf>
    <xf numFmtId="177" fontId="0" fillId="36" borderId="16" xfId="0" applyNumberFormat="1" applyFont="1" applyFill="1" applyBorder="1" applyAlignment="1">
      <alignment horizontal="right" vertical="center" shrinkToFit="1"/>
    </xf>
    <xf numFmtId="177" fontId="0" fillId="36" borderId="15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7" fontId="0" fillId="38" borderId="39" xfId="0" applyNumberFormat="1" applyFont="1" applyFill="1" applyBorder="1" applyAlignment="1">
      <alignment horizontal="right" vertical="center" shrinkToFit="1"/>
    </xf>
    <xf numFmtId="176" fontId="0" fillId="28" borderId="34" xfId="0" applyNumberFormat="1" applyFont="1" applyFill="1" applyBorder="1" applyAlignment="1">
      <alignment horizontal="right" vertical="center" shrinkToFit="1"/>
    </xf>
    <xf numFmtId="177" fontId="0" fillId="35" borderId="10" xfId="0" applyNumberFormat="1" applyFont="1" applyFill="1" applyBorder="1" applyAlignment="1">
      <alignment horizontal="right" vertical="center" shrinkToFit="1"/>
    </xf>
    <xf numFmtId="177" fontId="0" fillId="38" borderId="4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33" borderId="41" xfId="0" applyNumberFormat="1" applyFont="1" applyFill="1" applyBorder="1" applyAlignment="1">
      <alignment horizontal="right" vertical="center" shrinkToFit="1"/>
    </xf>
    <xf numFmtId="176" fontId="0" fillId="35" borderId="10" xfId="0" applyNumberFormat="1" applyFont="1" applyFill="1" applyBorder="1" applyAlignment="1">
      <alignment horizontal="right" vertical="center" shrinkToFit="1"/>
    </xf>
    <xf numFmtId="176" fontId="0" fillId="36" borderId="38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7" fontId="0" fillId="37" borderId="36" xfId="0" applyNumberFormat="1" applyFont="1" applyFill="1" applyBorder="1" applyAlignment="1">
      <alignment horizontal="right" vertical="center" shrinkToFit="1"/>
    </xf>
    <xf numFmtId="178" fontId="0" fillId="35" borderId="43" xfId="0" applyNumberFormat="1" applyFont="1" applyFill="1" applyBorder="1" applyAlignment="1">
      <alignment horizontal="right" vertical="center" shrinkToFit="1"/>
    </xf>
    <xf numFmtId="176" fontId="0" fillId="35" borderId="20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horizontal="right" vertical="center" shrinkToFit="1"/>
    </xf>
    <xf numFmtId="176" fontId="0" fillId="33" borderId="20" xfId="0" applyNumberFormat="1" applyFont="1" applyFill="1" applyBorder="1" applyAlignment="1">
      <alignment horizontal="right" vertical="center" shrinkToFit="1"/>
    </xf>
    <xf numFmtId="176" fontId="0" fillId="38" borderId="20" xfId="0" applyNumberFormat="1" applyFont="1" applyFill="1" applyBorder="1" applyAlignment="1">
      <alignment horizontal="right" vertical="center" shrinkToFit="1"/>
    </xf>
    <xf numFmtId="176" fontId="0" fillId="34" borderId="25" xfId="0" applyNumberFormat="1" applyFont="1" applyFill="1" applyBorder="1" applyAlignment="1">
      <alignment horizontal="right" vertical="center" shrinkToFit="1"/>
    </xf>
    <xf numFmtId="176" fontId="0" fillId="35" borderId="42" xfId="0" applyNumberFormat="1" applyFont="1" applyFill="1" applyBorder="1" applyAlignment="1">
      <alignment vertical="center" shrinkToFit="1"/>
    </xf>
    <xf numFmtId="176" fontId="0" fillId="36" borderId="20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7" fontId="0" fillId="35" borderId="43" xfId="0" applyNumberFormat="1" applyFont="1" applyFill="1" applyBorder="1" applyAlignment="1">
      <alignment horizontal="right" vertical="center" shrinkToFit="1"/>
    </xf>
    <xf numFmtId="177" fontId="0" fillId="36" borderId="20" xfId="0" applyNumberFormat="1" applyFont="1" applyFill="1" applyBorder="1" applyAlignment="1">
      <alignment horizontal="right" vertical="center" shrinkToFit="1"/>
    </xf>
    <xf numFmtId="177" fontId="0" fillId="36" borderId="25" xfId="0" applyNumberFormat="1" applyFont="1" applyFill="1" applyBorder="1" applyAlignment="1">
      <alignment horizontal="right" vertical="center" shrinkToFit="1"/>
    </xf>
    <xf numFmtId="177" fontId="0" fillId="34" borderId="36" xfId="0" applyNumberFormat="1" applyFont="1" applyFill="1" applyBorder="1" applyAlignment="1">
      <alignment horizontal="right" vertical="center" shrinkToFit="1"/>
    </xf>
    <xf numFmtId="177" fontId="0" fillId="38" borderId="44" xfId="0" applyNumberFormat="1" applyFont="1" applyFill="1" applyBorder="1" applyAlignment="1">
      <alignment horizontal="right" vertical="center" shrinkToFit="1"/>
    </xf>
    <xf numFmtId="176" fontId="0" fillId="0" borderId="35" xfId="0" applyNumberFormat="1" applyFont="1" applyFill="1" applyBorder="1" applyAlignment="1">
      <alignment vertical="center" shrinkToFit="1"/>
    </xf>
    <xf numFmtId="176" fontId="0" fillId="33" borderId="32" xfId="0" applyNumberFormat="1" applyFont="1" applyFill="1" applyBorder="1" applyAlignment="1">
      <alignment horizontal="right" vertical="center" shrinkToFit="1"/>
    </xf>
    <xf numFmtId="176" fontId="0" fillId="33" borderId="34" xfId="0" applyNumberFormat="1" applyFont="1" applyFill="1" applyBorder="1" applyAlignment="1">
      <alignment horizontal="right" vertical="center" shrinkToFit="1"/>
    </xf>
    <xf numFmtId="176" fontId="0" fillId="33" borderId="36" xfId="0" applyNumberFormat="1" applyFont="1" applyFill="1" applyBorder="1" applyAlignment="1">
      <alignment horizontal="right" vertical="center" shrinkToFit="1"/>
    </xf>
    <xf numFmtId="176" fontId="50" fillId="16" borderId="26" xfId="0" applyNumberFormat="1" applyFont="1" applyFill="1" applyBorder="1" applyAlignment="1">
      <alignment vertical="center" shrinkToFit="1"/>
    </xf>
    <xf numFmtId="176" fontId="51" fillId="33" borderId="34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7" fontId="3" fillId="37" borderId="48" xfId="0" applyNumberFormat="1" applyFont="1" applyFill="1" applyBorder="1" applyAlignment="1">
      <alignment horizontal="center" vertical="center" wrapText="1" shrinkToFit="1"/>
    </xf>
    <xf numFmtId="177" fontId="3" fillId="37" borderId="34" xfId="0" applyNumberFormat="1" applyFont="1" applyFill="1" applyBorder="1" applyAlignment="1">
      <alignment horizontal="center" vertical="center" shrinkToFit="1"/>
    </xf>
    <xf numFmtId="177" fontId="3" fillId="37" borderId="36" xfId="0" applyNumberFormat="1" applyFont="1" applyFill="1" applyBorder="1" applyAlignment="1">
      <alignment horizontal="center" vertical="center" shrinkToFit="1"/>
    </xf>
    <xf numFmtId="176" fontId="3" fillId="35" borderId="45" xfId="0" applyNumberFormat="1" applyFont="1" applyFill="1" applyBorder="1" applyAlignment="1">
      <alignment horizontal="left" vertical="center" wrapText="1" shrinkToFit="1"/>
    </xf>
    <xf numFmtId="176" fontId="3" fillId="35" borderId="18" xfId="0" applyNumberFormat="1" applyFont="1" applyFill="1" applyBorder="1" applyAlignment="1">
      <alignment horizontal="left" vertical="center" wrapText="1" shrinkToFit="1"/>
    </xf>
    <xf numFmtId="176" fontId="3" fillId="35" borderId="49" xfId="0" applyNumberFormat="1" applyFont="1" applyFill="1" applyBorder="1" applyAlignment="1">
      <alignment horizontal="left" vertical="center" wrapText="1" shrinkToFit="1"/>
    </xf>
    <xf numFmtId="176" fontId="3" fillId="35" borderId="46" xfId="0" applyNumberFormat="1" applyFont="1" applyFill="1" applyBorder="1" applyAlignment="1">
      <alignment horizontal="left" vertical="center" wrapText="1" shrinkToFit="1"/>
    </xf>
    <xf numFmtId="176" fontId="3" fillId="35" borderId="0" xfId="0" applyNumberFormat="1" applyFont="1" applyFill="1" applyBorder="1" applyAlignment="1">
      <alignment horizontal="left" vertical="center" wrapText="1" shrinkToFit="1"/>
    </xf>
    <xf numFmtId="176" fontId="3" fillId="35" borderId="50" xfId="0" applyNumberFormat="1" applyFont="1" applyFill="1" applyBorder="1" applyAlignment="1">
      <alignment horizontal="left" vertical="center" wrapText="1" shrinkToFit="1"/>
    </xf>
    <xf numFmtId="177" fontId="3" fillId="35" borderId="18" xfId="0" applyNumberFormat="1" applyFont="1" applyFill="1" applyBorder="1" applyAlignment="1">
      <alignment horizontal="center" vertical="center" wrapText="1" shrinkToFit="1"/>
    </xf>
    <xf numFmtId="177" fontId="3" fillId="35" borderId="0" xfId="0" applyNumberFormat="1" applyFont="1" applyFill="1" applyBorder="1" applyAlignment="1">
      <alignment horizontal="center" vertical="center" wrapText="1" shrinkToFit="1"/>
    </xf>
    <xf numFmtId="176" fontId="3" fillId="36" borderId="51" xfId="0" applyNumberFormat="1" applyFont="1" applyFill="1" applyBorder="1" applyAlignment="1">
      <alignment horizontal="left" vertical="center" shrinkToFit="1"/>
    </xf>
    <xf numFmtId="176" fontId="3" fillId="36" borderId="16" xfId="0" applyNumberFormat="1" applyFont="1" applyFill="1" applyBorder="1" applyAlignment="1">
      <alignment horizontal="left" vertical="center" shrinkToFit="1"/>
    </xf>
    <xf numFmtId="177" fontId="5" fillId="34" borderId="48" xfId="0" applyNumberFormat="1" applyFont="1" applyFill="1" applyBorder="1" applyAlignment="1">
      <alignment horizontal="center" vertical="center" wrapText="1" shrinkToFit="1"/>
    </xf>
    <xf numFmtId="177" fontId="5" fillId="34" borderId="34" xfId="0" applyNumberFormat="1" applyFont="1" applyFill="1" applyBorder="1" applyAlignment="1">
      <alignment horizontal="center" vertical="center" wrapText="1" shrinkToFit="1"/>
    </xf>
    <xf numFmtId="177" fontId="5" fillId="34" borderId="36" xfId="0" applyNumberFormat="1" applyFont="1" applyFill="1" applyBorder="1" applyAlignment="1">
      <alignment horizontal="center" vertical="center" wrapText="1" shrinkToFit="1"/>
    </xf>
    <xf numFmtId="176" fontId="3" fillId="38" borderId="16" xfId="0" applyNumberFormat="1" applyFont="1" applyFill="1" applyBorder="1" applyAlignment="1">
      <alignment horizontal="center" vertical="center" wrapText="1" shrinkToFit="1"/>
    </xf>
    <xf numFmtId="176" fontId="3" fillId="38" borderId="20" xfId="0" applyNumberFormat="1" applyFont="1" applyFill="1" applyBorder="1" applyAlignment="1">
      <alignment horizontal="center" vertical="center" wrapText="1" shrinkToFit="1"/>
    </xf>
    <xf numFmtId="176" fontId="3" fillId="34" borderId="52" xfId="0" applyNumberFormat="1" applyFont="1" applyFill="1" applyBorder="1" applyAlignment="1">
      <alignment horizontal="center" vertical="top" wrapText="1" shrinkToFit="1"/>
    </xf>
    <xf numFmtId="176" fontId="3" fillId="34" borderId="53" xfId="0" applyNumberFormat="1" applyFont="1" applyFill="1" applyBorder="1" applyAlignment="1">
      <alignment horizontal="center" vertical="top" wrapText="1" shrinkToFit="1"/>
    </xf>
    <xf numFmtId="177" fontId="5" fillId="38" borderId="17" xfId="0" applyNumberFormat="1" applyFont="1" applyFill="1" applyBorder="1" applyAlignment="1">
      <alignment horizontal="center" vertical="center" wrapText="1" shrinkToFit="1"/>
    </xf>
    <xf numFmtId="177" fontId="5" fillId="38" borderId="39" xfId="0" applyNumberFormat="1" applyFont="1" applyFill="1" applyBorder="1" applyAlignment="1">
      <alignment horizontal="center" vertical="center" wrapText="1" shrinkToFit="1"/>
    </xf>
    <xf numFmtId="177" fontId="5" fillId="38" borderId="44" xfId="0" applyNumberFormat="1" applyFont="1" applyFill="1" applyBorder="1" applyAlignment="1">
      <alignment horizontal="center" vertical="center" wrapText="1" shrinkToFit="1"/>
    </xf>
    <xf numFmtId="177" fontId="5" fillId="16" borderId="54" xfId="0" applyNumberFormat="1" applyFont="1" applyFill="1" applyBorder="1" applyAlignment="1">
      <alignment horizontal="center" vertical="center" wrapText="1" shrinkToFit="1"/>
    </xf>
    <xf numFmtId="177" fontId="5" fillId="16" borderId="41" xfId="0" applyNumberFormat="1" applyFont="1" applyFill="1" applyBorder="1" applyAlignment="1">
      <alignment horizontal="center" vertical="center" wrapText="1" shrinkToFit="1"/>
    </xf>
    <xf numFmtId="177" fontId="5" fillId="16" borderId="33" xfId="0" applyNumberFormat="1" applyFont="1" applyFill="1" applyBorder="1" applyAlignment="1">
      <alignment horizontal="center" vertical="center" wrapText="1" shrinkToFit="1"/>
    </xf>
    <xf numFmtId="176" fontId="7" fillId="0" borderId="30" xfId="0" applyNumberFormat="1" applyFont="1" applyBorder="1" applyAlignment="1">
      <alignment horizontal="center" vertical="center" shrinkToFit="1"/>
    </xf>
    <xf numFmtId="176" fontId="7" fillId="0" borderId="29" xfId="0" applyNumberFormat="1" applyFont="1" applyBorder="1" applyAlignment="1">
      <alignment horizontal="center" vertical="center" shrinkToFit="1"/>
    </xf>
    <xf numFmtId="177" fontId="5" fillId="16" borderId="55" xfId="0" applyNumberFormat="1" applyFont="1" applyFill="1" applyBorder="1" applyAlignment="1">
      <alignment horizontal="center" vertical="center" wrapText="1" shrinkToFit="1"/>
    </xf>
    <xf numFmtId="177" fontId="5" fillId="16" borderId="56" xfId="0" applyNumberFormat="1" applyFont="1" applyFill="1" applyBorder="1" applyAlignment="1">
      <alignment horizontal="center" vertical="center" wrapText="1" shrinkToFit="1"/>
    </xf>
    <xf numFmtId="177" fontId="5" fillId="16" borderId="57" xfId="0" applyNumberFormat="1" applyFont="1" applyFill="1" applyBorder="1" applyAlignment="1">
      <alignment horizontal="center" vertical="center" wrapText="1" shrinkToFit="1"/>
    </xf>
    <xf numFmtId="177" fontId="5" fillId="28" borderId="55" xfId="0" applyNumberFormat="1" applyFont="1" applyFill="1" applyBorder="1" applyAlignment="1">
      <alignment horizontal="center" vertical="center" wrapText="1" shrinkToFit="1"/>
    </xf>
    <xf numFmtId="177" fontId="5" fillId="28" borderId="56" xfId="0" applyNumberFormat="1" applyFont="1" applyFill="1" applyBorder="1" applyAlignment="1">
      <alignment horizontal="center" vertical="center" wrapText="1" shrinkToFit="1"/>
    </xf>
    <xf numFmtId="177" fontId="5" fillId="28" borderId="57" xfId="0" applyNumberFormat="1" applyFont="1" applyFill="1" applyBorder="1" applyAlignment="1">
      <alignment horizontal="center" vertical="center" wrapText="1" shrinkToFit="1"/>
    </xf>
    <xf numFmtId="176" fontId="3" fillId="35" borderId="35" xfId="0" applyNumberFormat="1" applyFont="1" applyFill="1" applyBorder="1" applyAlignment="1">
      <alignment horizontal="left" vertical="center" shrinkToFit="1"/>
    </xf>
    <xf numFmtId="176" fontId="3" fillId="35" borderId="16" xfId="0" applyNumberFormat="1" applyFont="1" applyFill="1" applyBorder="1" applyAlignment="1">
      <alignment horizontal="left" vertical="center" shrinkToFit="1"/>
    </xf>
    <xf numFmtId="176" fontId="3" fillId="35" borderId="15" xfId="0" applyNumberFormat="1" applyFont="1" applyFill="1" applyBorder="1" applyAlignment="1">
      <alignment horizontal="left" vertical="center" shrinkToFit="1"/>
    </xf>
    <xf numFmtId="176" fontId="3" fillId="35" borderId="54" xfId="0" applyNumberFormat="1" applyFont="1" applyFill="1" applyBorder="1" applyAlignment="1">
      <alignment horizontal="left" vertical="center" shrinkToFit="1"/>
    </xf>
    <xf numFmtId="176" fontId="4" fillId="35" borderId="39" xfId="0" applyNumberFormat="1" applyFont="1" applyFill="1" applyBorder="1" applyAlignment="1">
      <alignment horizontal="center" vertical="center" shrinkToFit="1"/>
    </xf>
    <xf numFmtId="176" fontId="4" fillId="35" borderId="35" xfId="0" applyNumberFormat="1" applyFont="1" applyFill="1" applyBorder="1" applyAlignment="1">
      <alignment horizontal="center" vertical="center" shrinkToFit="1"/>
    </xf>
    <xf numFmtId="177" fontId="3" fillId="37" borderId="48" xfId="0" applyNumberFormat="1" applyFont="1" applyFill="1" applyBorder="1" applyAlignment="1">
      <alignment horizontal="center" vertical="center" shrinkToFit="1"/>
    </xf>
    <xf numFmtId="176" fontId="51" fillId="33" borderId="16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0"/>
  <sheetViews>
    <sheetView tabSelected="1"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36" width="9.00390625" style="1" customWidth="1"/>
    <col min="37" max="37" width="11.625" style="1" customWidth="1"/>
    <col min="38" max="16384" width="9.00390625" style="1" customWidth="1"/>
  </cols>
  <sheetData>
    <row r="1" spans="1:155" ht="15" customHeight="1">
      <c r="A1" s="116" t="s">
        <v>67</v>
      </c>
      <c r="B1" s="117"/>
      <c r="C1" s="122" t="s">
        <v>65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150" t="s">
        <v>66</v>
      </c>
      <c r="AK1" s="145" t="s">
        <v>68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</row>
    <row r="2" spans="1:155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151"/>
      <c r="AK2" s="146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</row>
    <row r="3" spans="1:155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151"/>
      <c r="AK3" s="146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</row>
    <row r="4" spans="1:155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152"/>
      <c r="AK4" s="146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</row>
    <row r="5" spans="1:155" s="2" customFormat="1" ht="39.75" customHeight="1" thickBot="1">
      <c r="A5" s="148" t="s">
        <v>18</v>
      </c>
      <c r="B5" s="149"/>
      <c r="C5" s="34">
        <f>'9月'!C5</f>
        <v>1209718</v>
      </c>
      <c r="D5" s="35">
        <f>'4月'!D5+'5月'!D5+'6月'!D5+'7月'!D5+'8月'!D5+'9月'!D5+'10月'!D5+'11月'!D5+'12月'!D5+'1月'!D5+'2月'!D5+'3月'!D5</f>
        <v>266853.92</v>
      </c>
      <c r="E5" s="36">
        <f>'4月'!E5+'5月'!E5+'6月'!E5+'7月'!E5+'8月'!E5+'9月'!E5+'10月'!E5+'11月'!E5+'12月'!E5+'1月'!E5+'2月'!E5+'3月'!E5</f>
        <v>246313.90000000002</v>
      </c>
      <c r="F5" s="36">
        <f>'4月'!F5+'5月'!F5+'6月'!F5+'7月'!F5+'8月'!F5+'9月'!F5+'10月'!F5+'11月'!F5+'12月'!F5+'1月'!F5+'2月'!F5+'3月'!F5</f>
        <v>20540.019999999997</v>
      </c>
      <c r="G5" s="37">
        <f>'4月'!G5+'5月'!G5+'6月'!G5+'7月'!G5+'8月'!G5+'9月'!G5+'10月'!G5+'11月'!G5+'12月'!G5+'1月'!G5+'2月'!G5+'3月'!G5</f>
        <v>5729.7</v>
      </c>
      <c r="H5" s="37">
        <f>'4月'!H5+'5月'!H5+'6月'!H5+'7月'!H5+'8月'!H5+'9月'!H5+'10月'!H5+'11月'!H5+'12月'!H5+'1月'!H5+'2月'!H5+'3月'!H5</f>
        <v>5729.7</v>
      </c>
      <c r="I5" s="37">
        <f>'4月'!I5+'5月'!I5+'6月'!I5+'7月'!I5+'8月'!I5+'9月'!I5+'10月'!I5+'11月'!I5+'12月'!I5+'1月'!I5+'2月'!I5+'3月'!I5</f>
        <v>0</v>
      </c>
      <c r="J5" s="37">
        <f>'4月'!J5+'5月'!J5+'6月'!J5+'7月'!J5+'8月'!J5+'9月'!J5+'10月'!J5+'11月'!J5+'12月'!J5+'1月'!J5+'2月'!J5+'3月'!J5</f>
        <v>203323.5</v>
      </c>
      <c r="K5" s="37">
        <f>'4月'!K5+'5月'!K5+'6月'!K5+'7月'!K5+'8月'!K5+'9月'!K5+'10月'!K5+'11月'!K5+'12月'!K5+'1月'!K5+'2月'!K5+'3月'!K5</f>
        <v>190615.09999999995</v>
      </c>
      <c r="L5" s="37">
        <f>'4月'!L5+'5月'!L5+'6月'!L5+'7月'!L5+'8月'!L5+'9月'!L5+'10月'!L5+'11月'!L5+'12月'!L5+'1月'!L5+'2月'!L5+'3月'!L5</f>
        <v>12708.4</v>
      </c>
      <c r="M5" s="37">
        <f>'4月'!M5+'5月'!M5+'6月'!M5+'7月'!M5+'8月'!M5+'9月'!M5+'10月'!M5+'11月'!M5+'12月'!M5+'1月'!M5+'2月'!M5+'3月'!M5</f>
        <v>12738.599999999999</v>
      </c>
      <c r="N5" s="37">
        <f>'4月'!N5+'5月'!N5+'6月'!N5+'7月'!N5+'8月'!N5+'9月'!N5+'10月'!N5+'11月'!N5+'12月'!N5+'1月'!N5+'2月'!N5+'3月'!N5</f>
        <v>9880.500000000002</v>
      </c>
      <c r="O5" s="37">
        <f>'4月'!O5+'5月'!O5+'6月'!O5+'7月'!O5+'8月'!O5+'9月'!O5+'10月'!O5+'11月'!O5+'12月'!O5+'1月'!O5+'2月'!O5+'3月'!O5</f>
        <v>2858.1000000000004</v>
      </c>
      <c r="P5" s="37">
        <f>'4月'!P5+'5月'!P5+'6月'!P5+'7月'!P5+'8月'!P5+'9月'!P5+'10月'!P5+'11月'!P5+'12月'!P5+'1月'!P5+'2月'!P5+'3月'!P5</f>
        <v>38049.02</v>
      </c>
      <c r="Q5" s="37">
        <f>'4月'!Q5+'5月'!Q5+'6月'!Q5+'7月'!Q5+'8月'!Q5+'9月'!Q5+'10月'!Q5+'11月'!Q5+'12月'!Q5+'1月'!Q5+'2月'!Q5+'3月'!Q5</f>
        <v>36858.7</v>
      </c>
      <c r="R5" s="37">
        <f>'4月'!R5+'5月'!R5+'6月'!R5+'7月'!R5+'8月'!R5+'9月'!R5+'10月'!R5+'11月'!R5+'12月'!R5+'1月'!R5+'2月'!R5+'3月'!R5</f>
        <v>1190.3199999999997</v>
      </c>
      <c r="S5" s="37">
        <f>'4月'!S5+'5月'!S5+'6月'!S5+'7月'!S5+'8月'!S5+'9月'!S5+'10月'!S5+'11月'!S5+'12月'!S5+'1月'!S5+'2月'!S5+'3月'!S5</f>
        <v>17.599999999999998</v>
      </c>
      <c r="T5" s="37">
        <f>'4月'!T5+'5月'!T5+'6月'!T5+'7月'!T5+'8月'!T5+'9月'!T5+'10月'!T5+'11月'!T5+'12月'!T5+'1月'!T5+'2月'!T5+'3月'!T5</f>
        <v>15.899999999999999</v>
      </c>
      <c r="U5" s="37">
        <f>'4月'!U5+'5月'!U5+'6月'!U5+'7月'!U5+'8月'!U5+'9月'!U5+'10月'!U5+'11月'!U5+'12月'!U5+'1月'!U5+'2月'!U5+'3月'!U5</f>
        <v>1.7</v>
      </c>
      <c r="V5" s="37">
        <f>'4月'!V5+'5月'!V5+'6月'!V5+'7月'!V5+'8月'!V5+'9月'!V5+'10月'!V5+'11月'!V5+'12月'!V5+'1月'!V5+'2月'!V5+'3月'!V5</f>
        <v>6995.5</v>
      </c>
      <c r="W5" s="37">
        <f>'4月'!W5+'5月'!W5+'6月'!W5+'7月'!W5+'8月'!W5+'9月'!W5+'10月'!W5+'11月'!W5+'12月'!W5+'1月'!W5+'2月'!W5+'3月'!W5</f>
        <v>3214</v>
      </c>
      <c r="X5" s="37">
        <f>'4月'!X5+'5月'!X5+'6月'!X5+'7月'!X5+'8月'!X5+'9月'!X5+'10月'!X5+'11月'!X5+'12月'!X5+'1月'!X5+'2月'!X5+'3月'!X5</f>
        <v>3781.5</v>
      </c>
      <c r="Y5" s="38">
        <f>'4月'!Y5+'5月'!Y5+'6月'!Y5+'7月'!Y5+'8月'!Y5+'9月'!Y5+'10月'!Y5+'11月'!Y5+'12月'!Y5+'1月'!Y5+'2月'!Y5+'3月'!Y5</f>
        <v>119611.9</v>
      </c>
      <c r="Z5" s="39">
        <f>'4月'!Z5+'5月'!Z5+'6月'!Z5+'7月'!Z5+'8月'!Z5+'9月'!Z5+'10月'!Z5+'11月'!Z5+'12月'!Z5+'1月'!Z5+'2月'!Z5+'3月'!Z5</f>
        <v>386465.82000000007</v>
      </c>
      <c r="AA5" s="40">
        <f>'4月'!AA5+'5月'!AA5+'6月'!AA5+'7月'!AA5+'8月'!AA5+'9月'!AA5+'10月'!AA5+'11月'!AA5+'12月'!AA5+'1月'!AA5+'2月'!AA5+'3月'!AA5</f>
        <v>266853.92000000004</v>
      </c>
      <c r="AB5" s="41">
        <f>'4月'!AB5+'5月'!AB5+'6月'!AB5+'7月'!AB5+'8月'!AB5+'9月'!AB5+'10月'!AB5+'11月'!AB5+'12月'!AB5+'1月'!AB5+'2月'!AB5+'3月'!AB5</f>
        <v>228804.9</v>
      </c>
      <c r="AC5" s="42">
        <f>'4月'!AC5+'5月'!AC5+'6月'!AC5+'7月'!AC5+'8月'!AC5+'9月'!AC5+'10月'!AC5+'11月'!AC5+'12月'!AC5+'1月'!AC5+'2月'!AC5+'3月'!AC5</f>
        <v>38049.020000000004</v>
      </c>
      <c r="AD5" s="43">
        <f>AA5/C5/365*1000000</f>
        <v>604.3612066092977</v>
      </c>
      <c r="AE5" s="44">
        <f>AB5/C5/365*1000000</f>
        <v>518.1891479882314</v>
      </c>
      <c r="AF5" s="45">
        <f>AC5/C5/365*1000000</f>
        <v>86.17205862106616</v>
      </c>
      <c r="AG5" s="46">
        <f>Z5/C5/365*1000000</f>
        <v>875.253956503437</v>
      </c>
      <c r="AH5" s="47">
        <f>Y5/C5/365*1000000</f>
        <v>270.89274989413923</v>
      </c>
      <c r="AI5" s="48">
        <f>AC5*100/AA5</f>
        <v>14.258370272394725</v>
      </c>
      <c r="AJ5" s="113">
        <f>SUM(AJ6:AJ38)</f>
        <v>13581.5</v>
      </c>
      <c r="AK5" s="147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</row>
    <row r="6" spans="1:155" s="8" customFormat="1" ht="19.5" customHeight="1" thickTop="1">
      <c r="A6" s="14">
        <v>1</v>
      </c>
      <c r="B6" s="15" t="s">
        <v>19</v>
      </c>
      <c r="C6" s="49">
        <f>'9月'!C6</f>
        <v>285680</v>
      </c>
      <c r="D6" s="50">
        <f>'4月'!D6+'5月'!D6+'6月'!D6+'7月'!D6+'8月'!D6+'9月'!D6+'10月'!D6+'11月'!D6+'12月'!D6+'1月'!D6+'2月'!D6+'3月'!D6</f>
        <v>61331.2</v>
      </c>
      <c r="E6" s="51">
        <f>'4月'!E6+'5月'!E6+'6月'!E6+'7月'!E6+'8月'!E6+'9月'!E6+'10月'!E6+'11月'!E6+'12月'!E6+'1月'!E6+'2月'!E6+'3月'!E6</f>
        <v>60668.600000000006</v>
      </c>
      <c r="F6" s="51">
        <f>'4月'!F6+'5月'!F6+'6月'!F6+'7月'!F6+'8月'!F6+'9月'!F6+'10月'!F6+'11月'!F6+'12月'!F6+'1月'!F6+'2月'!F6+'3月'!F6</f>
        <v>662.6</v>
      </c>
      <c r="G6" s="52">
        <f>'4月'!G6+'5月'!G6+'6月'!G6+'7月'!G6+'8月'!G6+'9月'!G6+'10月'!G6+'11月'!G6+'12月'!G6+'1月'!G6+'2月'!G6+'3月'!G6</f>
        <v>0</v>
      </c>
      <c r="H6" s="16">
        <f>'4月'!H6+'5月'!H6+'6月'!H6+'7月'!H6+'8月'!H6+'9月'!H6+'10月'!H6+'11月'!H6+'12月'!H6+'1月'!H6+'2月'!H6+'3月'!H6</f>
        <v>0</v>
      </c>
      <c r="I6" s="16">
        <f>'4月'!I6+'5月'!I6+'6月'!I6+'7月'!I6+'8月'!I6+'9月'!I6+'10月'!I6+'11月'!I6+'12月'!I6+'1月'!I6+'2月'!I6+'3月'!I6</f>
        <v>0</v>
      </c>
      <c r="J6" s="52">
        <f>'4月'!J6+'5月'!J6+'6月'!J6+'7月'!J6+'8月'!J6+'9月'!J6+'10月'!J6+'11月'!J6+'12月'!J6+'1月'!J6+'2月'!J6+'3月'!J6</f>
        <v>46063.6</v>
      </c>
      <c r="K6" s="16">
        <f>'4月'!K6+'5月'!K6+'6月'!K6+'7月'!K6+'8月'!K6+'9月'!K6+'10月'!K6+'11月'!K6+'12月'!K6+'1月'!K6+'2月'!K6+'3月'!K6</f>
        <v>45636.4</v>
      </c>
      <c r="L6" s="16">
        <f>'4月'!L6+'5月'!L6+'6月'!L6+'7月'!L6+'8月'!L6+'9月'!L6+'10月'!L6+'11月'!L6+'12月'!L6+'1月'!L6+'2月'!L6+'3月'!L6</f>
        <v>427.2</v>
      </c>
      <c r="M6" s="52">
        <f>'4月'!M6+'5月'!M6+'6月'!M6+'7月'!M6+'8月'!M6+'9月'!M6+'10月'!M6+'11月'!M6+'12月'!M6+'1月'!M6+'2月'!M6+'3月'!M6</f>
        <v>3457.2000000000003</v>
      </c>
      <c r="N6" s="16">
        <f>'4月'!N6+'5月'!N6+'6月'!N6+'7月'!N6+'8月'!N6+'9月'!N6+'10月'!N6+'11月'!N6+'12月'!N6+'1月'!N6+'2月'!N6+'3月'!N6</f>
        <v>3416.3</v>
      </c>
      <c r="O6" s="16">
        <f>'4月'!O6+'5月'!O6+'6月'!O6+'7月'!O6+'8月'!O6+'9月'!O6+'10月'!O6+'11月'!O6+'12月'!O6+'1月'!O6+'2月'!O6+'3月'!O6</f>
        <v>40.9</v>
      </c>
      <c r="P6" s="52">
        <f>'4月'!P6+'5月'!P6+'6月'!P6+'7月'!P6+'8月'!P6+'9月'!P6+'10月'!P6+'11月'!P6+'12月'!P6+'1月'!P6+'2月'!P6+'3月'!P6</f>
        <v>10668.400000000003</v>
      </c>
      <c r="Q6" s="16">
        <f>'4月'!Q6+'5月'!Q6+'6月'!Q6+'7月'!Q6+'8月'!Q6+'9月'!Q6+'10月'!Q6+'11月'!Q6+'12月'!Q6+'1月'!Q6+'2月'!Q6+'3月'!Q6</f>
        <v>10652.300000000001</v>
      </c>
      <c r="R6" s="16">
        <f>'4月'!R6+'5月'!R6+'6月'!R6+'7月'!R6+'8月'!R6+'9月'!R6+'10月'!R6+'11月'!R6+'12月'!R6+'1月'!R6+'2月'!R6+'3月'!R6</f>
        <v>16.1</v>
      </c>
      <c r="S6" s="52">
        <f>'4月'!S6+'5月'!S6+'6月'!S6+'7月'!S6+'8月'!S6+'9月'!S6+'10月'!S6+'11月'!S6+'12月'!S6+'1月'!S6+'2月'!S6+'3月'!S6</f>
        <v>0</v>
      </c>
      <c r="T6" s="16">
        <f>'4月'!T6+'5月'!T6+'6月'!T6+'7月'!T6+'8月'!T6+'9月'!T6+'10月'!T6+'11月'!T6+'12月'!T6+'1月'!T6+'2月'!T6+'3月'!T6</f>
        <v>0</v>
      </c>
      <c r="U6" s="16">
        <f>'4月'!U6+'5月'!U6+'6月'!U6+'7月'!U6+'8月'!U6+'9月'!U6+'10月'!U6+'11月'!U6+'12月'!U6+'1月'!U6+'2月'!U6+'3月'!U6</f>
        <v>0</v>
      </c>
      <c r="V6" s="52">
        <f>'4月'!V6+'5月'!V6+'6月'!V6+'7月'!V6+'8月'!V6+'9月'!V6+'10月'!V6+'11月'!V6+'12月'!V6+'1月'!V6+'2月'!V6+'3月'!V6</f>
        <v>1142</v>
      </c>
      <c r="W6" s="16">
        <f>'4月'!W6+'5月'!W6+'6月'!W6+'7月'!W6+'8月'!W6+'9月'!W6+'10月'!W6+'11月'!W6+'12月'!W6+'1月'!W6+'2月'!W6+'3月'!W6</f>
        <v>963.6</v>
      </c>
      <c r="X6" s="16">
        <f>'4月'!X6+'5月'!X6+'6月'!X6+'7月'!X6+'8月'!X6+'9月'!X6+'10月'!X6+'11月'!X6+'12月'!X6+'1月'!X6+'2月'!X6+'3月'!X6</f>
        <v>178.4</v>
      </c>
      <c r="Y6" s="67">
        <f>'4月'!Y6+'5月'!Y6+'6月'!Y6+'7月'!Y6+'8月'!Y6+'9月'!Y6+'10月'!Y6+'11月'!Y6+'12月'!Y6+'1月'!Y6+'2月'!Y6+'3月'!Y6</f>
        <v>35581.49999999999</v>
      </c>
      <c r="Z6" s="53">
        <f>'4月'!Z6+'5月'!Z6+'6月'!Z6+'7月'!Z6+'8月'!Z6+'9月'!Z6+'10月'!Z6+'11月'!Z6+'12月'!Z6+'1月'!Z6+'2月'!Z6+'3月'!Z6</f>
        <v>96912.70000000001</v>
      </c>
      <c r="AA6" s="68">
        <f>'4月'!AA6+'5月'!AA6+'6月'!AA6+'7月'!AA6+'8月'!AA6+'9月'!AA6+'10月'!AA6+'11月'!AA6+'12月'!AA6+'1月'!AA6+'2月'!AA6+'3月'!AA6</f>
        <v>61331.2</v>
      </c>
      <c r="AB6" s="69">
        <f>'4月'!AB6+'5月'!AB6+'6月'!AB6+'7月'!AB6+'8月'!AB6+'9月'!AB6+'10月'!AB6+'11月'!AB6+'12月'!AB6+'1月'!AB6+'2月'!AB6+'3月'!AB6</f>
        <v>50662.8</v>
      </c>
      <c r="AC6" s="70">
        <f>'4月'!AC6+'5月'!AC6+'6月'!AC6+'7月'!AC6+'8月'!AC6+'9月'!AC6+'10月'!AC6+'11月'!AC6+'12月'!AC6+'1月'!AC6+'2月'!AC6+'3月'!AC6</f>
        <v>10668.400000000003</v>
      </c>
      <c r="AD6" s="71">
        <f aca="true" t="shared" si="0" ref="AD6:AD38">AA6/C6/365*1000000</f>
        <v>588.177978617708</v>
      </c>
      <c r="AE6" s="72">
        <f aca="true" t="shared" si="1" ref="AE6:AE38">AB6/C6/365*1000000</f>
        <v>485.8659751498947</v>
      </c>
      <c r="AF6" s="73">
        <f aca="true" t="shared" si="2" ref="AF6:AF38">AC6/C6/365*1000000</f>
        <v>102.31200346781343</v>
      </c>
      <c r="AG6" s="74">
        <f aca="true" t="shared" si="3" ref="AG6:AG38">Z6/C6/365*1000000</f>
        <v>929.4113923807845</v>
      </c>
      <c r="AH6" s="75">
        <f aca="true" t="shared" si="4" ref="AH6:AH38">Y6/C6/365*1000000</f>
        <v>341.23341376307616</v>
      </c>
      <c r="AI6" s="76">
        <f aca="true" t="shared" si="5" ref="AI6:AI38">AC6*100/AA6</f>
        <v>17.3947354690598</v>
      </c>
      <c r="AJ6" s="110">
        <v>3986.3</v>
      </c>
      <c r="AK6" s="109" t="s">
        <v>19</v>
      </c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</row>
    <row r="7" spans="1:155" s="55" customFormat="1" ht="19.5" customHeight="1">
      <c r="A7" s="13">
        <v>2</v>
      </c>
      <c r="B7" s="17" t="s">
        <v>20</v>
      </c>
      <c r="C7" s="54">
        <f>'9月'!C7</f>
        <v>49500</v>
      </c>
      <c r="D7" s="50">
        <f>'4月'!D7+'5月'!D7+'6月'!D7+'7月'!D7+'8月'!D7+'9月'!D7+'10月'!D7+'11月'!D7+'12月'!D7+'1月'!D7+'2月'!D7+'3月'!D7</f>
        <v>13161.300000000001</v>
      </c>
      <c r="E7" s="51">
        <f>'4月'!E7+'5月'!E7+'6月'!E7+'7月'!E7+'8月'!E7+'9月'!E7+'10月'!E7+'11月'!E7+'12月'!E7+'1月'!E7+'2月'!E7+'3月'!E7</f>
        <v>10650.699999999997</v>
      </c>
      <c r="F7" s="51">
        <f>'4月'!F7+'5月'!F7+'6月'!F7+'7月'!F7+'8月'!F7+'9月'!F7+'10月'!F7+'11月'!F7+'12月'!F7+'1月'!F7+'2月'!F7+'3月'!F7</f>
        <v>2510.6</v>
      </c>
      <c r="G7" s="52">
        <f>'4月'!G7+'5月'!G7+'6月'!G7+'7月'!G7+'8月'!G7+'9月'!G7+'10月'!G7+'11月'!G7+'12月'!G7+'1月'!G7+'2月'!G7+'3月'!G7</f>
        <v>0</v>
      </c>
      <c r="H7" s="16">
        <f>'4月'!H7+'5月'!H7+'6月'!H7+'7月'!H7+'8月'!H7+'9月'!H7+'10月'!H7+'11月'!H7+'12月'!H7+'1月'!H7+'2月'!H7+'3月'!H7</f>
        <v>0</v>
      </c>
      <c r="I7" s="16">
        <f>'4月'!I7+'5月'!I7+'6月'!I7+'7月'!I7+'8月'!I7+'9月'!I7+'10月'!I7+'11月'!I7+'12月'!I7+'1月'!I7+'2月'!I7+'3月'!I7</f>
        <v>0</v>
      </c>
      <c r="J7" s="52">
        <f>'4月'!J7+'5月'!J7+'6月'!J7+'7月'!J7+'8月'!J7+'9月'!J7+'10月'!J7+'11月'!J7+'12月'!J7+'1月'!J7+'2月'!J7+'3月'!J7</f>
        <v>10046.7</v>
      </c>
      <c r="K7" s="16">
        <f>'4月'!K7+'5月'!K7+'6月'!K7+'7月'!K7+'8月'!K7+'9月'!K7+'10月'!K7+'11月'!K7+'12月'!K7+'1月'!K7+'2月'!K7+'3月'!K7</f>
        <v>9005.900000000001</v>
      </c>
      <c r="L7" s="16">
        <f>'4月'!L7+'5月'!L7+'6月'!L7+'7月'!L7+'8月'!L7+'9月'!L7+'10月'!L7+'11月'!L7+'12月'!L7+'1月'!L7+'2月'!L7+'3月'!L7</f>
        <v>1040.8</v>
      </c>
      <c r="M7" s="52">
        <f>'4月'!M7+'5月'!M7+'6月'!M7+'7月'!M7+'8月'!M7+'9月'!M7+'10月'!M7+'11月'!M7+'12月'!M7+'1月'!M7+'2月'!M7+'3月'!M7</f>
        <v>559.9</v>
      </c>
      <c r="N7" s="16">
        <f>'4月'!N7+'5月'!N7+'6月'!N7+'7月'!N7+'8月'!N7+'9月'!N7+'10月'!N7+'11月'!N7+'12月'!N7+'1月'!N7+'2月'!N7+'3月'!N7</f>
        <v>313.4</v>
      </c>
      <c r="O7" s="16">
        <f>'4月'!O7+'5月'!O7+'6月'!O7+'7月'!O7+'8月'!O7+'9月'!O7+'10月'!O7+'11月'!O7+'12月'!O7+'1月'!O7+'2月'!O7+'3月'!O7</f>
        <v>246.5</v>
      </c>
      <c r="P7" s="52">
        <f>'4月'!P7+'5月'!P7+'6月'!P7+'7月'!P7+'8月'!P7+'9月'!P7+'10月'!P7+'11月'!P7+'12月'!P7+'1月'!P7+'2月'!P7+'3月'!P7</f>
        <v>1704.1000000000001</v>
      </c>
      <c r="Q7" s="16">
        <f>'4月'!Q7+'5月'!Q7+'6月'!Q7+'7月'!Q7+'8月'!Q7+'9月'!Q7+'10月'!Q7+'11月'!Q7+'12月'!Q7+'1月'!Q7+'2月'!Q7+'3月'!Q7</f>
        <v>1280.8000000000002</v>
      </c>
      <c r="R7" s="16">
        <f>'4月'!R7+'5月'!R7+'6月'!R7+'7月'!R7+'8月'!R7+'9月'!R7+'10月'!R7+'11月'!R7+'12月'!R7+'1月'!R7+'2月'!R7+'3月'!R7</f>
        <v>423.29999999999995</v>
      </c>
      <c r="S7" s="52">
        <f>'4月'!S7+'5月'!S7+'6月'!S7+'7月'!S7+'8月'!S7+'9月'!S7+'10月'!S7+'11月'!S7+'12月'!S7+'1月'!S7+'2月'!S7+'3月'!S7</f>
        <v>0</v>
      </c>
      <c r="T7" s="16">
        <f>'4月'!T7+'5月'!T7+'6月'!T7+'7月'!T7+'8月'!T7+'9月'!T7+'10月'!T7+'11月'!T7+'12月'!T7+'1月'!T7+'2月'!T7+'3月'!T7</f>
        <v>0</v>
      </c>
      <c r="U7" s="16">
        <f>'4月'!U7+'5月'!U7+'6月'!U7+'7月'!U7+'8月'!U7+'9月'!U7+'10月'!U7+'11月'!U7+'12月'!U7+'1月'!U7+'2月'!U7+'3月'!U7</f>
        <v>0</v>
      </c>
      <c r="V7" s="52">
        <f>'4月'!V7+'5月'!V7+'6月'!V7+'7月'!V7+'8月'!V7+'9月'!V7+'10月'!V7+'11月'!V7+'12月'!V7+'1月'!V7+'2月'!V7+'3月'!V7</f>
        <v>850.6</v>
      </c>
      <c r="W7" s="16">
        <f>'4月'!W7+'5月'!W7+'6月'!W7+'7月'!W7+'8月'!W7+'9月'!W7+'10月'!W7+'11月'!W7+'12月'!W7+'1月'!W7+'2月'!W7+'3月'!W7</f>
        <v>50.6</v>
      </c>
      <c r="X7" s="16">
        <f>'4月'!X7+'5月'!X7+'6月'!X7+'7月'!X7+'8月'!X7+'9月'!X7+'10月'!X7+'11月'!X7+'12月'!X7+'1月'!X7+'2月'!X7+'3月'!X7</f>
        <v>799.9999999999999</v>
      </c>
      <c r="Y7" s="67">
        <f>'4月'!Y7+'5月'!Y7+'6月'!Y7+'7月'!Y7+'8月'!Y7+'9月'!Y7+'10月'!Y7+'11月'!Y7+'12月'!Y7+'1月'!Y7+'2月'!Y7+'3月'!Y7</f>
        <v>5298.1</v>
      </c>
      <c r="Z7" s="53">
        <f>'4月'!Z7+'5月'!Z7+'6月'!Z7+'7月'!Z7+'8月'!Z7+'9月'!Z7+'10月'!Z7+'11月'!Z7+'12月'!Z7+'1月'!Z7+'2月'!Z7+'3月'!Z7</f>
        <v>18459.4</v>
      </c>
      <c r="AA7" s="68">
        <f>'4月'!AA7+'5月'!AA7+'6月'!AA7+'7月'!AA7+'8月'!AA7+'9月'!AA7+'10月'!AA7+'11月'!AA7+'12月'!AA7+'1月'!AA7+'2月'!AA7+'3月'!AA7</f>
        <v>13161.300000000001</v>
      </c>
      <c r="AB7" s="69">
        <f>'4月'!AB7+'5月'!AB7+'6月'!AB7+'7月'!AB7+'8月'!AB7+'9月'!AB7+'10月'!AB7+'11月'!AB7+'12月'!AB7+'1月'!AB7+'2月'!AB7+'3月'!AB7</f>
        <v>11457.199999999997</v>
      </c>
      <c r="AC7" s="70">
        <f>'4月'!AC7+'5月'!AC7+'6月'!AC7+'7月'!AC7+'8月'!AC7+'9月'!AC7+'10月'!AC7+'11月'!AC7+'12月'!AC7+'1月'!AC7+'2月'!AC7+'3月'!AC7</f>
        <v>1704.1000000000001</v>
      </c>
      <c r="AD7" s="71">
        <f t="shared" si="0"/>
        <v>728.4516396845165</v>
      </c>
      <c r="AE7" s="72">
        <f t="shared" si="1"/>
        <v>634.133111941331</v>
      </c>
      <c r="AF7" s="73">
        <f t="shared" si="2"/>
        <v>94.3185277431853</v>
      </c>
      <c r="AG7" s="74">
        <f t="shared" si="3"/>
        <v>1021.6908814169088</v>
      </c>
      <c r="AH7" s="75">
        <f t="shared" si="4"/>
        <v>293.23924173239243</v>
      </c>
      <c r="AI7" s="76">
        <f t="shared" si="5"/>
        <v>12.947809107003106</v>
      </c>
      <c r="AJ7" s="110">
        <v>276.7</v>
      </c>
      <c r="AK7" s="109" t="s">
        <v>20</v>
      </c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</row>
    <row r="8" spans="1:155" s="55" customFormat="1" ht="19.5" customHeight="1">
      <c r="A8" s="13">
        <v>3</v>
      </c>
      <c r="B8" s="18" t="s">
        <v>21</v>
      </c>
      <c r="C8" s="54">
        <f>'9月'!C8</f>
        <v>34466</v>
      </c>
      <c r="D8" s="50">
        <f>'4月'!D8+'5月'!D8+'6月'!D8+'7月'!D8+'8月'!D8+'9月'!D8+'10月'!D8+'11月'!D8+'12月'!D8+'1月'!D8+'2月'!D8+'3月'!D8</f>
        <v>8548.7</v>
      </c>
      <c r="E8" s="51">
        <f>'4月'!E8+'5月'!E8+'6月'!E8+'7月'!E8+'8月'!E8+'9月'!E8+'10月'!E8+'11月'!E8+'12月'!E8+'1月'!E8+'2月'!E8+'3月'!E8</f>
        <v>7400.799999999999</v>
      </c>
      <c r="F8" s="51">
        <f>'4月'!F8+'5月'!F8+'6月'!F8+'7月'!F8+'8月'!F8+'9月'!F8+'10月'!F8+'11月'!F8+'12月'!F8+'1月'!F8+'2月'!F8+'3月'!F8</f>
        <v>1147.8999999999999</v>
      </c>
      <c r="G8" s="52">
        <f>'4月'!G8+'5月'!G8+'6月'!G8+'7月'!G8+'8月'!G8+'9月'!G8+'10月'!G8+'11月'!G8+'12月'!G8+'1月'!G8+'2月'!G8+'3月'!G8</f>
        <v>0</v>
      </c>
      <c r="H8" s="16">
        <f>'4月'!H8+'5月'!H8+'6月'!H8+'7月'!H8+'8月'!H8+'9月'!H8+'10月'!H8+'11月'!H8+'12月'!H8+'1月'!H8+'2月'!H8+'3月'!H8</f>
        <v>0</v>
      </c>
      <c r="I8" s="16">
        <f>'4月'!I8+'5月'!I8+'6月'!I8+'7月'!I8+'8月'!I8+'9月'!I8+'10月'!I8+'11月'!I8+'12月'!I8+'1月'!I8+'2月'!I8+'3月'!I8</f>
        <v>0</v>
      </c>
      <c r="J8" s="52">
        <f>'4月'!J8+'5月'!J8+'6月'!J8+'7月'!J8+'8月'!J8+'9月'!J8+'10月'!J8+'11月'!J8+'12月'!J8+'1月'!J8+'2月'!J8+'3月'!J8</f>
        <v>7270.000000000001</v>
      </c>
      <c r="K8" s="16">
        <f>'4月'!K8+'5月'!K8+'6月'!K8+'7月'!K8+'8月'!K8+'9月'!K8+'10月'!K8+'11月'!K8+'12月'!K8+'1月'!K8+'2月'!K8+'3月'!K8</f>
        <v>6511.999999999999</v>
      </c>
      <c r="L8" s="16">
        <f>'4月'!L8+'5月'!L8+'6月'!L8+'7月'!L8+'8月'!L8+'9月'!L8+'10月'!L8+'11月'!L8+'12月'!L8+'1月'!L8+'2月'!L8+'3月'!L8</f>
        <v>758.0000000000001</v>
      </c>
      <c r="M8" s="52">
        <f>'4月'!M8+'5月'!M8+'6月'!M8+'7月'!M8+'8月'!M8+'9月'!M8+'10月'!M8+'11月'!M8+'12月'!M8+'1月'!M8+'2月'!M8+'3月'!M8</f>
        <v>906.8</v>
      </c>
      <c r="N8" s="16">
        <f>'4月'!N8+'5月'!N8+'6月'!N8+'7月'!N8+'8月'!N8+'9月'!N8+'10月'!N8+'11月'!N8+'12月'!N8+'1月'!N8+'2月'!N8+'3月'!N8</f>
        <v>575.9</v>
      </c>
      <c r="O8" s="16">
        <f>'4月'!O8+'5月'!O8+'6月'!O8+'7月'!O8+'8月'!O8+'9月'!O8+'10月'!O8+'11月'!O8+'12月'!O8+'1月'!O8+'2月'!O8+'3月'!O8</f>
        <v>330.90000000000003</v>
      </c>
      <c r="P8" s="52">
        <f>'4月'!P8+'5月'!P8+'6月'!P8+'7月'!P8+'8月'!P8+'9月'!P8+'10月'!P8+'11月'!P8+'12月'!P8+'1月'!P8+'2月'!P8+'3月'!P8</f>
        <v>371.90000000000003</v>
      </c>
      <c r="Q8" s="16">
        <f>'4月'!Q8+'5月'!Q8+'6月'!Q8+'7月'!Q8+'8月'!Q8+'9月'!Q8+'10月'!Q8+'11月'!Q8+'12月'!Q8+'1月'!Q8+'2月'!Q8+'3月'!Q8</f>
        <v>312.90000000000003</v>
      </c>
      <c r="R8" s="16">
        <f>'4月'!R8+'5月'!R8+'6月'!R8+'7月'!R8+'8月'!R8+'9月'!R8+'10月'!R8+'11月'!R8+'12月'!R8+'1月'!R8+'2月'!R8+'3月'!R8</f>
        <v>59.00000000000001</v>
      </c>
      <c r="S8" s="52">
        <f>'4月'!S8+'5月'!S8+'6月'!S8+'7月'!S8+'8月'!S8+'9月'!S8+'10月'!S8+'11月'!S8+'12月'!S8+'1月'!S8+'2月'!S8+'3月'!S8</f>
        <v>0</v>
      </c>
      <c r="T8" s="16">
        <f>'4月'!T8+'5月'!T8+'6月'!T8+'7月'!T8+'8月'!T8+'9月'!T8+'10月'!T8+'11月'!T8+'12月'!T8+'1月'!T8+'2月'!T8+'3月'!T8</f>
        <v>0</v>
      </c>
      <c r="U8" s="16">
        <f>'4月'!U8+'5月'!U8+'6月'!U8+'7月'!U8+'8月'!U8+'9月'!U8+'10月'!U8+'11月'!U8+'12月'!U8+'1月'!U8+'2月'!U8+'3月'!U8</f>
        <v>0</v>
      </c>
      <c r="V8" s="52">
        <f>'4月'!V8+'5月'!V8+'6月'!V8+'7月'!V8+'8月'!V8+'9月'!V8+'10月'!V8+'11月'!V8+'12月'!V8+'1月'!V8+'2月'!V8+'3月'!V8</f>
        <v>0</v>
      </c>
      <c r="W8" s="16">
        <f>'4月'!W8+'5月'!W8+'6月'!W8+'7月'!W8+'8月'!W8+'9月'!W8+'10月'!W8+'11月'!W8+'12月'!W8+'1月'!W8+'2月'!W8+'3月'!W8</f>
        <v>0</v>
      </c>
      <c r="X8" s="16">
        <f>'4月'!X8+'5月'!X8+'6月'!X8+'7月'!X8+'8月'!X8+'9月'!X8+'10月'!X8+'11月'!X8+'12月'!X8+'1月'!X8+'2月'!X8+'3月'!X8</f>
        <v>0</v>
      </c>
      <c r="Y8" s="67">
        <f>'4月'!Y8+'5月'!Y8+'6月'!Y8+'7月'!Y8+'8月'!Y8+'9月'!Y8+'10月'!Y8+'11月'!Y8+'12月'!Y8+'1月'!Y8+'2月'!Y8+'3月'!Y8</f>
        <v>859.2</v>
      </c>
      <c r="Z8" s="53">
        <f>'4月'!Z8+'5月'!Z8+'6月'!Z8+'7月'!Z8+'8月'!Z8+'9月'!Z8+'10月'!Z8+'11月'!Z8+'12月'!Z8+'1月'!Z8+'2月'!Z8+'3月'!Z8</f>
        <v>9407.899999999998</v>
      </c>
      <c r="AA8" s="68">
        <f>'4月'!AA8+'5月'!AA8+'6月'!AA8+'7月'!AA8+'8月'!AA8+'9月'!AA8+'10月'!AA8+'11月'!AA8+'12月'!AA8+'1月'!AA8+'2月'!AA8+'3月'!AA8</f>
        <v>8548.7</v>
      </c>
      <c r="AB8" s="69">
        <f>'4月'!AB8+'5月'!AB8+'6月'!AB8+'7月'!AB8+'8月'!AB8+'9月'!AB8+'10月'!AB8+'11月'!AB8+'12月'!AB8+'1月'!AB8+'2月'!AB8+'3月'!AB8</f>
        <v>8176.800000000001</v>
      </c>
      <c r="AC8" s="70">
        <f>'4月'!AC8+'5月'!AC8+'6月'!AC8+'7月'!AC8+'8月'!AC8+'9月'!AC8+'10月'!AC8+'11月'!AC8+'12月'!AC8+'1月'!AC8+'2月'!AC8+'3月'!AC8</f>
        <v>371.90000000000003</v>
      </c>
      <c r="AD8" s="71">
        <f t="shared" si="0"/>
        <v>679.5420382525086</v>
      </c>
      <c r="AE8" s="72">
        <f t="shared" si="1"/>
        <v>649.9794516573412</v>
      </c>
      <c r="AF8" s="73">
        <f t="shared" si="2"/>
        <v>29.562586595167446</v>
      </c>
      <c r="AG8" s="74">
        <f t="shared" si="3"/>
        <v>747.840436753632</v>
      </c>
      <c r="AH8" s="75">
        <f t="shared" si="4"/>
        <v>68.29839850112361</v>
      </c>
      <c r="AI8" s="76">
        <f t="shared" si="5"/>
        <v>4.350369061962637</v>
      </c>
      <c r="AJ8" s="110">
        <v>170.5</v>
      </c>
      <c r="AK8" s="109" t="s">
        <v>21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</row>
    <row r="9" spans="1:155" s="8" customFormat="1" ht="19.5" customHeight="1">
      <c r="A9" s="19">
        <v>4</v>
      </c>
      <c r="B9" s="18" t="s">
        <v>22</v>
      </c>
      <c r="C9" s="54">
        <f>'9月'!C9</f>
        <v>93682</v>
      </c>
      <c r="D9" s="56">
        <f>'4月'!D9+'5月'!D9+'6月'!D9+'7月'!D9+'8月'!D9+'9月'!D9+'10月'!D9+'11月'!D9+'12月'!D9+'1月'!D9+'2月'!D9+'3月'!D9</f>
        <v>17465.5</v>
      </c>
      <c r="E9" s="51">
        <f>'4月'!E9+'5月'!E9+'6月'!E9+'7月'!E9+'8月'!E9+'9月'!E9+'10月'!E9+'11月'!E9+'12月'!E9+'1月'!E9+'2月'!E9+'3月'!E9</f>
        <v>16971.700000000004</v>
      </c>
      <c r="F9" s="51">
        <f>'4月'!F9+'5月'!F9+'6月'!F9+'7月'!F9+'8月'!F9+'9月'!F9+'10月'!F9+'11月'!F9+'12月'!F9+'1月'!F9+'2月'!F9+'3月'!F9</f>
        <v>493.79999999999995</v>
      </c>
      <c r="G9" s="57">
        <f>'4月'!G9+'5月'!G9+'6月'!G9+'7月'!G9+'8月'!G9+'9月'!G9+'10月'!G9+'11月'!G9+'12月'!G9+'1月'!G9+'2月'!G9+'3月'!G9</f>
        <v>0</v>
      </c>
      <c r="H9" s="20">
        <f>'4月'!H9+'5月'!H9+'6月'!H9+'7月'!H9+'8月'!H9+'9月'!H9+'10月'!H9+'11月'!H9+'12月'!H9+'1月'!H9+'2月'!H9+'3月'!H9</f>
        <v>0</v>
      </c>
      <c r="I9" s="20">
        <f>'4月'!I9+'5月'!I9+'6月'!I9+'7月'!I9+'8月'!I9+'9月'!I9+'10月'!I9+'11月'!I9+'12月'!I9+'1月'!I9+'2月'!I9+'3月'!I9</f>
        <v>0</v>
      </c>
      <c r="J9" s="57">
        <f>'4月'!J9+'5月'!J9+'6月'!J9+'7月'!J9+'8月'!J9+'9月'!J9+'10月'!J9+'11月'!J9+'12月'!J9+'1月'!J9+'2月'!J9+'3月'!J9</f>
        <v>15095.5</v>
      </c>
      <c r="K9" s="16">
        <f>'4月'!K9+'5月'!K9+'6月'!K9+'7月'!K9+'8月'!K9+'9月'!K9+'10月'!K9+'11月'!K9+'12月'!K9+'1月'!K9+'2月'!K9+'3月'!K9</f>
        <v>14767.1</v>
      </c>
      <c r="L9" s="16">
        <f>'4月'!L9+'5月'!L9+'6月'!L9+'7月'!L9+'8月'!L9+'9月'!L9+'10月'!L9+'11月'!L9+'12月'!L9+'1月'!L9+'2月'!L9+'3月'!L9</f>
        <v>328.4</v>
      </c>
      <c r="M9" s="57">
        <f>'4月'!M9+'5月'!M9+'6月'!M9+'7月'!M9+'8月'!M9+'9月'!M9+'10月'!M9+'11月'!M9+'12月'!M9+'1月'!M9+'2月'!M9+'3月'!M9</f>
        <v>905.3</v>
      </c>
      <c r="N9" s="16">
        <f>'4月'!N9+'5月'!N9+'6月'!N9+'7月'!N9+'8月'!N9+'9月'!N9+'10月'!N9+'11月'!N9+'12月'!N9+'1月'!N9+'2月'!N9+'3月'!N9</f>
        <v>800.4</v>
      </c>
      <c r="O9" s="16">
        <f>'4月'!O9+'5月'!O9+'6月'!O9+'7月'!O9+'8月'!O9+'9月'!O9+'10月'!O9+'11月'!O9+'12月'!O9+'1月'!O9+'2月'!O9+'3月'!O9</f>
        <v>104.9</v>
      </c>
      <c r="P9" s="57">
        <f>'4月'!P9+'5月'!P9+'6月'!P9+'7月'!P9+'8月'!P9+'9月'!P9+'10月'!P9+'11月'!P9+'12月'!P9+'1月'!P9+'2月'!P9+'3月'!P9</f>
        <v>1404.2</v>
      </c>
      <c r="Q9" s="16">
        <f>'4月'!Q9+'5月'!Q9+'6月'!Q9+'7月'!Q9+'8月'!Q9+'9月'!Q9+'10月'!Q9+'11月'!Q9+'12月'!Q9+'1月'!Q9+'2月'!Q9+'3月'!Q9</f>
        <v>1404.2</v>
      </c>
      <c r="R9" s="16">
        <f>'4月'!R9+'5月'!R9+'6月'!R9+'7月'!R9+'8月'!R9+'9月'!R9+'10月'!R9+'11月'!R9+'12月'!R9+'1月'!R9+'2月'!R9+'3月'!R9</f>
        <v>0</v>
      </c>
      <c r="S9" s="57">
        <f>'4月'!S9+'5月'!S9+'6月'!S9+'7月'!S9+'8月'!S9+'9月'!S9+'10月'!S9+'11月'!S9+'12月'!S9+'1月'!S9+'2月'!S9+'3月'!S9</f>
        <v>0</v>
      </c>
      <c r="T9" s="20">
        <f>'4月'!T9+'5月'!T9+'6月'!T9+'7月'!T9+'8月'!T9+'9月'!T9+'10月'!T9+'11月'!T9+'12月'!T9+'1月'!T9+'2月'!T9+'3月'!T9</f>
        <v>0</v>
      </c>
      <c r="U9" s="20">
        <f>'4月'!U9+'5月'!U9+'6月'!U9+'7月'!U9+'8月'!U9+'9月'!U9+'10月'!U9+'11月'!U9+'12月'!U9+'1月'!U9+'2月'!U9+'3月'!U9</f>
        <v>0</v>
      </c>
      <c r="V9" s="57">
        <f>'4月'!V9+'5月'!V9+'6月'!V9+'7月'!V9+'8月'!V9+'9月'!V9+'10月'!V9+'11月'!V9+'12月'!V9+'1月'!V9+'2月'!V9+'3月'!V9</f>
        <v>60.5</v>
      </c>
      <c r="W9" s="16">
        <f>'4月'!W9+'5月'!W9+'6月'!W9+'7月'!W9+'8月'!W9+'9月'!W9+'10月'!W9+'11月'!W9+'12月'!W9+'1月'!W9+'2月'!W9+'3月'!W9</f>
        <v>0</v>
      </c>
      <c r="X9" s="16">
        <f>'4月'!X9+'5月'!X9+'6月'!X9+'7月'!X9+'8月'!X9+'9月'!X9+'10月'!X9+'11月'!X9+'12月'!X9+'1月'!X9+'2月'!X9+'3月'!X9</f>
        <v>60.5</v>
      </c>
      <c r="Y9" s="77">
        <f>'4月'!Y9+'5月'!Y9+'6月'!Y9+'7月'!Y9+'8月'!Y9+'9月'!Y9+'10月'!Y9+'11月'!Y9+'12月'!Y9+'1月'!Y9+'2月'!Y9+'3月'!Y9</f>
        <v>10733.500000000002</v>
      </c>
      <c r="Z9" s="58">
        <f>'4月'!Z9+'5月'!Z9+'6月'!Z9+'7月'!Z9+'8月'!Z9+'9月'!Z9+'10月'!Z9+'11月'!Z9+'12月'!Z9+'1月'!Z9+'2月'!Z9+'3月'!Z9</f>
        <v>28199</v>
      </c>
      <c r="AA9" s="60">
        <f>'4月'!AA9+'5月'!AA9+'6月'!AA9+'7月'!AA9+'8月'!AA9+'9月'!AA9+'10月'!AA9+'11月'!AA9+'12月'!AA9+'1月'!AA9+'2月'!AA9+'3月'!AA9</f>
        <v>17465.5</v>
      </c>
      <c r="AB9" s="78">
        <f>'4月'!AB9+'5月'!AB9+'6月'!AB9+'7月'!AB9+'8月'!AB9+'9月'!AB9+'10月'!AB9+'11月'!AB9+'12月'!AB9+'1月'!AB9+'2月'!AB9+'3月'!AB9</f>
        <v>16061.300000000001</v>
      </c>
      <c r="AC9" s="79">
        <f>'4月'!AC9+'5月'!AC9+'6月'!AC9+'7月'!AC9+'8月'!AC9+'9月'!AC9+'10月'!AC9+'11月'!AC9+'12月'!AC9+'1月'!AC9+'2月'!AC9+'3月'!AC9</f>
        <v>1404.2</v>
      </c>
      <c r="AD9" s="80">
        <f t="shared" si="0"/>
        <v>510.777790093154</v>
      </c>
      <c r="AE9" s="81">
        <f t="shared" si="1"/>
        <v>469.7120219875282</v>
      </c>
      <c r="AF9" s="82">
        <f t="shared" si="2"/>
        <v>41.06576810562577</v>
      </c>
      <c r="AG9" s="83">
        <f t="shared" si="3"/>
        <v>824.6785321254387</v>
      </c>
      <c r="AH9" s="84">
        <f t="shared" si="4"/>
        <v>313.9007420322847</v>
      </c>
      <c r="AI9" s="85">
        <f t="shared" si="5"/>
        <v>8.039849989980247</v>
      </c>
      <c r="AJ9" s="111">
        <v>2205.9</v>
      </c>
      <c r="AK9" s="109" t="s">
        <v>22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s="8" customFormat="1" ht="19.5" customHeight="1">
      <c r="A10" s="19">
        <v>5</v>
      </c>
      <c r="B10" s="18" t="s">
        <v>46</v>
      </c>
      <c r="C10" s="54">
        <f>'9月'!C10</f>
        <v>92506</v>
      </c>
      <c r="D10" s="56">
        <f>'4月'!D10+'5月'!D10+'6月'!D10+'7月'!D10+'8月'!D10+'9月'!D10+'10月'!D10+'11月'!D10+'12月'!D10+'1月'!D10+'2月'!D10+'3月'!D10</f>
        <v>17833.600000000002</v>
      </c>
      <c r="E10" s="51">
        <f>'4月'!E10+'5月'!E10+'6月'!E10+'7月'!E10+'8月'!E10+'9月'!E10+'10月'!E10+'11月'!E10+'12月'!E10+'1月'!E10+'2月'!E10+'3月'!E10</f>
        <v>16655.399999999998</v>
      </c>
      <c r="F10" s="51">
        <f>'4月'!F10+'5月'!F10+'6月'!F10+'7月'!F10+'8月'!F10+'9月'!F10+'10月'!F10+'11月'!F10+'12月'!F10+'1月'!F10+'2月'!F10+'3月'!F10</f>
        <v>1178.2</v>
      </c>
      <c r="G10" s="57">
        <f>'4月'!G10+'5月'!G10+'6月'!G10+'7月'!G10+'8月'!G10+'9月'!G10+'10月'!G10+'11月'!G10+'12月'!G10+'1月'!G10+'2月'!G10+'3月'!G10</f>
        <v>0</v>
      </c>
      <c r="H10" s="20">
        <f>'4月'!H10+'5月'!H10+'6月'!H10+'7月'!H10+'8月'!H10+'9月'!H10+'10月'!H10+'11月'!H10+'12月'!H10+'1月'!H10+'2月'!H10+'3月'!H10</f>
        <v>0</v>
      </c>
      <c r="I10" s="20">
        <f>'4月'!I10+'5月'!I10+'6月'!I10+'7月'!I10+'8月'!I10+'9月'!I10+'10月'!I10+'11月'!I10+'12月'!I10+'1月'!I10+'2月'!I10+'3月'!I10</f>
        <v>0</v>
      </c>
      <c r="J10" s="57">
        <f>'4月'!J10+'5月'!J10+'6月'!J10+'7月'!J10+'8月'!J10+'9月'!J10+'10月'!J10+'11月'!J10+'12月'!J10+'1月'!J10+'2月'!J10+'3月'!J10</f>
        <v>13495.299999999997</v>
      </c>
      <c r="K10" s="20">
        <f>'4月'!K10+'5月'!K10+'6月'!K10+'7月'!K10+'8月'!K10+'9月'!K10+'10月'!K10+'11月'!K10+'12月'!K10+'1月'!K10+'2月'!K10+'3月'!K10</f>
        <v>12625.800000000001</v>
      </c>
      <c r="L10" s="20">
        <f>'4月'!L10+'5月'!L10+'6月'!L10+'7月'!L10+'8月'!L10+'9月'!L10+'10月'!L10+'11月'!L10+'12月'!L10+'1月'!L10+'2月'!L10+'3月'!L10</f>
        <v>869.5</v>
      </c>
      <c r="M10" s="57">
        <f>'4月'!M10+'5月'!M10+'6月'!M10+'7月'!M10+'8月'!M10+'9月'!M10+'10月'!M10+'11月'!M10+'12月'!M10+'1月'!M10+'2月'!M10+'3月'!M10</f>
        <v>935.4</v>
      </c>
      <c r="N10" s="20">
        <f>'4月'!N10+'5月'!N10+'6月'!N10+'7月'!N10+'8月'!N10+'9月'!N10+'10月'!N10+'11月'!N10+'12月'!N10+'1月'!N10+'2月'!N10+'3月'!N10</f>
        <v>626.6999999999999</v>
      </c>
      <c r="O10" s="20">
        <f>'4月'!O10+'5月'!O10+'6月'!O10+'7月'!O10+'8月'!O10+'9月'!O10+'10月'!O10+'11月'!O10+'12月'!O10+'1月'!O10+'2月'!O10+'3月'!O10</f>
        <v>308.70000000000005</v>
      </c>
      <c r="P10" s="57">
        <f>'4月'!P10+'5月'!P10+'6月'!P10+'7月'!P10+'8月'!P10+'9月'!P10+'10月'!P10+'11月'!P10+'12月'!P10+'1月'!P10+'2月'!P10+'3月'!P10</f>
        <v>3402.9</v>
      </c>
      <c r="Q10" s="20">
        <f>'4月'!Q10+'5月'!Q10+'6月'!Q10+'7月'!Q10+'8月'!Q10+'9月'!Q10+'10月'!Q10+'11月'!Q10+'12月'!Q10+'1月'!Q10+'2月'!Q10+'3月'!Q10</f>
        <v>3402.9</v>
      </c>
      <c r="R10" s="20">
        <f>'4月'!R10+'5月'!R10+'6月'!R10+'7月'!R10+'8月'!R10+'9月'!R10+'10月'!R10+'11月'!R10+'12月'!R10+'1月'!R10+'2月'!R10+'3月'!R10</f>
        <v>0</v>
      </c>
      <c r="S10" s="57">
        <f>'4月'!S10+'5月'!S10+'6月'!S10+'7月'!S10+'8月'!S10+'9月'!S10+'10月'!S10+'11月'!S10+'12月'!S10+'1月'!S10+'2月'!S10+'3月'!S10</f>
        <v>0</v>
      </c>
      <c r="T10" s="20">
        <f>'4月'!T10+'5月'!T10+'6月'!T10+'7月'!T10+'8月'!T10+'9月'!T10+'10月'!T10+'11月'!T10+'12月'!T10+'1月'!T10+'2月'!T10+'3月'!T10</f>
        <v>0</v>
      </c>
      <c r="U10" s="20">
        <f>'4月'!U10+'5月'!U10+'6月'!U10+'7月'!U10+'8月'!U10+'9月'!U10+'10月'!U10+'11月'!U10+'12月'!U10+'1月'!U10+'2月'!U10+'3月'!U10</f>
        <v>0</v>
      </c>
      <c r="V10" s="57">
        <f>'4月'!V10+'5月'!V10+'6月'!V10+'7月'!V10+'8月'!V10+'9月'!V10+'10月'!V10+'11月'!V10+'12月'!V10+'1月'!V10+'2月'!V10+'3月'!V10</f>
        <v>0</v>
      </c>
      <c r="W10" s="20">
        <f>'4月'!W10+'5月'!W10+'6月'!W10+'7月'!W10+'8月'!W10+'9月'!W10+'10月'!W10+'11月'!W10+'12月'!W10+'1月'!W10+'2月'!W10+'3月'!W10</f>
        <v>0</v>
      </c>
      <c r="X10" s="20">
        <f>'4月'!X10+'5月'!X10+'6月'!X10+'7月'!X10+'8月'!X10+'9月'!X10+'10月'!X10+'11月'!X10+'12月'!X10+'1月'!X10+'2月'!X10+'3月'!X10</f>
        <v>0</v>
      </c>
      <c r="Y10" s="77">
        <f>'4月'!Y10+'5月'!Y10+'6月'!Y10+'7月'!Y10+'8月'!Y10+'9月'!Y10+'10月'!Y10+'11月'!Y10+'12月'!Y10+'1月'!Y10+'2月'!Y10+'3月'!Y10</f>
        <v>8210.599999999999</v>
      </c>
      <c r="Z10" s="58">
        <f>'4月'!Z10+'5月'!Z10+'6月'!Z10+'7月'!Z10+'8月'!Z10+'9月'!Z10+'10月'!Z10+'11月'!Z10+'12月'!Z10+'1月'!Z10+'2月'!Z10+'3月'!Z10</f>
        <v>26044.2</v>
      </c>
      <c r="AA10" s="60">
        <f>'4月'!AA10+'5月'!AA10+'6月'!AA10+'7月'!AA10+'8月'!AA10+'9月'!AA10+'10月'!AA10+'11月'!AA10+'12月'!AA10+'1月'!AA10+'2月'!AA10+'3月'!AA10</f>
        <v>17833.600000000002</v>
      </c>
      <c r="AB10" s="78">
        <f>'4月'!AB10+'5月'!AB10+'6月'!AB10+'7月'!AB10+'8月'!AB10+'9月'!AB10+'10月'!AB10+'11月'!AB10+'12月'!AB10+'1月'!AB10+'2月'!AB10+'3月'!AB10</f>
        <v>14430.700000000003</v>
      </c>
      <c r="AC10" s="79">
        <f>'4月'!AC10+'5月'!AC10+'6月'!AC10+'7月'!AC10+'8月'!AC10+'9月'!AC10+'10月'!AC10+'11月'!AC10+'12月'!AC10+'1月'!AC10+'2月'!AC10+'3月'!AC10</f>
        <v>3402.9</v>
      </c>
      <c r="AD10" s="80">
        <f t="shared" si="0"/>
        <v>528.1730707434306</v>
      </c>
      <c r="AE10" s="81">
        <f t="shared" si="1"/>
        <v>427.39027072364655</v>
      </c>
      <c r="AF10" s="82">
        <f t="shared" si="2"/>
        <v>100.78280001978398</v>
      </c>
      <c r="AG10" s="83">
        <f t="shared" si="3"/>
        <v>771.3442652664663</v>
      </c>
      <c r="AH10" s="84">
        <f t="shared" si="4"/>
        <v>243.1711945230357</v>
      </c>
      <c r="AI10" s="85">
        <f t="shared" si="5"/>
        <v>19.08139691369101</v>
      </c>
      <c r="AJ10" s="111">
        <v>479.5</v>
      </c>
      <c r="AK10" s="109" t="s">
        <v>46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</row>
    <row r="11" spans="1:155" s="8" customFormat="1" ht="19.5" customHeight="1">
      <c r="A11" s="19">
        <v>6</v>
      </c>
      <c r="B11" s="18" t="s">
        <v>23</v>
      </c>
      <c r="C11" s="54">
        <f>'9月'!C11</f>
        <v>33475</v>
      </c>
      <c r="D11" s="56">
        <f>'4月'!D11+'5月'!D11+'6月'!D11+'7月'!D11+'8月'!D11+'9月'!D11+'10月'!D11+'11月'!D11+'12月'!D11+'1月'!D11+'2月'!D11+'3月'!D11</f>
        <v>8786.3</v>
      </c>
      <c r="E11" s="51">
        <f>'4月'!E11+'5月'!E11+'6月'!E11+'7月'!E11+'8月'!E11+'9月'!E11+'10月'!E11+'11月'!E11+'12月'!E11+'1月'!E11+'2月'!E11+'3月'!E11</f>
        <v>6915.5</v>
      </c>
      <c r="F11" s="51">
        <f>'4月'!F11+'5月'!F11+'6月'!F11+'7月'!F11+'8月'!F11+'9月'!F11+'10月'!F11+'11月'!F11+'12月'!F11+'1月'!F11+'2月'!F11+'3月'!F11</f>
        <v>1870.8</v>
      </c>
      <c r="G11" s="57">
        <f>'4月'!G11+'5月'!G11+'6月'!G11+'7月'!G11+'8月'!G11+'9月'!G11+'10月'!G11+'11月'!G11+'12月'!G11+'1月'!G11+'2月'!G11+'3月'!G11</f>
        <v>0</v>
      </c>
      <c r="H11" s="20">
        <f>'4月'!H11+'5月'!H11+'6月'!H11+'7月'!H11+'8月'!H11+'9月'!H11+'10月'!H11+'11月'!H11+'12月'!H11+'1月'!H11+'2月'!H11+'3月'!H11</f>
        <v>0</v>
      </c>
      <c r="I11" s="20">
        <f>'4月'!I11+'5月'!I11+'6月'!I11+'7月'!I11+'8月'!I11+'9月'!I11+'10月'!I11+'11月'!I11+'12月'!I11+'1月'!I11+'2月'!I11+'3月'!I11</f>
        <v>0</v>
      </c>
      <c r="J11" s="57">
        <f>'4月'!J11+'5月'!J11+'6月'!J11+'7月'!J11+'8月'!J11+'9月'!J11+'10月'!J11+'11月'!J11+'12月'!J11+'1月'!J11+'2月'!J11+'3月'!J11</f>
        <v>7084.9</v>
      </c>
      <c r="K11" s="20">
        <f>'4月'!K11+'5月'!K11+'6月'!K11+'7月'!K11+'8月'!K11+'9月'!K11+'10月'!K11+'11月'!K11+'12月'!K11+'1月'!K11+'2月'!K11+'3月'!K11</f>
        <v>5606.1</v>
      </c>
      <c r="L11" s="20">
        <f>'4月'!L11+'5月'!L11+'6月'!L11+'7月'!L11+'8月'!L11+'9月'!L11+'10月'!L11+'11月'!L11+'12月'!L11+'1月'!L11+'2月'!L11+'3月'!L11</f>
        <v>1478.8000000000002</v>
      </c>
      <c r="M11" s="57">
        <f>'4月'!M11+'5月'!M11+'6月'!M11+'7月'!M11+'8月'!M11+'9月'!M11+'10月'!M11+'11月'!M11+'12月'!M11+'1月'!M11+'2月'!M11+'3月'!M11</f>
        <v>553.9999999999999</v>
      </c>
      <c r="N11" s="20">
        <f>'4月'!N11+'5月'!N11+'6月'!N11+'7月'!N11+'8月'!N11+'9月'!N11+'10月'!N11+'11月'!N11+'12月'!N11+'1月'!N11+'2月'!N11+'3月'!N11</f>
        <v>230.50000000000003</v>
      </c>
      <c r="O11" s="20">
        <f>'4月'!O11+'5月'!O11+'6月'!O11+'7月'!O11+'8月'!O11+'9月'!O11+'10月'!O11+'11月'!O11+'12月'!O11+'1月'!O11+'2月'!O11+'3月'!O11</f>
        <v>323.49999999999994</v>
      </c>
      <c r="P11" s="57">
        <f>'4月'!P11+'5月'!P11+'6月'!P11+'7月'!P11+'8月'!P11+'9月'!P11+'10月'!P11+'11月'!P11+'12月'!P11+'1月'!P11+'2月'!P11+'3月'!P11</f>
        <v>1147.4</v>
      </c>
      <c r="Q11" s="20">
        <f>'4月'!Q11+'5月'!Q11+'6月'!Q11+'7月'!Q11+'8月'!Q11+'9月'!Q11+'10月'!Q11+'11月'!Q11+'12月'!Q11+'1月'!Q11+'2月'!Q11+'3月'!Q11</f>
        <v>1078.9</v>
      </c>
      <c r="R11" s="20">
        <f>'4月'!R11+'5月'!R11+'6月'!R11+'7月'!R11+'8月'!R11+'9月'!R11+'10月'!R11+'11月'!R11+'12月'!R11+'1月'!R11+'2月'!R11+'3月'!R11</f>
        <v>68.50000000000001</v>
      </c>
      <c r="S11" s="57">
        <f>'4月'!S11+'5月'!S11+'6月'!S11+'7月'!S11+'8月'!S11+'9月'!S11+'10月'!S11+'11月'!S11+'12月'!S11+'1月'!S11+'2月'!S11+'3月'!S11</f>
        <v>0</v>
      </c>
      <c r="T11" s="20">
        <f>'4月'!T11+'5月'!T11+'6月'!T11+'7月'!T11+'8月'!T11+'9月'!T11+'10月'!T11+'11月'!T11+'12月'!T11+'1月'!T11+'2月'!T11+'3月'!T11</f>
        <v>0</v>
      </c>
      <c r="U11" s="20">
        <f>'4月'!U11+'5月'!U11+'6月'!U11+'7月'!U11+'8月'!U11+'9月'!U11+'10月'!U11+'11月'!U11+'12月'!U11+'1月'!U11+'2月'!U11+'3月'!U11</f>
        <v>0</v>
      </c>
      <c r="V11" s="57">
        <f>'4月'!V11+'5月'!V11+'6月'!V11+'7月'!V11+'8月'!V11+'9月'!V11+'10月'!V11+'11月'!V11+'12月'!V11+'1月'!V11+'2月'!V11+'3月'!V11</f>
        <v>0</v>
      </c>
      <c r="W11" s="20">
        <f>'4月'!W11+'5月'!W11+'6月'!W11+'7月'!W11+'8月'!W11+'9月'!W11+'10月'!W11+'11月'!W11+'12月'!W11+'1月'!W11+'2月'!W11+'3月'!W11</f>
        <v>0</v>
      </c>
      <c r="X11" s="20">
        <f>'4月'!X11+'5月'!X11+'6月'!X11+'7月'!X11+'8月'!X11+'9月'!X11+'10月'!X11+'11月'!X11+'12月'!X11+'1月'!X11+'2月'!X11+'3月'!X11</f>
        <v>0</v>
      </c>
      <c r="Y11" s="77">
        <f>'4月'!Y11+'5月'!Y11+'6月'!Y11+'7月'!Y11+'8月'!Y11+'9月'!Y11+'10月'!Y11+'11月'!Y11+'12月'!Y11+'1月'!Y11+'2月'!Y11+'3月'!Y11</f>
        <v>3369.8</v>
      </c>
      <c r="Z11" s="58">
        <f>'4月'!Z11+'5月'!Z11+'6月'!Z11+'7月'!Z11+'8月'!Z11+'9月'!Z11+'10月'!Z11+'11月'!Z11+'12月'!Z11+'1月'!Z11+'2月'!Z11+'3月'!Z11</f>
        <v>12156.099999999999</v>
      </c>
      <c r="AA11" s="60">
        <f>'4月'!AA11+'5月'!AA11+'6月'!AA11+'7月'!AA11+'8月'!AA11+'9月'!AA11+'10月'!AA11+'11月'!AA11+'12月'!AA11+'1月'!AA11+'2月'!AA11+'3月'!AA11</f>
        <v>8786.3</v>
      </c>
      <c r="AB11" s="78">
        <f>'4月'!AB11+'5月'!AB11+'6月'!AB11+'7月'!AB11+'8月'!AB11+'9月'!AB11+'10月'!AB11+'11月'!AB11+'12月'!AB11+'1月'!AB11+'2月'!AB11+'3月'!AB11</f>
        <v>7638.899999999999</v>
      </c>
      <c r="AC11" s="79">
        <f>'4月'!AC11+'5月'!AC11+'6月'!AC11+'7月'!AC11+'8月'!AC11+'9月'!AC11+'10月'!AC11+'11月'!AC11+'12月'!AC11+'1月'!AC11+'2月'!AC11+'3月'!AC11</f>
        <v>1147.4</v>
      </c>
      <c r="AD11" s="80">
        <f t="shared" si="0"/>
        <v>719.1054456914278</v>
      </c>
      <c r="AE11" s="81">
        <f t="shared" si="1"/>
        <v>625.197704277369</v>
      </c>
      <c r="AF11" s="82">
        <f t="shared" si="2"/>
        <v>93.90774141405875</v>
      </c>
      <c r="AG11" s="83">
        <f t="shared" si="3"/>
        <v>994.9031683836843</v>
      </c>
      <c r="AH11" s="84">
        <f t="shared" si="4"/>
        <v>275.79772269225657</v>
      </c>
      <c r="AI11" s="85">
        <f t="shared" si="5"/>
        <v>13.05896680058728</v>
      </c>
      <c r="AJ11" s="111">
        <v>23.3</v>
      </c>
      <c r="AK11" s="109" t="s">
        <v>23</v>
      </c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</row>
    <row r="12" spans="1:155" s="8" customFormat="1" ht="19.5" customHeight="1">
      <c r="A12" s="19">
        <v>7</v>
      </c>
      <c r="B12" s="18" t="s">
        <v>24</v>
      </c>
      <c r="C12" s="54">
        <f>'9月'!C12</f>
        <v>25648</v>
      </c>
      <c r="D12" s="56">
        <f>'4月'!D12+'5月'!D12+'6月'!D12+'7月'!D12+'8月'!D12+'9月'!D12+'10月'!D12+'11月'!D12+'12月'!D12+'1月'!D12+'2月'!D12+'3月'!D12</f>
        <v>5909.7</v>
      </c>
      <c r="E12" s="51">
        <f>'4月'!E12+'5月'!E12+'6月'!E12+'7月'!E12+'8月'!E12+'9月'!E12+'10月'!E12+'11月'!E12+'12月'!E12+'1月'!E12+'2月'!E12+'3月'!E12</f>
        <v>5546.000000000001</v>
      </c>
      <c r="F12" s="51">
        <f>'4月'!F12+'5月'!F12+'6月'!F12+'7月'!F12+'8月'!F12+'9月'!F12+'10月'!F12+'11月'!F12+'12月'!F12+'1月'!F12+'2月'!F12+'3月'!F12</f>
        <v>363.70000000000005</v>
      </c>
      <c r="G12" s="57">
        <f>'4月'!G12+'5月'!G12+'6月'!G12+'7月'!G12+'8月'!G12+'9月'!G12+'10月'!G12+'11月'!G12+'12月'!G12+'1月'!G12+'2月'!G12+'3月'!G12</f>
        <v>0</v>
      </c>
      <c r="H12" s="20">
        <f>'4月'!H12+'5月'!H12+'6月'!H12+'7月'!H12+'8月'!H12+'9月'!H12+'10月'!H12+'11月'!H12+'12月'!H12+'1月'!H12+'2月'!H12+'3月'!H12</f>
        <v>0</v>
      </c>
      <c r="I12" s="20">
        <f>'4月'!I12+'5月'!I12+'6月'!I12+'7月'!I12+'8月'!I12+'9月'!I12+'10月'!I12+'11月'!I12+'12月'!I12+'1月'!I12+'2月'!I12+'3月'!I12</f>
        <v>0</v>
      </c>
      <c r="J12" s="57">
        <f>'4月'!J12+'5月'!J12+'6月'!J12+'7月'!J12+'8月'!J12+'9月'!J12+'10月'!J12+'11月'!J12+'12月'!J12+'1月'!J12+'2月'!J12+'3月'!J12</f>
        <v>4256.599999999999</v>
      </c>
      <c r="K12" s="20">
        <f>'4月'!K12+'5月'!K12+'6月'!K12+'7月'!K12+'8月'!K12+'9月'!K12+'10月'!K12+'11月'!K12+'12月'!K12+'1月'!K12+'2月'!K12+'3月'!K12</f>
        <v>4094.4999999999995</v>
      </c>
      <c r="L12" s="20">
        <f>'4月'!L12+'5月'!L12+'6月'!L12+'7月'!L12+'8月'!L12+'9月'!L12+'10月'!L12+'11月'!L12+'12月'!L12+'1月'!L12+'2月'!L12+'3月'!L12</f>
        <v>162.1</v>
      </c>
      <c r="M12" s="57">
        <f>'4月'!M12+'5月'!M12+'6月'!M12+'7月'!M12+'8月'!M12+'9月'!M12+'10月'!M12+'11月'!M12+'12月'!M12+'1月'!M12+'2月'!M12+'3月'!M12</f>
        <v>327.20000000000005</v>
      </c>
      <c r="N12" s="20">
        <f>'4月'!N12+'5月'!N12+'6月'!N12+'7月'!N12+'8月'!N12+'9月'!N12+'10月'!N12+'11月'!N12+'12月'!N12+'1月'!N12+'2月'!N12+'3月'!N12</f>
        <v>275.5</v>
      </c>
      <c r="O12" s="20">
        <f>'4月'!O12+'5月'!O12+'6月'!O12+'7月'!O12+'8月'!O12+'9月'!O12+'10月'!O12+'11月'!O12+'12月'!O12+'1月'!O12+'2月'!O12+'3月'!O12</f>
        <v>51.7</v>
      </c>
      <c r="P12" s="57">
        <f>'4月'!P12+'5月'!P12+'6月'!P12+'7月'!P12+'8月'!P12+'9月'!P12+'10月'!P12+'11月'!P12+'12月'!P12+'1月'!P12+'2月'!P12+'3月'!P12</f>
        <v>1225.1000000000004</v>
      </c>
      <c r="Q12" s="20">
        <f>'4月'!Q12+'5月'!Q12+'6月'!Q12+'7月'!Q12+'8月'!Q12+'9月'!Q12+'10月'!Q12+'11月'!Q12+'12月'!Q12+'1月'!Q12+'2月'!Q12+'3月'!Q12</f>
        <v>1106.2</v>
      </c>
      <c r="R12" s="20">
        <f>'4月'!R12+'5月'!R12+'6月'!R12+'7月'!R12+'8月'!R12+'9月'!R12+'10月'!R12+'11月'!R12+'12月'!R12+'1月'!R12+'2月'!R12+'3月'!R12</f>
        <v>118.9</v>
      </c>
      <c r="S12" s="57">
        <f>'4月'!S12+'5月'!S12+'6月'!S12+'7月'!S12+'8月'!S12+'9月'!S12+'10月'!S12+'11月'!S12+'12月'!S12+'1月'!S12+'2月'!S12+'3月'!S12</f>
        <v>6.1000000000000005</v>
      </c>
      <c r="T12" s="20">
        <f>'4月'!T12+'5月'!T12+'6月'!T12+'7月'!T12+'8月'!T12+'9月'!T12+'10月'!T12+'11月'!T12+'12月'!T12+'1月'!T12+'2月'!T12+'3月'!T12</f>
        <v>4.7</v>
      </c>
      <c r="U12" s="20">
        <f>'4月'!U12+'5月'!U12+'6月'!U12+'7月'!U12+'8月'!U12+'9月'!U12+'10月'!U12+'11月'!U12+'12月'!U12+'1月'!U12+'2月'!U12+'3月'!U12</f>
        <v>1.4000000000000001</v>
      </c>
      <c r="V12" s="57">
        <f>'4月'!V12+'5月'!V12+'6月'!V12+'7月'!V12+'8月'!V12+'9月'!V12+'10月'!V12+'11月'!V12+'12月'!V12+'1月'!V12+'2月'!V12+'3月'!V12</f>
        <v>94.69999999999999</v>
      </c>
      <c r="W12" s="20">
        <f>'4月'!W12+'5月'!W12+'6月'!W12+'7月'!W12+'8月'!W12+'9月'!W12+'10月'!W12+'11月'!W12+'12月'!W12+'1月'!W12+'2月'!W12+'3月'!W12</f>
        <v>65.10000000000001</v>
      </c>
      <c r="X12" s="20">
        <f>'4月'!X12+'5月'!X12+'6月'!X12+'7月'!X12+'8月'!X12+'9月'!X12+'10月'!X12+'11月'!X12+'12月'!X12+'1月'!X12+'2月'!X12+'3月'!X12</f>
        <v>29.6</v>
      </c>
      <c r="Y12" s="77">
        <f>'4月'!Y12+'5月'!Y12+'6月'!Y12+'7月'!Y12+'8月'!Y12+'9月'!Y12+'10月'!Y12+'11月'!Y12+'12月'!Y12+'1月'!Y12+'2月'!Y12+'3月'!Y12</f>
        <v>2086</v>
      </c>
      <c r="Z12" s="58">
        <f>'4月'!Z12+'5月'!Z12+'6月'!Z12+'7月'!Z12+'8月'!Z12+'9月'!Z12+'10月'!Z12+'11月'!Z12+'12月'!Z12+'1月'!Z12+'2月'!Z12+'3月'!Z12</f>
        <v>7995.699999999999</v>
      </c>
      <c r="AA12" s="60">
        <f>'4月'!AA12+'5月'!AA12+'6月'!AA12+'7月'!AA12+'8月'!AA12+'9月'!AA12+'10月'!AA12+'11月'!AA12+'12月'!AA12+'1月'!AA12+'2月'!AA12+'3月'!AA12</f>
        <v>5909.700000000001</v>
      </c>
      <c r="AB12" s="78">
        <f>'4月'!AB12+'5月'!AB12+'6月'!AB12+'7月'!AB12+'8月'!AB12+'9月'!AB12+'10月'!AB12+'11月'!AB12+'12月'!AB12+'1月'!AB12+'2月'!AB12+'3月'!AB12</f>
        <v>4684.599999999999</v>
      </c>
      <c r="AC12" s="79">
        <f>'4月'!AC12+'5月'!AC12+'6月'!AC12+'7月'!AC12+'8月'!AC12+'9月'!AC12+'10月'!AC12+'11月'!AC12+'12月'!AC12+'1月'!AC12+'2月'!AC12+'3月'!AC12</f>
        <v>1225.1000000000004</v>
      </c>
      <c r="AD12" s="80">
        <f t="shared" si="0"/>
        <v>631.2756902725198</v>
      </c>
      <c r="AE12" s="81">
        <f t="shared" si="1"/>
        <v>500.41018979823787</v>
      </c>
      <c r="AF12" s="82">
        <f t="shared" si="2"/>
        <v>130.865500474282</v>
      </c>
      <c r="AG12" s="83">
        <f t="shared" si="3"/>
        <v>854.1027525444586</v>
      </c>
      <c r="AH12" s="84">
        <f t="shared" si="4"/>
        <v>222.82706227193873</v>
      </c>
      <c r="AI12" s="85">
        <f t="shared" si="5"/>
        <v>20.73032472037498</v>
      </c>
      <c r="AJ12" s="111">
        <v>134.7</v>
      </c>
      <c r="AK12" s="109" t="s">
        <v>24</v>
      </c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</row>
    <row r="13" spans="1:155" s="8" customFormat="1" ht="19.5" customHeight="1">
      <c r="A13" s="19">
        <v>8</v>
      </c>
      <c r="B13" s="18" t="s">
        <v>40</v>
      </c>
      <c r="C13" s="54">
        <f>'9月'!C13</f>
        <v>112049</v>
      </c>
      <c r="D13" s="56">
        <f>'4月'!D13+'5月'!D13+'6月'!D13+'7月'!D13+'8月'!D13+'9月'!D13+'10月'!D13+'11月'!D13+'12月'!D13+'1月'!D13+'2月'!D13+'3月'!D13</f>
        <v>24055.799999999996</v>
      </c>
      <c r="E13" s="51">
        <f>'4月'!E13+'5月'!E13+'6月'!E13+'7月'!E13+'8月'!E13+'9月'!E13+'10月'!E13+'11月'!E13+'12月'!E13+'1月'!E13+'2月'!E13+'3月'!E13</f>
        <v>21884.999999999996</v>
      </c>
      <c r="F13" s="51">
        <f>'4月'!F13+'5月'!F13+'6月'!F13+'7月'!F13+'8月'!F13+'9月'!F13+'10月'!F13+'11月'!F13+'12月'!F13+'1月'!F13+'2月'!F13+'3月'!F13</f>
        <v>2170.8</v>
      </c>
      <c r="G13" s="57">
        <f>'4月'!G13+'5月'!G13+'6月'!G13+'7月'!G13+'8月'!G13+'9月'!G13+'10月'!G13+'11月'!G13+'12月'!G13+'1月'!G13+'2月'!G13+'3月'!G13</f>
        <v>0</v>
      </c>
      <c r="H13" s="20">
        <f>'4月'!H13+'5月'!H13+'6月'!H13+'7月'!H13+'8月'!H13+'9月'!H13+'10月'!H13+'11月'!H13+'12月'!H13+'1月'!H13+'2月'!H13+'3月'!H13</f>
        <v>0</v>
      </c>
      <c r="I13" s="20">
        <f>'4月'!I13+'5月'!I13+'6月'!I13+'7月'!I13+'8月'!I13+'9月'!I13+'10月'!I13+'11月'!I13+'12月'!I13+'1月'!I13+'2月'!I13+'3月'!I13</f>
        <v>0</v>
      </c>
      <c r="J13" s="57">
        <f>'4月'!J13+'5月'!J13+'6月'!J13+'7月'!J13+'8月'!J13+'9月'!J13+'10月'!J13+'11月'!J13+'12月'!J13+'1月'!J13+'2月'!J13+'3月'!J13</f>
        <v>19551.499999999996</v>
      </c>
      <c r="K13" s="20">
        <f>'4月'!K13+'5月'!K13+'6月'!K13+'7月'!K13+'8月'!K13+'9月'!K13+'10月'!K13+'11月'!K13+'12月'!K13+'1月'!K13+'2月'!K13+'3月'!K13</f>
        <v>18082.4</v>
      </c>
      <c r="L13" s="20">
        <f>'4月'!L13+'5月'!L13+'6月'!L13+'7月'!L13+'8月'!L13+'9月'!L13+'10月'!L13+'11月'!L13+'12月'!L13+'1月'!L13+'2月'!L13+'3月'!L13</f>
        <v>1469.1</v>
      </c>
      <c r="M13" s="57">
        <f>'4月'!M13+'5月'!M13+'6月'!M13+'7月'!M13+'8月'!M13+'9月'!M13+'10月'!M13+'11月'!M13+'12月'!M13+'1月'!M13+'2月'!M13+'3月'!M13</f>
        <v>1465.9</v>
      </c>
      <c r="N13" s="20">
        <f>'4月'!N13+'5月'!N13+'6月'!N13+'7月'!N13+'8月'!N13+'9月'!N13+'10月'!N13+'11月'!N13+'12月'!N13+'1月'!N13+'2月'!N13+'3月'!N13</f>
        <v>1202.3</v>
      </c>
      <c r="O13" s="20">
        <f>'4月'!O13+'5月'!O13+'6月'!O13+'7月'!O13+'8月'!O13+'9月'!O13+'10月'!O13+'11月'!O13+'12月'!O13+'1月'!O13+'2月'!O13+'3月'!O13</f>
        <v>263.6</v>
      </c>
      <c r="P13" s="57">
        <f>'4月'!P13+'5月'!P13+'6月'!P13+'7月'!P13+'8月'!P13+'9月'!P13+'10月'!P13+'11月'!P13+'12月'!P13+'1月'!P13+'2月'!P13+'3月'!P13</f>
        <v>2600.7999999999997</v>
      </c>
      <c r="Q13" s="20">
        <f>'4月'!Q13+'5月'!Q13+'6月'!Q13+'7月'!Q13+'8月'!Q13+'9月'!Q13+'10月'!Q13+'11月'!Q13+'12月'!Q13+'1月'!Q13+'2月'!Q13+'3月'!Q13</f>
        <v>2600.2999999999997</v>
      </c>
      <c r="R13" s="20">
        <f>'4月'!R13+'5月'!R13+'6月'!R13+'7月'!R13+'8月'!R13+'9月'!R13+'10月'!R13+'11月'!R13+'12月'!R13+'1月'!R13+'2月'!R13+'3月'!R13</f>
        <v>0.5</v>
      </c>
      <c r="S13" s="57">
        <f>'4月'!S13+'5月'!S13+'6月'!S13+'7月'!S13+'8月'!S13+'9月'!S13+'10月'!S13+'11月'!S13+'12月'!S13+'1月'!S13+'2月'!S13+'3月'!S13</f>
        <v>0</v>
      </c>
      <c r="T13" s="20">
        <f>'4月'!T13+'5月'!T13+'6月'!T13+'7月'!T13+'8月'!T13+'9月'!T13+'10月'!T13+'11月'!T13+'12月'!T13+'1月'!T13+'2月'!T13+'3月'!T13</f>
        <v>0</v>
      </c>
      <c r="U13" s="20">
        <f>'4月'!U13+'5月'!U13+'6月'!U13+'7月'!U13+'8月'!U13+'9月'!U13+'10月'!U13+'11月'!U13+'12月'!U13+'1月'!U13+'2月'!U13+'3月'!U13</f>
        <v>0</v>
      </c>
      <c r="V13" s="57">
        <f>'4月'!V13+'5月'!V13+'6月'!V13+'7月'!V13+'8月'!V13+'9月'!V13+'10月'!V13+'11月'!V13+'12月'!V13+'1月'!V13+'2月'!V13+'3月'!V13</f>
        <v>437.6</v>
      </c>
      <c r="W13" s="20">
        <f>'4月'!W13+'5月'!W13+'6月'!W13+'7月'!W13+'8月'!W13+'9月'!W13+'10月'!W13+'11月'!W13+'12月'!W13+'1月'!W13+'2月'!W13+'3月'!W13</f>
        <v>0</v>
      </c>
      <c r="X13" s="20">
        <f>'4月'!X13+'5月'!X13+'6月'!X13+'7月'!X13+'8月'!X13+'9月'!X13+'10月'!X13+'11月'!X13+'12月'!X13+'1月'!X13+'2月'!X13+'3月'!X13</f>
        <v>437.6</v>
      </c>
      <c r="Y13" s="77">
        <f>'4月'!Y13+'5月'!Y13+'6月'!Y13+'7月'!Y13+'8月'!Y13+'9月'!Y13+'10月'!Y13+'11月'!Y13+'12月'!Y13+'1月'!Y13+'2月'!Y13+'3月'!Y13</f>
        <v>8267.5</v>
      </c>
      <c r="Z13" s="58">
        <f>'4月'!Z13+'5月'!Z13+'6月'!Z13+'7月'!Z13+'8月'!Z13+'9月'!Z13+'10月'!Z13+'11月'!Z13+'12月'!Z13+'1月'!Z13+'2月'!Z13+'3月'!Z13</f>
        <v>32323.3</v>
      </c>
      <c r="AA13" s="60">
        <f>'4月'!AA13+'5月'!AA13+'6月'!AA13+'7月'!AA13+'8月'!AA13+'9月'!AA13+'10月'!AA13+'11月'!AA13+'12月'!AA13+'1月'!AA13+'2月'!AA13+'3月'!AA13</f>
        <v>24055.799999999996</v>
      </c>
      <c r="AB13" s="78">
        <f>'4月'!AB13+'5月'!AB13+'6月'!AB13+'7月'!AB13+'8月'!AB13+'9月'!AB13+'10月'!AB13+'11月'!AB13+'12月'!AB13+'1月'!AB13+'2月'!AB13+'3月'!AB13</f>
        <v>21455</v>
      </c>
      <c r="AC13" s="79">
        <f>'4月'!AC13+'5月'!AC13+'6月'!AC13+'7月'!AC13+'8月'!AC13+'9月'!AC13+'10月'!AC13+'11月'!AC13+'12月'!AC13+'1月'!AC13+'2月'!AC13+'3月'!AC13</f>
        <v>2600.7999999999997</v>
      </c>
      <c r="AD13" s="80">
        <f t="shared" si="0"/>
        <v>588.1917854676346</v>
      </c>
      <c r="AE13" s="81">
        <f t="shared" si="1"/>
        <v>524.5992549492473</v>
      </c>
      <c r="AF13" s="82">
        <f t="shared" si="2"/>
        <v>63.592530518387434</v>
      </c>
      <c r="AG13" s="83">
        <f t="shared" si="3"/>
        <v>790.3416032393851</v>
      </c>
      <c r="AH13" s="84">
        <f t="shared" si="4"/>
        <v>202.1498177717503</v>
      </c>
      <c r="AI13" s="85">
        <f t="shared" si="5"/>
        <v>10.811529859742766</v>
      </c>
      <c r="AJ13" s="111">
        <v>1507.7</v>
      </c>
      <c r="AK13" s="109" t="s">
        <v>40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</row>
    <row r="14" spans="1:155" s="55" customFormat="1" ht="17.25" customHeight="1">
      <c r="A14" s="13">
        <v>9</v>
      </c>
      <c r="B14" s="18" t="s">
        <v>47</v>
      </c>
      <c r="C14" s="54">
        <f>'9月'!C14</f>
        <v>18389</v>
      </c>
      <c r="D14" s="56">
        <f>'4月'!D14+'5月'!D14+'6月'!D14+'7月'!D14+'8月'!D14+'9月'!D14+'10月'!D14+'11月'!D14+'12月'!D14+'1月'!D14+'2月'!D14+'3月'!D14</f>
        <v>4135.4</v>
      </c>
      <c r="E14" s="51">
        <f>'4月'!E14+'5月'!E14+'6月'!E14+'7月'!E14+'8月'!E14+'9月'!E14+'10月'!E14+'11月'!E14+'12月'!E14+'1月'!E14+'2月'!E14+'3月'!E14</f>
        <v>3231.9</v>
      </c>
      <c r="F14" s="51">
        <f>'4月'!F14+'5月'!F14+'6月'!F14+'7月'!F14+'8月'!F14+'9月'!F14+'10月'!F14+'11月'!F14+'12月'!F14+'1月'!F14+'2月'!F14+'3月'!F14</f>
        <v>903.5</v>
      </c>
      <c r="G14" s="57">
        <f>'4月'!G14+'5月'!G14+'6月'!G14+'7月'!G14+'8月'!G14+'9月'!G14+'10月'!G14+'11月'!G14+'12月'!G14+'1月'!G14+'2月'!G14+'3月'!G14</f>
        <v>0</v>
      </c>
      <c r="H14" s="20">
        <f>'4月'!H14+'5月'!H14+'6月'!H14+'7月'!H14+'8月'!H14+'9月'!H14+'10月'!H14+'11月'!H14+'12月'!H14+'1月'!H14+'2月'!H14+'3月'!H14</f>
        <v>0</v>
      </c>
      <c r="I14" s="20">
        <f>'4月'!I14+'5月'!I14+'6月'!I14+'7月'!I14+'8月'!I14+'9月'!I14+'10月'!I14+'11月'!I14+'12月'!I14+'1月'!I14+'2月'!I14+'3月'!I14</f>
        <v>0</v>
      </c>
      <c r="J14" s="57">
        <f>'4月'!J14+'5月'!J14+'6月'!J14+'7月'!J14+'8月'!J14+'9月'!J14+'10月'!J14+'11月'!J14+'12月'!J14+'1月'!J14+'2月'!J14+'3月'!J14</f>
        <v>3392.5</v>
      </c>
      <c r="K14" s="20">
        <f>'4月'!K14+'5月'!K14+'6月'!K14+'7月'!K14+'8月'!K14+'9月'!K14+'10月'!K14+'11月'!K14+'12月'!K14+'1月'!K14+'2月'!K14+'3月'!K14</f>
        <v>2671.7000000000003</v>
      </c>
      <c r="L14" s="20">
        <f>'4月'!L14+'5月'!L14+'6月'!L14+'7月'!L14+'8月'!L14+'9月'!L14+'10月'!L14+'11月'!L14+'12月'!L14+'1月'!L14+'2月'!L14+'3月'!L14</f>
        <v>720.7999999999998</v>
      </c>
      <c r="M14" s="57">
        <f>'4月'!M14+'5月'!M14+'6月'!M14+'7月'!M14+'8月'!M14+'9月'!M14+'10月'!M14+'11月'!M14+'12月'!M14+'1月'!M14+'2月'!M14+'3月'!M14</f>
        <v>160.4</v>
      </c>
      <c r="N14" s="20">
        <f>'4月'!N14+'5月'!N14+'6月'!N14+'7月'!N14+'8月'!N14+'9月'!N14+'10月'!N14+'11月'!N14+'12月'!N14+'1月'!N14+'2月'!N14+'3月'!N14</f>
        <v>82.6</v>
      </c>
      <c r="O14" s="20">
        <f>'4月'!O14+'5月'!O14+'6月'!O14+'7月'!O14+'8月'!O14+'9月'!O14+'10月'!O14+'11月'!O14+'12月'!O14+'1月'!O14+'2月'!O14+'3月'!O14</f>
        <v>77.80000000000001</v>
      </c>
      <c r="P14" s="57">
        <f>'4月'!P14+'5月'!P14+'6月'!P14+'7月'!P14+'8月'!P14+'9月'!P14+'10月'!P14+'11月'!P14+'12月'!P14+'1月'!P14+'2月'!P14+'3月'!P14</f>
        <v>582.5</v>
      </c>
      <c r="Q14" s="20">
        <f>'4月'!Q14+'5月'!Q14+'6月'!Q14+'7月'!Q14+'8月'!Q14+'9月'!Q14+'10月'!Q14+'11月'!Q14+'12月'!Q14+'1月'!Q14+'2月'!Q14+'3月'!Q14</f>
        <v>477.6000000000001</v>
      </c>
      <c r="R14" s="20">
        <f>'4月'!R14+'5月'!R14+'6月'!R14+'7月'!R14+'8月'!R14+'9月'!R14+'10月'!R14+'11月'!R14+'12月'!R14+'1月'!R14+'2月'!R14+'3月'!R14</f>
        <v>104.9</v>
      </c>
      <c r="S14" s="57">
        <f>'4月'!S14+'5月'!S14+'6月'!S14+'7月'!S14+'8月'!S14+'9月'!S14+'10月'!S14+'11月'!S14+'12月'!S14+'1月'!S14+'2月'!S14+'3月'!S14</f>
        <v>0</v>
      </c>
      <c r="T14" s="20">
        <f>'4月'!T14+'5月'!T14+'6月'!T14+'7月'!T14+'8月'!T14+'9月'!T14+'10月'!T14+'11月'!T14+'12月'!T14+'1月'!T14+'2月'!T14+'3月'!T14</f>
        <v>0</v>
      </c>
      <c r="U14" s="20">
        <f>'4月'!U14+'5月'!U14+'6月'!U14+'7月'!U14+'8月'!U14+'9月'!U14+'10月'!U14+'11月'!U14+'12月'!U14+'1月'!U14+'2月'!U14+'3月'!U14</f>
        <v>0</v>
      </c>
      <c r="V14" s="57">
        <f>'4月'!V14+'5月'!V14+'6月'!V14+'7月'!V14+'8月'!V14+'9月'!V14+'10月'!V14+'11月'!V14+'12月'!V14+'1月'!V14+'2月'!V14+'3月'!V14</f>
        <v>0</v>
      </c>
      <c r="W14" s="20">
        <f>'4月'!W14+'5月'!W14+'6月'!W14+'7月'!W14+'8月'!W14+'9月'!W14+'10月'!W14+'11月'!W14+'12月'!W14+'1月'!W14+'2月'!W14+'3月'!W14</f>
        <v>0</v>
      </c>
      <c r="X14" s="20">
        <f>'4月'!X14+'5月'!X14+'6月'!X14+'7月'!X14+'8月'!X14+'9月'!X14+'10月'!X14+'11月'!X14+'12月'!X14+'1月'!X14+'2月'!X14+'3月'!X14</f>
        <v>0</v>
      </c>
      <c r="Y14" s="77">
        <f>'4月'!Y14+'5月'!Y14+'6月'!Y14+'7月'!Y14+'8月'!Y14+'9月'!Y14+'10月'!Y14+'11月'!Y14+'12月'!Y14+'1月'!Y14+'2月'!Y14+'3月'!Y14</f>
        <v>863.0999999999999</v>
      </c>
      <c r="Z14" s="58">
        <f>'4月'!Z14+'5月'!Z14+'6月'!Z14+'7月'!Z14+'8月'!Z14+'9月'!Z14+'10月'!Z14+'11月'!Z14+'12月'!Z14+'1月'!Z14+'2月'!Z14+'3月'!Z14</f>
        <v>4998.5</v>
      </c>
      <c r="AA14" s="60">
        <f>'4月'!AA14+'5月'!AA14+'6月'!AA14+'7月'!AA14+'8月'!AA14+'9月'!AA14+'10月'!AA14+'11月'!AA14+'12月'!AA14+'1月'!AA14+'2月'!AA14+'3月'!AA14</f>
        <v>4135.4</v>
      </c>
      <c r="AB14" s="78">
        <f>'4月'!AB14+'5月'!AB14+'6月'!AB14+'7月'!AB14+'8月'!AB14+'9月'!AB14+'10月'!AB14+'11月'!AB14+'12月'!AB14+'1月'!AB14+'2月'!AB14+'3月'!AB14</f>
        <v>3552.9</v>
      </c>
      <c r="AC14" s="79">
        <f>'4月'!AC14+'5月'!AC14+'6月'!AC14+'7月'!AC14+'8月'!AC14+'9月'!AC14+'10月'!AC14+'11月'!AC14+'12月'!AC14+'1月'!AC14+'2月'!AC14+'3月'!AC14</f>
        <v>582.5</v>
      </c>
      <c r="AD14" s="86">
        <f t="shared" si="0"/>
        <v>616.1217583173978</v>
      </c>
      <c r="AE14" s="81">
        <f t="shared" si="1"/>
        <v>529.3367014378013</v>
      </c>
      <c r="AF14" s="82">
        <f t="shared" si="2"/>
        <v>86.78505687959672</v>
      </c>
      <c r="AG14" s="83">
        <f t="shared" si="3"/>
        <v>744.712629721312</v>
      </c>
      <c r="AH14" s="87">
        <f t="shared" si="4"/>
        <v>128.590871403914</v>
      </c>
      <c r="AI14" s="85">
        <f t="shared" si="5"/>
        <v>14.085699085940902</v>
      </c>
      <c r="AJ14" s="111">
        <v>38.5</v>
      </c>
      <c r="AK14" s="109" t="s">
        <v>47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</row>
    <row r="15" spans="1:155" s="55" customFormat="1" ht="19.5" customHeight="1">
      <c r="A15" s="13">
        <v>10</v>
      </c>
      <c r="B15" s="18" t="s">
        <v>25</v>
      </c>
      <c r="C15" s="54">
        <f>'9月'!C15</f>
        <v>31599</v>
      </c>
      <c r="D15" s="56">
        <f>'4月'!D15+'5月'!D15+'6月'!D15+'7月'!D15+'8月'!D15+'9月'!D15+'10月'!D15+'11月'!D15+'12月'!D15+'1月'!D15+'2月'!D15+'3月'!D15</f>
        <v>7901.800000000001</v>
      </c>
      <c r="E15" s="51">
        <f>'4月'!E15+'5月'!E15+'6月'!E15+'7月'!E15+'8月'!E15+'9月'!E15+'10月'!E15+'11月'!E15+'12月'!E15+'1月'!E15+'2月'!E15+'3月'!E15</f>
        <v>6887.9</v>
      </c>
      <c r="F15" s="51">
        <f>'4月'!F15+'5月'!F15+'6月'!F15+'7月'!F15+'8月'!F15+'9月'!F15+'10月'!F15+'11月'!F15+'12月'!F15+'1月'!F15+'2月'!F15+'3月'!F15</f>
        <v>1013.9</v>
      </c>
      <c r="G15" s="57">
        <f>'4月'!G15+'5月'!G15+'6月'!G15+'7月'!G15+'8月'!G15+'9月'!G15+'10月'!G15+'11月'!G15+'12月'!G15+'1月'!G15+'2月'!G15+'3月'!G15</f>
        <v>5729.7</v>
      </c>
      <c r="H15" s="20">
        <f>'4月'!H15+'5月'!H15+'6月'!H15+'7月'!H15+'8月'!H15+'9月'!H15+'10月'!H15+'11月'!H15+'12月'!H15+'1月'!H15+'2月'!H15+'3月'!H15</f>
        <v>5729.7</v>
      </c>
      <c r="I15" s="20">
        <f>'4月'!I15+'5月'!I15+'6月'!I15+'7月'!I15+'8月'!I15+'9月'!I15+'10月'!I15+'11月'!I15+'12月'!I15+'1月'!I15+'2月'!I15+'3月'!I15</f>
        <v>0</v>
      </c>
      <c r="J15" s="57">
        <f>'4月'!J15+'5月'!J15+'6月'!J15+'7月'!J15+'8月'!J15+'9月'!J15+'10月'!J15+'11月'!J15+'12月'!J15+'1月'!J15+'2月'!J15+'3月'!J15</f>
        <v>699.1</v>
      </c>
      <c r="K15" s="20">
        <f>'4月'!K15+'5月'!K15+'6月'!K15+'7月'!K15+'8月'!K15+'9月'!K15+'10月'!K15+'11月'!K15+'12月'!K15+'1月'!K15+'2月'!K15+'3月'!K15</f>
        <v>0</v>
      </c>
      <c r="L15" s="20">
        <f>'4月'!L15+'5月'!L15+'6月'!L15+'7月'!L15+'8月'!L15+'9月'!L15+'10月'!L15+'11月'!L15+'12月'!L15+'1月'!L15+'2月'!L15+'3月'!L15</f>
        <v>699.1</v>
      </c>
      <c r="M15" s="57">
        <f>'4月'!M15+'5月'!M15+'6月'!M15+'7月'!M15+'8月'!M15+'9月'!M15+'10月'!M15+'11月'!M15+'12月'!M15+'1月'!M15+'2月'!M15+'3月'!M15</f>
        <v>96.20000000000002</v>
      </c>
      <c r="N15" s="20">
        <f>'4月'!N15+'5月'!N15+'6月'!N15+'7月'!N15+'8月'!N15+'9月'!N15+'10月'!N15+'11月'!N15+'12月'!N15+'1月'!N15+'2月'!N15+'3月'!N15</f>
        <v>0</v>
      </c>
      <c r="O15" s="20">
        <f>'4月'!O15+'5月'!O15+'6月'!O15+'7月'!O15+'8月'!O15+'9月'!O15+'10月'!O15+'11月'!O15+'12月'!O15+'1月'!O15+'2月'!O15+'3月'!O15</f>
        <v>96.20000000000002</v>
      </c>
      <c r="P15" s="57">
        <f>'4月'!P15+'5月'!P15+'6月'!P15+'7月'!P15+'8月'!P15+'9月'!P15+'10月'!P15+'11月'!P15+'12月'!P15+'1月'!P15+'2月'!P15+'3月'!P15</f>
        <v>1099.6</v>
      </c>
      <c r="Q15" s="20">
        <f>'4月'!Q15+'5月'!Q15+'6月'!Q15+'7月'!Q15+'8月'!Q15+'9月'!Q15+'10月'!Q15+'11月'!Q15+'12月'!Q15+'1月'!Q15+'2月'!Q15+'3月'!Q15</f>
        <v>1099.6</v>
      </c>
      <c r="R15" s="20">
        <f>'4月'!R15+'5月'!R15+'6月'!R15+'7月'!R15+'8月'!R15+'9月'!R15+'10月'!R15+'11月'!R15+'12月'!R15+'1月'!R15+'2月'!R15+'3月'!R15</f>
        <v>0</v>
      </c>
      <c r="S15" s="57">
        <f>'4月'!S15+'5月'!S15+'6月'!S15+'7月'!S15+'8月'!S15+'9月'!S15+'10月'!S15+'11月'!S15+'12月'!S15+'1月'!S15+'2月'!S15+'3月'!S15</f>
        <v>0</v>
      </c>
      <c r="T15" s="20">
        <f>'4月'!T15+'5月'!T15+'6月'!T15+'7月'!T15+'8月'!T15+'9月'!T15+'10月'!T15+'11月'!T15+'12月'!T15+'1月'!T15+'2月'!T15+'3月'!T15</f>
        <v>0</v>
      </c>
      <c r="U15" s="20">
        <f>'4月'!U15+'5月'!U15+'6月'!U15+'7月'!U15+'8月'!U15+'9月'!U15+'10月'!U15+'11月'!U15+'12月'!U15+'1月'!U15+'2月'!U15+'3月'!U15</f>
        <v>0</v>
      </c>
      <c r="V15" s="57">
        <f>'4月'!V15+'5月'!V15+'6月'!V15+'7月'!V15+'8月'!V15+'9月'!V15+'10月'!V15+'11月'!V15+'12月'!V15+'1月'!V15+'2月'!V15+'3月'!V15</f>
        <v>277.2</v>
      </c>
      <c r="W15" s="20">
        <f>'4月'!W15+'5月'!W15+'6月'!W15+'7月'!W15+'8月'!W15+'9月'!W15+'10月'!W15+'11月'!W15+'12月'!W15+'1月'!W15+'2月'!W15+'3月'!W15</f>
        <v>58.60000000000001</v>
      </c>
      <c r="X15" s="20">
        <f>'4月'!X15+'5月'!X15+'6月'!X15+'7月'!X15+'8月'!X15+'9月'!X15+'10月'!X15+'11月'!X15+'12月'!X15+'1月'!X15+'2月'!X15+'3月'!X15</f>
        <v>218.6</v>
      </c>
      <c r="Y15" s="77">
        <f>'4月'!Y15+'5月'!Y15+'6月'!Y15+'7月'!Y15+'8月'!Y15+'9月'!Y15+'10月'!Y15+'11月'!Y15+'12月'!Y15+'1月'!Y15+'2月'!Y15+'3月'!Y15</f>
        <v>4466.7</v>
      </c>
      <c r="Z15" s="58">
        <f>'4月'!Z15+'5月'!Z15+'6月'!Z15+'7月'!Z15+'8月'!Z15+'9月'!Z15+'10月'!Z15+'11月'!Z15+'12月'!Z15+'1月'!Z15+'2月'!Z15+'3月'!Z15</f>
        <v>12368.5</v>
      </c>
      <c r="AA15" s="60">
        <f>'4月'!AA15+'5月'!AA15+'6月'!AA15+'7月'!AA15+'8月'!AA15+'9月'!AA15+'10月'!AA15+'11月'!AA15+'12月'!AA15+'1月'!AA15+'2月'!AA15+'3月'!AA15</f>
        <v>7901.800000000001</v>
      </c>
      <c r="AB15" s="78">
        <f>'4月'!AB15+'5月'!AB15+'6月'!AB15+'7月'!AB15+'8月'!AB15+'9月'!AB15+'10月'!AB15+'11月'!AB15+'12月'!AB15+'1月'!AB15+'2月'!AB15+'3月'!AB15</f>
        <v>6802.200000000001</v>
      </c>
      <c r="AC15" s="79">
        <f>'4月'!AC15+'5月'!AC15+'6月'!AC15+'7月'!AC15+'8月'!AC15+'9月'!AC15+'10月'!AC15+'11月'!AC15+'12月'!AC15+'1月'!AC15+'2月'!AC15+'3月'!AC15</f>
        <v>1099.6</v>
      </c>
      <c r="AD15" s="80">
        <f t="shared" si="0"/>
        <v>685.1092478650487</v>
      </c>
      <c r="AE15" s="81">
        <f t="shared" si="1"/>
        <v>589.7707010842636</v>
      </c>
      <c r="AF15" s="82">
        <f t="shared" si="2"/>
        <v>95.33854678078505</v>
      </c>
      <c r="AG15" s="83">
        <f t="shared" si="3"/>
        <v>1072.3852454148237</v>
      </c>
      <c r="AH15" s="84">
        <f t="shared" si="4"/>
        <v>387.27599754977507</v>
      </c>
      <c r="AI15" s="85">
        <f t="shared" si="5"/>
        <v>13.915816649371026</v>
      </c>
      <c r="AJ15" s="111">
        <v>132.9</v>
      </c>
      <c r="AK15" s="109" t="s">
        <v>25</v>
      </c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</row>
    <row r="16" spans="1:155" s="8" customFormat="1" ht="19.5" customHeight="1">
      <c r="A16" s="19">
        <v>11</v>
      </c>
      <c r="B16" s="18" t="s">
        <v>48</v>
      </c>
      <c r="C16" s="54">
        <f>'9月'!C16</f>
        <v>25769</v>
      </c>
      <c r="D16" s="56">
        <f>'4月'!D16+'5月'!D16+'6月'!D16+'7月'!D16+'8月'!D16+'9月'!D16+'10月'!D16+'11月'!D16+'12月'!D16+'1月'!D16+'2月'!D16+'3月'!D16</f>
        <v>6146.199999999999</v>
      </c>
      <c r="E16" s="51">
        <f>'4月'!E16+'5月'!E16+'6月'!E16+'7月'!E16+'8月'!E16+'9月'!E16+'10月'!E16+'11月'!E16+'12月'!E16+'1月'!E16+'2月'!E16+'3月'!E16</f>
        <v>5821.8</v>
      </c>
      <c r="F16" s="51">
        <f>'4月'!F16+'5月'!F16+'6月'!F16+'7月'!F16+'8月'!F16+'9月'!F16+'10月'!F16+'11月'!F16+'12月'!F16+'1月'!F16+'2月'!F16+'3月'!F16</f>
        <v>324.4</v>
      </c>
      <c r="G16" s="57">
        <f>'4月'!G16+'5月'!G16+'6月'!G16+'7月'!G16+'8月'!G16+'9月'!G16+'10月'!G16+'11月'!G16+'12月'!G16+'1月'!G16+'2月'!G16+'3月'!G16</f>
        <v>0</v>
      </c>
      <c r="H16" s="20">
        <f>'4月'!H16+'5月'!H16+'6月'!H16+'7月'!H16+'8月'!H16+'9月'!H16+'10月'!H16+'11月'!H16+'12月'!H16+'1月'!H16+'2月'!H16+'3月'!H16</f>
        <v>0</v>
      </c>
      <c r="I16" s="20">
        <f>'4月'!I16+'5月'!I16+'6月'!I16+'7月'!I16+'8月'!I16+'9月'!I16+'10月'!I16+'11月'!I16+'12月'!I16+'1月'!I16+'2月'!I16+'3月'!I16</f>
        <v>0</v>
      </c>
      <c r="J16" s="57">
        <f>'4月'!J16+'5月'!J16+'6月'!J16+'7月'!J16+'8月'!J16+'9月'!J16+'10月'!J16+'11月'!J16+'12月'!J16+'1月'!J16+'2月'!J16+'3月'!J16</f>
        <v>4872.5</v>
      </c>
      <c r="K16" s="20">
        <f>'4月'!K16+'5月'!K16+'6月'!K16+'7月'!K16+'8月'!K16+'9月'!K16+'10月'!K16+'11月'!K16+'12月'!K16+'1月'!K16+'2月'!K16+'3月'!K16</f>
        <v>4769.8</v>
      </c>
      <c r="L16" s="20">
        <f>'4月'!L16+'5月'!L16+'6月'!L16+'7月'!L16+'8月'!L16+'9月'!L16+'10月'!L16+'11月'!L16+'12月'!L16+'1月'!L16+'2月'!L16+'3月'!L16</f>
        <v>102.7</v>
      </c>
      <c r="M16" s="57">
        <f>'4月'!M16+'5月'!M16+'6月'!M16+'7月'!M16+'8月'!M16+'9月'!M16+'10月'!M16+'11月'!M16+'12月'!M16+'1月'!M16+'2月'!M16+'3月'!M16</f>
        <v>239.20000000000002</v>
      </c>
      <c r="N16" s="20">
        <f>'4月'!N16+'5月'!N16+'6月'!N16+'7月'!N16+'8月'!N16+'9月'!N16+'10月'!N16+'11月'!N16+'12月'!N16+'1月'!N16+'2月'!N16+'3月'!N16</f>
        <v>196.19999999999996</v>
      </c>
      <c r="O16" s="20">
        <f>'4月'!O16+'5月'!O16+'6月'!O16+'7月'!O16+'8月'!O16+'9月'!O16+'10月'!O16+'11月'!O16+'12月'!O16+'1月'!O16+'2月'!O16+'3月'!O16</f>
        <v>43</v>
      </c>
      <c r="P16" s="57">
        <f>'4月'!P16+'5月'!P16+'6月'!P16+'7月'!P16+'8月'!P16+'9月'!P16+'10月'!P16+'11月'!P16+'12月'!P16+'1月'!P16+'2月'!P16+'3月'!P16</f>
        <v>653.3000000000001</v>
      </c>
      <c r="Q16" s="20">
        <f>'4月'!Q16+'5月'!Q16+'6月'!Q16+'7月'!Q16+'8月'!Q16+'9月'!Q16+'10月'!Q16+'11月'!Q16+'12月'!Q16+'1月'!Q16+'2月'!Q16+'3月'!Q16</f>
        <v>642</v>
      </c>
      <c r="R16" s="20">
        <f>'4月'!R16+'5月'!R16+'6月'!R16+'7月'!R16+'8月'!R16+'9月'!R16+'10月'!R16+'11月'!R16+'12月'!R16+'1月'!R16+'2月'!R16+'3月'!R16</f>
        <v>11.3</v>
      </c>
      <c r="S16" s="57">
        <f>'4月'!S16+'5月'!S16+'6月'!S16+'7月'!S16+'8月'!S16+'9月'!S16+'10月'!S16+'11月'!S16+'12月'!S16+'1月'!S16+'2月'!S16+'3月'!S16</f>
        <v>0</v>
      </c>
      <c r="T16" s="20">
        <f>'4月'!T16+'5月'!T16+'6月'!T16+'7月'!T16+'8月'!T16+'9月'!T16+'10月'!T16+'11月'!T16+'12月'!T16+'1月'!T16+'2月'!T16+'3月'!T16</f>
        <v>0</v>
      </c>
      <c r="U16" s="20">
        <f>'4月'!U16+'5月'!U16+'6月'!U16+'7月'!U16+'8月'!U16+'9月'!U16+'10月'!U16+'11月'!U16+'12月'!U16+'1月'!U16+'2月'!U16+'3月'!U16</f>
        <v>0</v>
      </c>
      <c r="V16" s="57">
        <f>'4月'!V16+'5月'!V16+'6月'!V16+'7月'!V16+'8月'!V16+'9月'!V16+'10月'!V16+'11月'!V16+'12月'!V16+'1月'!V16+'2月'!V16+'3月'!V16</f>
        <v>381.19999999999993</v>
      </c>
      <c r="W16" s="20">
        <f>'4月'!W16+'5月'!W16+'6月'!W16+'7月'!W16+'8月'!W16+'9月'!W16+'10月'!W16+'11月'!W16+'12月'!W16+'1月'!W16+'2月'!W16+'3月'!W16</f>
        <v>213.80000000000007</v>
      </c>
      <c r="X16" s="20">
        <f>'4月'!X16+'5月'!X16+'6月'!X16+'7月'!X16+'8月'!X16+'9月'!X16+'10月'!X16+'11月'!X16+'12月'!X16+'1月'!X16+'2月'!X16+'3月'!X16</f>
        <v>167.39999999999998</v>
      </c>
      <c r="Y16" s="77">
        <f>'4月'!Y16+'5月'!Y16+'6月'!Y16+'7月'!Y16+'8月'!Y16+'9月'!Y16+'10月'!Y16+'11月'!Y16+'12月'!Y16+'1月'!Y16+'2月'!Y16+'3月'!Y16</f>
        <v>1990.1000000000001</v>
      </c>
      <c r="Z16" s="58">
        <f>'4月'!Z16+'5月'!Z16+'6月'!Z16+'7月'!Z16+'8月'!Z16+'9月'!Z16+'10月'!Z16+'11月'!Z16+'12月'!Z16+'1月'!Z16+'2月'!Z16+'3月'!Z16</f>
        <v>8136.299999999999</v>
      </c>
      <c r="AA16" s="60">
        <f>'4月'!AA16+'5月'!AA16+'6月'!AA16+'7月'!AA16+'8月'!AA16+'9月'!AA16+'10月'!AA16+'11月'!AA16+'12月'!AA16+'1月'!AA16+'2月'!AA16+'3月'!AA16</f>
        <v>6146.199999999999</v>
      </c>
      <c r="AB16" s="78">
        <f>'4月'!AB16+'5月'!AB16+'6月'!AB16+'7月'!AB16+'8月'!AB16+'9月'!AB16+'10月'!AB16+'11月'!AB16+'12月'!AB16+'1月'!AB16+'2月'!AB16+'3月'!AB16</f>
        <v>5492.9</v>
      </c>
      <c r="AC16" s="79">
        <f>'4月'!AC16+'5月'!AC16+'6月'!AC16+'7月'!AC16+'8月'!AC16+'9月'!AC16+'10月'!AC16+'11月'!AC16+'12月'!AC16+'1月'!AC16+'2月'!AC16+'3月'!AC16</f>
        <v>653.3000000000001</v>
      </c>
      <c r="AD16" s="80">
        <f t="shared" si="0"/>
        <v>653.4558620663992</v>
      </c>
      <c r="AE16" s="81">
        <f t="shared" si="1"/>
        <v>583.997869373682</v>
      </c>
      <c r="AF16" s="82">
        <f t="shared" si="2"/>
        <v>69.45799269271724</v>
      </c>
      <c r="AG16" s="83">
        <f t="shared" si="3"/>
        <v>865.0406642365759</v>
      </c>
      <c r="AH16" s="84">
        <f t="shared" si="4"/>
        <v>211.58480217017686</v>
      </c>
      <c r="AI16" s="85">
        <f t="shared" si="5"/>
        <v>10.629331944941592</v>
      </c>
      <c r="AJ16" s="111">
        <v>381.6</v>
      </c>
      <c r="AK16" s="109" t="s">
        <v>48</v>
      </c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</row>
    <row r="17" spans="1:155" s="8" customFormat="1" ht="19.5" customHeight="1">
      <c r="A17" s="19">
        <v>12</v>
      </c>
      <c r="B17" s="18" t="s">
        <v>41</v>
      </c>
      <c r="C17" s="54">
        <f>'9月'!C17</f>
        <v>24414</v>
      </c>
      <c r="D17" s="56">
        <f>'4月'!D17+'5月'!D17+'6月'!D17+'7月'!D17+'8月'!D17+'9月'!D17+'10月'!D17+'11月'!D17+'12月'!D17+'1月'!D17+'2月'!D17+'3月'!D17</f>
        <v>6806.519999999999</v>
      </c>
      <c r="E17" s="51">
        <f>'4月'!E17+'5月'!E17+'6月'!E17+'7月'!E17+'8月'!E17+'9月'!E17+'10月'!E17+'11月'!E17+'12月'!E17+'1月'!E17+'2月'!E17+'3月'!E17</f>
        <v>5606.4</v>
      </c>
      <c r="F17" s="51">
        <f>'4月'!F17+'5月'!F17+'6月'!F17+'7月'!F17+'8月'!F17+'9月'!F17+'10月'!F17+'11月'!F17+'12月'!F17+'1月'!F17+'2月'!F17+'3月'!F17</f>
        <v>1200.1200000000001</v>
      </c>
      <c r="G17" s="57">
        <f>'4月'!G17+'5月'!G17+'6月'!G17+'7月'!G17+'8月'!G17+'9月'!G17+'10月'!G17+'11月'!G17+'12月'!G17+'1月'!G17+'2月'!G17+'3月'!G17</f>
        <v>0</v>
      </c>
      <c r="H17" s="20">
        <f>'4月'!H17+'5月'!H17+'6月'!H17+'7月'!H17+'8月'!H17+'9月'!H17+'10月'!H17+'11月'!H17+'12月'!H17+'1月'!H17+'2月'!H17+'3月'!H17</f>
        <v>0</v>
      </c>
      <c r="I17" s="20">
        <f>'4月'!I17+'5月'!I17+'6月'!I17+'7月'!I17+'8月'!I17+'9月'!I17+'10月'!I17+'11月'!I17+'12月'!I17+'1月'!I17+'2月'!I17+'3月'!I17</f>
        <v>0</v>
      </c>
      <c r="J17" s="57">
        <f>'4月'!J17+'5月'!J17+'6月'!J17+'7月'!J17+'8月'!J17+'9月'!J17+'10月'!J17+'11月'!J17+'12月'!J17+'1月'!J17+'2月'!J17+'3月'!J17</f>
        <v>5522.9</v>
      </c>
      <c r="K17" s="20">
        <f>'4月'!K17+'5月'!K17+'6月'!K17+'7月'!K17+'8月'!K17+'9月'!K17+'10月'!K17+'11月'!K17+'12月'!K17+'1月'!K17+'2月'!K17+'3月'!K17</f>
        <v>4687.6</v>
      </c>
      <c r="L17" s="20">
        <f>'4月'!L17+'5月'!L17+'6月'!L17+'7月'!L17+'8月'!L17+'9月'!L17+'10月'!L17+'11月'!L17+'12月'!L17+'1月'!L17+'2月'!L17+'3月'!L17</f>
        <v>835.3</v>
      </c>
      <c r="M17" s="57">
        <f>'4月'!M17+'5月'!M17+'6月'!M17+'7月'!M17+'8月'!M17+'9月'!M17+'10月'!M17+'11月'!M17+'12月'!M17+'1月'!M17+'2月'!M17+'3月'!M17</f>
        <v>227.1</v>
      </c>
      <c r="N17" s="20">
        <f>'4月'!N17+'5月'!N17+'6月'!N17+'7月'!N17+'8月'!N17+'9月'!N17+'10月'!N17+'11月'!N17+'12月'!N17+'1月'!N17+'2月'!N17+'3月'!N17</f>
        <v>224.10000000000002</v>
      </c>
      <c r="O17" s="20">
        <f>'4月'!O17+'5月'!O17+'6月'!O17+'7月'!O17+'8月'!O17+'9月'!O17+'10月'!O17+'11月'!O17+'12月'!O17+'1月'!O17+'2月'!O17+'3月'!O17</f>
        <v>3</v>
      </c>
      <c r="P17" s="57">
        <f>'4月'!P17+'5月'!P17+'6月'!P17+'7月'!P17+'8月'!P17+'9月'!P17+'10月'!P17+'11月'!P17+'12月'!P17+'1月'!P17+'2月'!P17+'3月'!P17</f>
        <v>776.9200000000001</v>
      </c>
      <c r="Q17" s="20">
        <f>'4月'!Q17+'5月'!Q17+'6月'!Q17+'7月'!Q17+'8月'!Q17+'9月'!Q17+'10月'!Q17+'11月'!Q17+'12月'!Q17+'1月'!Q17+'2月'!Q17+'3月'!Q17</f>
        <v>694.7000000000002</v>
      </c>
      <c r="R17" s="20">
        <f>'4月'!R17+'5月'!R17+'6月'!R17+'7月'!R17+'8月'!R17+'9月'!R17+'10月'!R17+'11月'!R17+'12月'!R17+'1月'!R17+'2月'!R17+'3月'!R17</f>
        <v>82.22</v>
      </c>
      <c r="S17" s="57">
        <f>'4月'!S17+'5月'!S17+'6月'!S17+'7月'!S17+'8月'!S17+'9月'!S17+'10月'!S17+'11月'!S17+'12月'!S17+'1月'!S17+'2月'!S17+'3月'!S17</f>
        <v>0</v>
      </c>
      <c r="T17" s="20">
        <f>'4月'!T17+'5月'!T17+'6月'!T17+'7月'!T17+'8月'!T17+'9月'!T17+'10月'!T17+'11月'!T17+'12月'!T17+'1月'!T17+'2月'!T17+'3月'!T17</f>
        <v>0</v>
      </c>
      <c r="U17" s="20">
        <f>'4月'!U17+'5月'!U17+'6月'!U17+'7月'!U17+'8月'!U17+'9月'!U17+'10月'!U17+'11月'!U17+'12月'!U17+'1月'!U17+'2月'!U17+'3月'!U17</f>
        <v>0</v>
      </c>
      <c r="V17" s="57">
        <f>'4月'!V17+'5月'!V17+'6月'!V17+'7月'!V17+'8月'!V17+'9月'!V17+'10月'!V17+'11月'!V17+'12月'!V17+'1月'!V17+'2月'!V17+'3月'!V17</f>
        <v>279.59999999999997</v>
      </c>
      <c r="W17" s="20">
        <f>'4月'!W17+'5月'!W17+'6月'!W17+'7月'!W17+'8月'!W17+'9月'!W17+'10月'!W17+'11月'!W17+'12月'!W17+'1月'!W17+'2月'!W17+'3月'!W17</f>
        <v>0</v>
      </c>
      <c r="X17" s="20">
        <f>'4月'!X17+'5月'!X17+'6月'!X17+'7月'!X17+'8月'!X17+'9月'!X17+'10月'!X17+'11月'!X17+'12月'!X17+'1月'!X17+'2月'!X17+'3月'!X17</f>
        <v>279.59999999999997</v>
      </c>
      <c r="Y17" s="77">
        <f>'4月'!Y17+'5月'!Y17+'6月'!Y17+'7月'!Y17+'8月'!Y17+'9月'!Y17+'10月'!Y17+'11月'!Y17+'12月'!Y17+'1月'!Y17+'2月'!Y17+'3月'!Y17</f>
        <v>3034.4999999999995</v>
      </c>
      <c r="Z17" s="58">
        <f>'4月'!Z17+'5月'!Z17+'6月'!Z17+'7月'!Z17+'8月'!Z17+'9月'!Z17+'10月'!Z17+'11月'!Z17+'12月'!Z17+'1月'!Z17+'2月'!Z17+'3月'!Z17</f>
        <v>9841.019999999999</v>
      </c>
      <c r="AA17" s="60">
        <f>'4月'!AA17+'5月'!AA17+'6月'!AA17+'7月'!AA17+'8月'!AA17+'9月'!AA17+'10月'!AA17+'11月'!AA17+'12月'!AA17+'1月'!AA17+'2月'!AA17+'3月'!AA17</f>
        <v>6806.519999999999</v>
      </c>
      <c r="AB17" s="78">
        <f>'4月'!AB17+'5月'!AB17+'6月'!AB17+'7月'!AB17+'8月'!AB17+'9月'!AB17+'10月'!AB17+'11月'!AB17+'12月'!AB17+'1月'!AB17+'2月'!AB17+'3月'!AB17</f>
        <v>6029.599999999999</v>
      </c>
      <c r="AC17" s="79">
        <f>'4月'!AC17+'5月'!AC17+'6月'!AC17+'7月'!AC17+'8月'!AC17+'9月'!AC17+'10月'!AC17+'11月'!AC17+'12月'!AC17+'1月'!AC17+'2月'!AC17+'3月'!AC17</f>
        <v>776.9200000000001</v>
      </c>
      <c r="AD17" s="80">
        <f t="shared" si="0"/>
        <v>763.8240353895304</v>
      </c>
      <c r="AE17" s="81">
        <f t="shared" si="1"/>
        <v>676.6384883589136</v>
      </c>
      <c r="AF17" s="82">
        <f t="shared" si="2"/>
        <v>87.18554703061683</v>
      </c>
      <c r="AG17" s="83">
        <f t="shared" si="3"/>
        <v>1104.3540030366585</v>
      </c>
      <c r="AH17" s="84">
        <f t="shared" si="4"/>
        <v>340.5299676471281</v>
      </c>
      <c r="AI17" s="85">
        <f t="shared" si="5"/>
        <v>11.414349770514157</v>
      </c>
      <c r="AJ17" s="111">
        <v>95.1</v>
      </c>
      <c r="AK17" s="109" t="s">
        <v>41</v>
      </c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</row>
    <row r="18" spans="1:155" s="8" customFormat="1" ht="19.5" customHeight="1">
      <c r="A18" s="19">
        <v>13</v>
      </c>
      <c r="B18" s="18" t="s">
        <v>49</v>
      </c>
      <c r="C18" s="54">
        <f>'9月'!C18</f>
        <v>113458</v>
      </c>
      <c r="D18" s="56">
        <f>'4月'!D18+'5月'!D18+'6月'!D18+'7月'!D18+'8月'!D18+'9月'!D18+'10月'!D18+'11月'!D18+'12月'!D18+'1月'!D18+'2月'!D18+'3月'!D18</f>
        <v>24050.899999999998</v>
      </c>
      <c r="E18" s="51">
        <f>'4月'!E18+'5月'!E18+'6月'!E18+'7月'!E18+'8月'!E18+'9月'!E18+'10月'!E18+'11月'!E18+'12月'!E18+'1月'!E18+'2月'!E18+'3月'!E18</f>
        <v>22179.100000000002</v>
      </c>
      <c r="F18" s="51">
        <f>'4月'!F18+'5月'!F18+'6月'!F18+'7月'!F18+'8月'!F18+'9月'!F18+'10月'!F18+'11月'!F18+'12月'!F18+'1月'!F18+'2月'!F18+'3月'!F18</f>
        <v>1871.7999999999997</v>
      </c>
      <c r="G18" s="57">
        <f>'4月'!G18+'5月'!G18+'6月'!G18+'7月'!G18+'8月'!G18+'9月'!G18+'10月'!G18+'11月'!G18+'12月'!G18+'1月'!G18+'2月'!G18+'3月'!G18</f>
        <v>0</v>
      </c>
      <c r="H18" s="20">
        <f>'4月'!H18+'5月'!H18+'6月'!H18+'7月'!H18+'8月'!H18+'9月'!H18+'10月'!H18+'11月'!H18+'12月'!H18+'1月'!H18+'2月'!H18+'3月'!H18</f>
        <v>0</v>
      </c>
      <c r="I18" s="20">
        <f>'4月'!I18+'5月'!I18+'6月'!I18+'7月'!I18+'8月'!I18+'9月'!I18+'10月'!I18+'11月'!I18+'12月'!I18+'1月'!I18+'2月'!I18+'3月'!I18</f>
        <v>0</v>
      </c>
      <c r="J18" s="57">
        <f>'4月'!J18+'5月'!J18+'6月'!J18+'7月'!J18+'8月'!J18+'9月'!J18+'10月'!J18+'11月'!J18+'12月'!J18+'1月'!J18+'2月'!J18+'3月'!J18</f>
        <v>20102</v>
      </c>
      <c r="K18" s="20">
        <f>'4月'!K18+'5月'!K18+'6月'!K18+'7月'!K18+'8月'!K18+'9月'!K18+'10月'!K18+'11月'!K18+'12月'!K18+'1月'!K18+'2月'!K18+'3月'!K18</f>
        <v>18747.5</v>
      </c>
      <c r="L18" s="20">
        <f>'4月'!L18+'5月'!L18+'6月'!L18+'7月'!L18+'8月'!L18+'9月'!L18+'10月'!L18+'11月'!L18+'12月'!L18+'1月'!L18+'2月'!L18+'3月'!L18</f>
        <v>1354.5</v>
      </c>
      <c r="M18" s="57">
        <f>'4月'!M18+'5月'!M18+'6月'!M18+'7月'!M18+'8月'!M18+'9月'!M18+'10月'!M18+'11月'!M18+'12月'!M18+'1月'!M18+'2月'!M18+'3月'!M18</f>
        <v>1367.5999999999997</v>
      </c>
      <c r="N18" s="20">
        <f>'4月'!N18+'5月'!N18+'6月'!N18+'7月'!N18+'8月'!N18+'9月'!N18+'10月'!N18+'11月'!N18+'12月'!N18+'1月'!N18+'2月'!N18+'3月'!N18</f>
        <v>850.3</v>
      </c>
      <c r="O18" s="20">
        <f>'4月'!O18+'5月'!O18+'6月'!O18+'7月'!O18+'8月'!O18+'9月'!O18+'10月'!O18+'11月'!O18+'12月'!O18+'1月'!O18+'2月'!O18+'3月'!O18</f>
        <v>517.3</v>
      </c>
      <c r="P18" s="57">
        <f>'4月'!P18+'5月'!P18+'6月'!P18+'7月'!P18+'8月'!P18+'9月'!P18+'10月'!P18+'11月'!P18+'12月'!P18+'1月'!P18+'2月'!P18+'3月'!P18</f>
        <v>2581.3</v>
      </c>
      <c r="Q18" s="20">
        <f>'4月'!Q18+'5月'!Q18+'6月'!Q18+'7月'!Q18+'8月'!Q18+'9月'!Q18+'10月'!Q18+'11月'!Q18+'12月'!Q18+'1月'!Q18+'2月'!Q18+'3月'!Q18</f>
        <v>2581.3</v>
      </c>
      <c r="R18" s="20">
        <f>'4月'!R18+'5月'!R18+'6月'!R18+'7月'!R18+'8月'!R18+'9月'!R18+'10月'!R18+'11月'!R18+'12月'!R18+'1月'!R18+'2月'!R18+'3月'!R18</f>
        <v>0</v>
      </c>
      <c r="S18" s="57">
        <f>'4月'!S18+'5月'!S18+'6月'!S18+'7月'!S18+'8月'!S18+'9月'!S18+'10月'!S18+'11月'!S18+'12月'!S18+'1月'!S18+'2月'!S18+'3月'!S18</f>
        <v>0</v>
      </c>
      <c r="T18" s="20">
        <f>'4月'!T18+'5月'!T18+'6月'!T18+'7月'!T18+'8月'!T18+'9月'!T18+'10月'!T18+'11月'!T18+'12月'!T18+'1月'!T18+'2月'!T18+'3月'!T18</f>
        <v>0</v>
      </c>
      <c r="U18" s="20">
        <f>'4月'!U18+'5月'!U18+'6月'!U18+'7月'!U18+'8月'!U18+'9月'!U18+'10月'!U18+'11月'!U18+'12月'!U18+'1月'!U18+'2月'!U18+'3月'!U18</f>
        <v>0</v>
      </c>
      <c r="V18" s="57">
        <f>'4月'!V18+'5月'!V18+'6月'!V18+'7月'!V18+'8月'!V18+'9月'!V18+'10月'!V18+'11月'!V18+'12月'!V18+'1月'!V18+'2月'!V18+'3月'!V18</f>
        <v>0</v>
      </c>
      <c r="W18" s="20">
        <f>'4月'!W18+'5月'!W18+'6月'!W18+'7月'!W18+'8月'!W18+'9月'!W18+'10月'!W18+'11月'!W18+'12月'!W18+'1月'!W18+'2月'!W18+'3月'!W18</f>
        <v>0</v>
      </c>
      <c r="X18" s="20">
        <f>'4月'!X18+'5月'!X18+'6月'!X18+'7月'!X18+'8月'!X18+'9月'!X18+'10月'!X18+'11月'!X18+'12月'!X18+'1月'!X18+'2月'!X18+'3月'!X18</f>
        <v>0</v>
      </c>
      <c r="Y18" s="77">
        <f>'4月'!Y18+'5月'!Y18+'6月'!Y18+'7月'!Y18+'8月'!Y18+'9月'!Y18+'10月'!Y18+'11月'!Y18+'12月'!Y18+'1月'!Y18+'2月'!Y18+'3月'!Y18</f>
        <v>12620.099999999997</v>
      </c>
      <c r="Z18" s="58">
        <f>'4月'!Z18+'5月'!Z18+'6月'!Z18+'7月'!Z18+'8月'!Z18+'9月'!Z18+'10月'!Z18+'11月'!Z18+'12月'!Z18+'1月'!Z18+'2月'!Z18+'3月'!Z18</f>
        <v>36671</v>
      </c>
      <c r="AA18" s="60">
        <f>'4月'!AA18+'5月'!AA18+'6月'!AA18+'7月'!AA18+'8月'!AA18+'9月'!AA18+'10月'!AA18+'11月'!AA18+'12月'!AA18+'1月'!AA18+'2月'!AA18+'3月'!AA18</f>
        <v>24050.899999999998</v>
      </c>
      <c r="AB18" s="78">
        <f>'4月'!AB18+'5月'!AB18+'6月'!AB18+'7月'!AB18+'8月'!AB18+'9月'!AB18+'10月'!AB18+'11月'!AB18+'12月'!AB18+'1月'!AB18+'2月'!AB18+'3月'!AB18</f>
        <v>21469.599999999995</v>
      </c>
      <c r="AC18" s="79">
        <f>'4月'!AC18+'5月'!AC18+'6月'!AC18+'7月'!AC18+'8月'!AC18+'9月'!AC18+'10月'!AC18+'11月'!AC18+'12月'!AC18+'1月'!AC18+'2月'!AC18+'3月'!AC18</f>
        <v>2581.3</v>
      </c>
      <c r="AD18" s="80">
        <f t="shared" si="0"/>
        <v>580.7688899181086</v>
      </c>
      <c r="AE18" s="81">
        <f t="shared" si="1"/>
        <v>518.4369715472527</v>
      </c>
      <c r="AF18" s="82">
        <f t="shared" si="2"/>
        <v>62.33191837085572</v>
      </c>
      <c r="AG18" s="74">
        <f t="shared" si="3"/>
        <v>885.5126403663464</v>
      </c>
      <c r="AH18" s="84">
        <f t="shared" si="4"/>
        <v>304.74375044823773</v>
      </c>
      <c r="AI18" s="85">
        <f t="shared" si="5"/>
        <v>10.732654495257975</v>
      </c>
      <c r="AJ18" s="111">
        <v>617.4</v>
      </c>
      <c r="AK18" s="109" t="s">
        <v>49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</row>
    <row r="19" spans="1:155" s="8" customFormat="1" ht="19.5" customHeight="1">
      <c r="A19" s="19">
        <v>14</v>
      </c>
      <c r="B19" s="18" t="s">
        <v>36</v>
      </c>
      <c r="C19" s="54">
        <f>'9月'!C19</f>
        <v>55668</v>
      </c>
      <c r="D19" s="56">
        <f>'4月'!D19+'5月'!D19+'6月'!D19+'7月'!D19+'8月'!D19+'9月'!D19+'10月'!D19+'11月'!D19+'12月'!D19+'1月'!D19+'2月'!D19+'3月'!D19</f>
        <v>13649.600000000002</v>
      </c>
      <c r="E19" s="51">
        <f>'4月'!E19+'5月'!E19+'6月'!E19+'7月'!E19+'8月'!E19+'9月'!E19+'10月'!E19+'11月'!E19+'12月'!E19+'1月'!E19+'2月'!E19+'3月'!E19</f>
        <v>12505.5</v>
      </c>
      <c r="F19" s="51">
        <f>'4月'!F19+'5月'!F19+'6月'!F19+'7月'!F19+'8月'!F19+'9月'!F19+'10月'!F19+'11月'!F19+'12月'!F19+'1月'!F19+'2月'!F19+'3月'!F19</f>
        <v>1144.1000000000001</v>
      </c>
      <c r="G19" s="57">
        <f>'4月'!G19+'5月'!G19+'6月'!G19+'7月'!G19+'8月'!G19+'9月'!G19+'10月'!G19+'11月'!G19+'12月'!G19+'1月'!G19+'2月'!G19+'3月'!G19</f>
        <v>0</v>
      </c>
      <c r="H19" s="20">
        <f>'4月'!H19+'5月'!H19+'6月'!H19+'7月'!H19+'8月'!H19+'9月'!H19+'10月'!H19+'11月'!H19+'12月'!H19+'1月'!H19+'2月'!H19+'3月'!H19</f>
        <v>0</v>
      </c>
      <c r="I19" s="20">
        <f>'4月'!I19+'5月'!I19+'6月'!I19+'7月'!I19+'8月'!I19+'9月'!I19+'10月'!I19+'11月'!I19+'12月'!I19+'1月'!I19+'2月'!I19+'3月'!I19</f>
        <v>0</v>
      </c>
      <c r="J19" s="57">
        <f>'4月'!J19+'5月'!J19+'6月'!J19+'7月'!J19+'8月'!J19+'9月'!J19+'10月'!J19+'11月'!J19+'12月'!J19+'1月'!J19+'2月'!J19+'3月'!J19</f>
        <v>10494.5</v>
      </c>
      <c r="K19" s="20">
        <f>'4月'!K19+'5月'!K19+'6月'!K19+'7月'!K19+'8月'!K19+'9月'!K19+'10月'!K19+'11月'!K19+'12月'!K19+'1月'!K19+'2月'!K19+'3月'!K19</f>
        <v>10150.7</v>
      </c>
      <c r="L19" s="20">
        <f>'4月'!L19+'5月'!L19+'6月'!L19+'7月'!L19+'8月'!L19+'9月'!L19+'10月'!L19+'11月'!L19+'12月'!L19+'1月'!L19+'2月'!L19+'3月'!L19</f>
        <v>343.8</v>
      </c>
      <c r="M19" s="57">
        <f>'4月'!M19+'5月'!M19+'6月'!M19+'7月'!M19+'8月'!M19+'9月'!M19+'10月'!M19+'11月'!M19+'12月'!M19+'1月'!M19+'2月'!M19+'3月'!M19</f>
        <v>0</v>
      </c>
      <c r="N19" s="20">
        <f>'4月'!N19+'5月'!N19+'6月'!N19+'7月'!N19+'8月'!N19+'9月'!N19+'10月'!N19+'11月'!N19+'12月'!N19+'1月'!N19+'2月'!N19+'3月'!N19</f>
        <v>0</v>
      </c>
      <c r="O19" s="20">
        <f>'4月'!O19+'5月'!O19+'6月'!O19+'7月'!O19+'8月'!O19+'9月'!O19+'10月'!O19+'11月'!O19+'12月'!O19+'1月'!O19+'2月'!O19+'3月'!O19</f>
        <v>0</v>
      </c>
      <c r="P19" s="57">
        <f>'4月'!P19+'5月'!P19+'6月'!P19+'7月'!P19+'8月'!P19+'9月'!P19+'10月'!P19+'11月'!P19+'12月'!P19+'1月'!P19+'2月'!P19+'3月'!P19</f>
        <v>2046.9000000000003</v>
      </c>
      <c r="Q19" s="20">
        <f>'4月'!Q19+'5月'!Q19+'6月'!Q19+'7月'!Q19+'8月'!Q19+'9月'!Q19+'10月'!Q19+'11月'!Q19+'12月'!Q19+'1月'!Q19+'2月'!Q19+'3月'!Q19</f>
        <v>1890.3</v>
      </c>
      <c r="R19" s="20">
        <f>'4月'!R19+'5月'!R19+'6月'!R19+'7月'!R19+'8月'!R19+'9月'!R19+'10月'!R19+'11月'!R19+'12月'!R19+'1月'!R19+'2月'!R19+'3月'!R19</f>
        <v>156.60000000000002</v>
      </c>
      <c r="S19" s="57">
        <f>'4月'!S19+'5月'!S19+'6月'!S19+'7月'!S19+'8月'!S19+'9月'!S19+'10月'!S19+'11月'!S19+'12月'!S19+'1月'!S19+'2月'!S19+'3月'!S19</f>
        <v>0</v>
      </c>
      <c r="T19" s="20">
        <f>'4月'!T19+'5月'!T19+'6月'!T19+'7月'!T19+'8月'!T19+'9月'!T19+'10月'!T19+'11月'!T19+'12月'!T19+'1月'!T19+'2月'!T19+'3月'!T19</f>
        <v>0</v>
      </c>
      <c r="U19" s="20">
        <f>'4月'!U19+'5月'!U19+'6月'!U19+'7月'!U19+'8月'!U19+'9月'!U19+'10月'!U19+'11月'!U19+'12月'!U19+'1月'!U19+'2月'!U19+'3月'!U19</f>
        <v>0</v>
      </c>
      <c r="V19" s="57">
        <f>'4月'!V19+'5月'!V19+'6月'!V19+'7月'!V19+'8月'!V19+'9月'!V19+'10月'!V19+'11月'!V19+'12月'!V19+'1月'!V19+'2月'!V19+'3月'!V19</f>
        <v>1108.2</v>
      </c>
      <c r="W19" s="20">
        <f>'4月'!W19+'5月'!W19+'6月'!W19+'7月'!W19+'8月'!W19+'9月'!W19+'10月'!W19+'11月'!W19+'12月'!W19+'1月'!W19+'2月'!W19+'3月'!W19</f>
        <v>464.49999999999994</v>
      </c>
      <c r="X19" s="20">
        <f>'4月'!X19+'5月'!X19+'6月'!X19+'7月'!X19+'8月'!X19+'9月'!X19+'10月'!X19+'11月'!X19+'12月'!X19+'1月'!X19+'2月'!X19+'3月'!X19</f>
        <v>643.7000000000002</v>
      </c>
      <c r="Y19" s="77">
        <f>'4月'!Y19+'5月'!Y19+'6月'!Y19+'7月'!Y19+'8月'!Y19+'9月'!Y19+'10月'!Y19+'11月'!Y19+'12月'!Y19+'1月'!Y19+'2月'!Y19+'3月'!Y19</f>
        <v>3646.5</v>
      </c>
      <c r="Z19" s="58">
        <f>'4月'!Z19+'5月'!Z19+'6月'!Z19+'7月'!Z19+'8月'!Z19+'9月'!Z19+'10月'!Z19+'11月'!Z19+'12月'!Z19+'1月'!Z19+'2月'!Z19+'3月'!Z19</f>
        <v>17296.1</v>
      </c>
      <c r="AA19" s="60">
        <f>'4月'!AA19+'5月'!AA19+'6月'!AA19+'7月'!AA19+'8月'!AA19+'9月'!AA19+'10月'!AA19+'11月'!AA19+'12月'!AA19+'1月'!AA19+'2月'!AA19+'3月'!AA19</f>
        <v>13649.6</v>
      </c>
      <c r="AB19" s="78">
        <f>'4月'!AB19+'5月'!AB19+'6月'!AB19+'7月'!AB19+'8月'!AB19+'9月'!AB19+'10月'!AB19+'11月'!AB19+'12月'!AB19+'1月'!AB19+'2月'!AB19+'3月'!AB19</f>
        <v>11602.7</v>
      </c>
      <c r="AC19" s="79">
        <f>'4月'!AC19+'5月'!AC19+'6月'!AC19+'7月'!AC19+'8月'!AC19+'9月'!AC19+'10月'!AC19+'11月'!AC19+'12月'!AC19+'1月'!AC19+'2月'!AC19+'3月'!AC19</f>
        <v>2046.9000000000003</v>
      </c>
      <c r="AD19" s="80">
        <f t="shared" si="0"/>
        <v>671.7712938054474</v>
      </c>
      <c r="AE19" s="81">
        <f t="shared" si="1"/>
        <v>571.0321760810913</v>
      </c>
      <c r="AF19" s="82">
        <f t="shared" si="2"/>
        <v>100.73911772435606</v>
      </c>
      <c r="AG19" s="74">
        <f t="shared" si="3"/>
        <v>851.2354556022445</v>
      </c>
      <c r="AH19" s="84">
        <f t="shared" si="4"/>
        <v>179.46416179679727</v>
      </c>
      <c r="AI19" s="85">
        <f t="shared" si="5"/>
        <v>14.996043840112533</v>
      </c>
      <c r="AJ19" s="111">
        <v>403.7</v>
      </c>
      <c r="AK19" s="109" t="s">
        <v>36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</row>
    <row r="20" spans="1:155" s="8" customFormat="1" ht="19.5" customHeight="1">
      <c r="A20" s="19">
        <v>15</v>
      </c>
      <c r="B20" s="18" t="s">
        <v>37</v>
      </c>
      <c r="C20" s="54">
        <f>'9月'!C20</f>
        <v>15857</v>
      </c>
      <c r="D20" s="56">
        <f>'4月'!D20+'5月'!D20+'6月'!D20+'7月'!D20+'8月'!D20+'9月'!D20+'10月'!D20+'11月'!D20+'12月'!D20+'1月'!D20+'2月'!D20+'3月'!D20</f>
        <v>4385.100000000001</v>
      </c>
      <c r="E20" s="51">
        <f>'4月'!E20+'5月'!E20+'6月'!E20+'7月'!E20+'8月'!E20+'9月'!E20+'10月'!E20+'11月'!E20+'12月'!E20+'1月'!E20+'2月'!E20+'3月'!E20</f>
        <v>3959.2999999999997</v>
      </c>
      <c r="F20" s="51">
        <f>'4月'!F20+'5月'!F20+'6月'!F20+'7月'!F20+'8月'!F20+'9月'!F20+'10月'!F20+'11月'!F20+'12月'!F20+'1月'!F20+'2月'!F20+'3月'!F20</f>
        <v>425.79999999999995</v>
      </c>
      <c r="G20" s="57">
        <f>'4月'!G20+'5月'!G20+'6月'!G20+'7月'!G20+'8月'!G20+'9月'!G20+'10月'!G20+'11月'!G20+'12月'!G20+'1月'!G20+'2月'!G20+'3月'!G20</f>
        <v>0</v>
      </c>
      <c r="H20" s="20">
        <f>'4月'!H20+'5月'!H20+'6月'!H20+'7月'!H20+'8月'!H20+'9月'!H20+'10月'!H20+'11月'!H20+'12月'!H20+'1月'!H20+'2月'!H20+'3月'!H20</f>
        <v>0</v>
      </c>
      <c r="I20" s="20">
        <f>'4月'!I20+'5月'!I20+'6月'!I20+'7月'!I20+'8月'!I20+'9月'!I20+'10月'!I20+'11月'!I20+'12月'!I20+'1月'!I20+'2月'!I20+'3月'!I20</f>
        <v>0</v>
      </c>
      <c r="J20" s="57">
        <f>'4月'!J20+'5月'!J20+'6月'!J20+'7月'!J20+'8月'!J20+'9月'!J20+'10月'!J20+'11月'!J20+'12月'!J20+'1月'!J20+'2月'!J20+'3月'!J20</f>
        <v>3438.3</v>
      </c>
      <c r="K20" s="20">
        <f>'4月'!K20+'5月'!K20+'6月'!K20+'7月'!K20+'8月'!K20+'9月'!K20+'10月'!K20+'11月'!K20+'12月'!K20+'1月'!K20+'2月'!K20+'3月'!K20</f>
        <v>3325</v>
      </c>
      <c r="L20" s="20">
        <f>'4月'!L20+'5月'!L20+'6月'!L20+'7月'!L20+'8月'!L20+'9月'!L20+'10月'!L20+'11月'!L20+'12月'!L20+'1月'!L20+'2月'!L20+'3月'!L20</f>
        <v>113.3</v>
      </c>
      <c r="M20" s="57">
        <f>'4月'!M20+'5月'!M20+'6月'!M20+'7月'!M20+'8月'!M20+'9月'!M20+'10月'!M20+'11月'!M20+'12月'!M20+'1月'!M20+'2月'!M20+'3月'!M20</f>
        <v>0</v>
      </c>
      <c r="N20" s="20">
        <f>'4月'!N20+'5月'!N20+'6月'!N20+'7月'!N20+'8月'!N20+'9月'!N20+'10月'!N20+'11月'!N20+'12月'!N20+'1月'!N20+'2月'!N20+'3月'!N20</f>
        <v>0</v>
      </c>
      <c r="O20" s="20">
        <f>'4月'!O20+'5月'!O20+'6月'!O20+'7月'!O20+'8月'!O20+'9月'!O20+'10月'!O20+'11月'!O20+'12月'!O20+'1月'!O20+'2月'!O20+'3月'!O20</f>
        <v>0</v>
      </c>
      <c r="P20" s="57">
        <f>'4月'!P20+'5月'!P20+'6月'!P20+'7月'!P20+'8月'!P20+'9月'!P20+'10月'!P20+'11月'!P20+'12月'!P20+'1月'!P20+'2月'!P20+'3月'!P20</f>
        <v>514.6</v>
      </c>
      <c r="Q20" s="20">
        <f>'4月'!Q20+'5月'!Q20+'6月'!Q20+'7月'!Q20+'8月'!Q20+'9月'!Q20+'10月'!Q20+'11月'!Q20+'12月'!Q20+'1月'!Q20+'2月'!Q20+'3月'!Q20</f>
        <v>514.6</v>
      </c>
      <c r="R20" s="20">
        <f>'4月'!R20+'5月'!R20+'6月'!R20+'7月'!R20+'8月'!R20+'9月'!R20+'10月'!R20+'11月'!R20+'12月'!R20+'1月'!R20+'2月'!R20+'3月'!R20</f>
        <v>0</v>
      </c>
      <c r="S20" s="57">
        <f>'4月'!S20+'5月'!S20+'6月'!S20+'7月'!S20+'8月'!S20+'9月'!S20+'10月'!S20+'11月'!S20+'12月'!S20+'1月'!S20+'2月'!S20+'3月'!S20</f>
        <v>0</v>
      </c>
      <c r="T20" s="20">
        <f>'4月'!T20+'5月'!T20+'6月'!T20+'7月'!T20+'8月'!T20+'9月'!T20+'10月'!T20+'11月'!T20+'12月'!T20+'1月'!T20+'2月'!T20+'3月'!T20</f>
        <v>0</v>
      </c>
      <c r="U20" s="20">
        <f>'4月'!U20+'5月'!U20+'6月'!U20+'7月'!U20+'8月'!U20+'9月'!U20+'10月'!U20+'11月'!U20+'12月'!U20+'1月'!U20+'2月'!U20+'3月'!U20</f>
        <v>0</v>
      </c>
      <c r="V20" s="57">
        <f>'4月'!V20+'5月'!V20+'6月'!V20+'7月'!V20+'8月'!V20+'9月'!V20+'10月'!V20+'11月'!V20+'12月'!V20+'1月'!V20+'2月'!V20+'3月'!V20</f>
        <v>432.2000000000001</v>
      </c>
      <c r="W20" s="20">
        <f>'4月'!W20+'5月'!W20+'6月'!W20+'7月'!W20+'8月'!W20+'9月'!W20+'10月'!W20+'11月'!W20+'12月'!W20+'1月'!W20+'2月'!W20+'3月'!W20</f>
        <v>119.69999999999999</v>
      </c>
      <c r="X20" s="20">
        <f>'4月'!X20+'5月'!X20+'6月'!X20+'7月'!X20+'8月'!X20+'9月'!X20+'10月'!X20+'11月'!X20+'12月'!X20+'1月'!X20+'2月'!X20+'3月'!X20</f>
        <v>312.49999999999994</v>
      </c>
      <c r="Y20" s="77">
        <f>'4月'!Y20+'5月'!Y20+'6月'!Y20+'7月'!Y20+'8月'!Y20+'9月'!Y20+'10月'!Y20+'11月'!Y20+'12月'!Y20+'1月'!Y20+'2月'!Y20+'3月'!Y20</f>
        <v>1643.8000000000002</v>
      </c>
      <c r="Z20" s="58">
        <f>'4月'!Z20+'5月'!Z20+'6月'!Z20+'7月'!Z20+'8月'!Z20+'9月'!Z20+'10月'!Z20+'11月'!Z20+'12月'!Z20+'1月'!Z20+'2月'!Z20+'3月'!Z20</f>
        <v>6028.9</v>
      </c>
      <c r="AA20" s="60">
        <f>'4月'!AA20+'5月'!AA20+'6月'!AA20+'7月'!AA20+'8月'!AA20+'9月'!AA20+'10月'!AA20+'11月'!AA20+'12月'!AA20+'1月'!AA20+'2月'!AA20+'3月'!AA20</f>
        <v>4385.1</v>
      </c>
      <c r="AB20" s="78">
        <f>'4月'!AB20+'5月'!AB20+'6月'!AB20+'7月'!AB20+'8月'!AB20+'9月'!AB20+'10月'!AB20+'11月'!AB20+'12月'!AB20+'1月'!AB20+'2月'!AB20+'3月'!AB20</f>
        <v>3870.5</v>
      </c>
      <c r="AC20" s="79">
        <f>'4月'!AC20+'5月'!AC20+'6月'!AC20+'7月'!AC20+'8月'!AC20+'9月'!AC20+'10月'!AC20+'11月'!AC20+'12月'!AC20+'1月'!AC20+'2月'!AC20+'3月'!AC20</f>
        <v>514.6</v>
      </c>
      <c r="AD20" s="80">
        <f t="shared" si="0"/>
        <v>757.6447375127533</v>
      </c>
      <c r="AE20" s="81">
        <f t="shared" si="1"/>
        <v>668.7336563688652</v>
      </c>
      <c r="AF20" s="82">
        <f t="shared" si="2"/>
        <v>88.91108114388787</v>
      </c>
      <c r="AG20" s="83">
        <f t="shared" si="3"/>
        <v>1041.655688123563</v>
      </c>
      <c r="AH20" s="84">
        <f t="shared" si="4"/>
        <v>284.0109506108102</v>
      </c>
      <c r="AI20" s="85">
        <f t="shared" si="5"/>
        <v>11.735194180292353</v>
      </c>
      <c r="AJ20" s="111">
        <v>333.5</v>
      </c>
      <c r="AK20" s="109" t="s">
        <v>37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</row>
    <row r="21" spans="1:155" s="8" customFormat="1" ht="19.5" customHeight="1">
      <c r="A21" s="19">
        <v>16</v>
      </c>
      <c r="B21" s="18" t="s">
        <v>38</v>
      </c>
      <c r="C21" s="54">
        <f>'9月'!C21</f>
        <v>5762</v>
      </c>
      <c r="D21" s="56">
        <f>'4月'!D21+'5月'!D21+'6月'!D21+'7月'!D21+'8月'!D21+'9月'!D21+'10月'!D21+'11月'!D21+'12月'!D21+'1月'!D21+'2月'!D21+'3月'!D21</f>
        <v>1239.7</v>
      </c>
      <c r="E21" s="51">
        <f>'4月'!E21+'5月'!E21+'6月'!E21+'7月'!E21+'8月'!E21+'9月'!E21+'10月'!E21+'11月'!E21+'12月'!E21+'1月'!E21+'2月'!E21+'3月'!E21</f>
        <v>1174.5</v>
      </c>
      <c r="F21" s="51">
        <f>'4月'!F21+'5月'!F21+'6月'!F21+'7月'!F21+'8月'!F21+'9月'!F21+'10月'!F21+'11月'!F21+'12月'!F21+'1月'!F21+'2月'!F21+'3月'!F21</f>
        <v>65.2</v>
      </c>
      <c r="G21" s="57">
        <f>'4月'!G21+'5月'!G21+'6月'!G21+'7月'!G21+'8月'!G21+'9月'!G21+'10月'!G21+'11月'!G21+'12月'!G21+'1月'!G21+'2月'!G21+'3月'!G21</f>
        <v>0</v>
      </c>
      <c r="H21" s="20">
        <f>'4月'!H21+'5月'!H21+'6月'!H21+'7月'!H21+'8月'!H21+'9月'!H21+'10月'!H21+'11月'!H21+'12月'!H21+'1月'!H21+'2月'!H21+'3月'!H21</f>
        <v>0</v>
      </c>
      <c r="I21" s="20">
        <f>'4月'!I21+'5月'!I21+'6月'!I21+'7月'!I21+'8月'!I21+'9月'!I21+'10月'!I21+'11月'!I21+'12月'!I21+'1月'!I21+'2月'!I21+'3月'!I21</f>
        <v>0</v>
      </c>
      <c r="J21" s="57">
        <f>'4月'!J21+'5月'!J21+'6月'!J21+'7月'!J21+'8月'!J21+'9月'!J21+'10月'!J21+'11月'!J21+'12月'!J21+'1月'!J21+'2月'!J21+'3月'!J21</f>
        <v>723.1999999999999</v>
      </c>
      <c r="K21" s="20">
        <f>'4月'!K21+'5月'!K21+'6月'!K21+'7月'!K21+'8月'!K21+'9月'!K21+'10月'!K21+'11月'!K21+'12月'!K21+'1月'!K21+'2月'!K21+'3月'!K21</f>
        <v>701.8000000000001</v>
      </c>
      <c r="L21" s="20">
        <f>'4月'!L21+'5月'!L21+'6月'!L21+'7月'!L21+'8月'!L21+'9月'!L21+'10月'!L21+'11月'!L21+'12月'!L21+'1月'!L21+'2月'!L21+'3月'!L21</f>
        <v>21.400000000000002</v>
      </c>
      <c r="M21" s="57">
        <f>'4月'!M21+'5月'!M21+'6月'!M21+'7月'!M21+'8月'!M21+'9月'!M21+'10月'!M21+'11月'!M21+'12月'!M21+'1月'!M21+'2月'!M21+'3月'!M21</f>
        <v>118.50000000000001</v>
      </c>
      <c r="N21" s="20">
        <f>'4月'!N21+'5月'!N21+'6月'!N21+'7月'!N21+'8月'!N21+'9月'!N21+'10月'!N21+'11月'!N21+'12月'!N21+'1月'!N21+'2月'!N21+'3月'!N21</f>
        <v>74.7</v>
      </c>
      <c r="O21" s="20">
        <f>'4月'!O21+'5月'!O21+'6月'!O21+'7月'!O21+'8月'!O21+'9月'!O21+'10月'!O21+'11月'!O21+'12月'!O21+'1月'!O21+'2月'!O21+'3月'!O21</f>
        <v>43.800000000000004</v>
      </c>
      <c r="P21" s="57">
        <f>'4月'!P21+'5月'!P21+'6月'!P21+'7月'!P21+'8月'!P21+'9月'!P21+'10月'!P21+'11月'!P21+'12月'!P21+'1月'!P21+'2月'!P21+'3月'!P21</f>
        <v>398</v>
      </c>
      <c r="Q21" s="20">
        <f>'4月'!Q21+'5月'!Q21+'6月'!Q21+'7月'!Q21+'8月'!Q21+'9月'!Q21+'10月'!Q21+'11月'!Q21+'12月'!Q21+'1月'!Q21+'2月'!Q21+'3月'!Q21</f>
        <v>398</v>
      </c>
      <c r="R21" s="20">
        <f>'4月'!R21+'5月'!R21+'6月'!R21+'7月'!R21+'8月'!R21+'9月'!R21+'10月'!R21+'11月'!R21+'12月'!R21+'1月'!R21+'2月'!R21+'3月'!R21</f>
        <v>0</v>
      </c>
      <c r="S21" s="57">
        <f>'4月'!S21+'5月'!S21+'6月'!S21+'7月'!S21+'8月'!S21+'9月'!S21+'10月'!S21+'11月'!S21+'12月'!S21+'1月'!S21+'2月'!S21+'3月'!S21</f>
        <v>0</v>
      </c>
      <c r="T21" s="20">
        <f>'4月'!T21+'5月'!T21+'6月'!T21+'7月'!T21+'8月'!T21+'9月'!T21+'10月'!T21+'11月'!T21+'12月'!T21+'1月'!T21+'2月'!T21+'3月'!T21</f>
        <v>0</v>
      </c>
      <c r="U21" s="20">
        <f>'4月'!U21+'5月'!U21+'6月'!U21+'7月'!U21+'8月'!U21+'9月'!U21+'10月'!U21+'11月'!U21+'12月'!U21+'1月'!U21+'2月'!U21+'3月'!U21</f>
        <v>0</v>
      </c>
      <c r="V21" s="57">
        <f>'4月'!V21+'5月'!V21+'6月'!V21+'7月'!V21+'8月'!V21+'9月'!V21+'10月'!V21+'11月'!V21+'12月'!V21+'1月'!V21+'2月'!V21+'3月'!V21</f>
        <v>0</v>
      </c>
      <c r="W21" s="20">
        <f>'4月'!W21+'5月'!W21+'6月'!W21+'7月'!W21+'8月'!W21+'9月'!W21+'10月'!W21+'11月'!W21+'12月'!W21+'1月'!W21+'2月'!W21+'3月'!W21</f>
        <v>0</v>
      </c>
      <c r="X21" s="20">
        <f>'4月'!X21+'5月'!X21+'6月'!X21+'7月'!X21+'8月'!X21+'9月'!X21+'10月'!X21+'11月'!X21+'12月'!X21+'1月'!X21+'2月'!X21+'3月'!X21</f>
        <v>0</v>
      </c>
      <c r="Y21" s="77">
        <f>'4月'!Y21+'5月'!Y21+'6月'!Y21+'7月'!Y21+'8月'!Y21+'9月'!Y21+'10月'!Y21+'11月'!Y21+'12月'!Y21+'1月'!Y21+'2月'!Y21+'3月'!Y21</f>
        <v>407.90000000000003</v>
      </c>
      <c r="Z21" s="58">
        <f>'4月'!Z21+'5月'!Z21+'6月'!Z21+'7月'!Z21+'8月'!Z21+'9月'!Z21+'10月'!Z21+'11月'!Z21+'12月'!Z21+'1月'!Z21+'2月'!Z21+'3月'!Z21</f>
        <v>1647.6</v>
      </c>
      <c r="AA21" s="60">
        <f>'4月'!AA21+'5月'!AA21+'6月'!AA21+'7月'!AA21+'8月'!AA21+'9月'!AA21+'10月'!AA21+'11月'!AA21+'12月'!AA21+'1月'!AA21+'2月'!AA21+'3月'!AA21</f>
        <v>1239.7</v>
      </c>
      <c r="AB21" s="78">
        <f>'4月'!AB21+'5月'!AB21+'6月'!AB21+'7月'!AB21+'8月'!AB21+'9月'!AB21+'10月'!AB21+'11月'!AB21+'12月'!AB21+'1月'!AB21+'2月'!AB21+'3月'!AB21</f>
        <v>841.7</v>
      </c>
      <c r="AC21" s="79">
        <f>'4月'!AC21+'5月'!AC21+'6月'!AC21+'7月'!AC21+'8月'!AC21+'9月'!AC21+'10月'!AC21+'11月'!AC21+'12月'!AC21+'1月'!AC21+'2月'!AC21+'3月'!AC21</f>
        <v>398</v>
      </c>
      <c r="AD21" s="80">
        <f t="shared" si="0"/>
        <v>589.4547650406776</v>
      </c>
      <c r="AE21" s="81">
        <f t="shared" si="1"/>
        <v>400.2130158382982</v>
      </c>
      <c r="AF21" s="82">
        <f t="shared" si="2"/>
        <v>189.2417492023793</v>
      </c>
      <c r="AG21" s="83">
        <f t="shared" si="3"/>
        <v>783.4037838840204</v>
      </c>
      <c r="AH21" s="84">
        <f t="shared" si="4"/>
        <v>193.94901884334303</v>
      </c>
      <c r="AI21" s="85">
        <f t="shared" si="5"/>
        <v>32.10454142131161</v>
      </c>
      <c r="AJ21" s="111">
        <v>8.5</v>
      </c>
      <c r="AK21" s="109" t="s">
        <v>38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</row>
    <row r="22" spans="1:155" s="8" customFormat="1" ht="19.5" customHeight="1">
      <c r="A22" s="19">
        <v>17</v>
      </c>
      <c r="B22" s="18" t="s">
        <v>39</v>
      </c>
      <c r="C22" s="54">
        <f>'9月'!C22</f>
        <v>12539</v>
      </c>
      <c r="D22" s="56">
        <f>'4月'!D22+'5月'!D22+'6月'!D22+'7月'!D22+'8月'!D22+'9月'!D22+'10月'!D22+'11月'!D22+'12月'!D22+'1月'!D22+'2月'!D22+'3月'!D22</f>
        <v>3043.8999999999996</v>
      </c>
      <c r="E22" s="51">
        <f>'4月'!E22+'5月'!E22+'6月'!E22+'7月'!E22+'8月'!E22+'9月'!E22+'10月'!E22+'11月'!E22+'12月'!E22+'1月'!E22+'2月'!E22+'3月'!E22</f>
        <v>2745.8</v>
      </c>
      <c r="F22" s="51">
        <f>'4月'!F22+'5月'!F22+'6月'!F22+'7月'!F22+'8月'!F22+'9月'!F22+'10月'!F22+'11月'!F22+'12月'!F22+'1月'!F22+'2月'!F22+'3月'!F22</f>
        <v>298.09999999999997</v>
      </c>
      <c r="G22" s="57">
        <f>'4月'!G22+'5月'!G22+'6月'!G22+'7月'!G22+'8月'!G22+'9月'!G22+'10月'!G22+'11月'!G22+'12月'!G22+'1月'!G22+'2月'!G22+'3月'!G22</f>
        <v>0</v>
      </c>
      <c r="H22" s="20">
        <f>'4月'!H22+'5月'!H22+'6月'!H22+'7月'!H22+'8月'!H22+'9月'!H22+'10月'!H22+'11月'!H22+'12月'!H22+'1月'!H22+'2月'!H22+'3月'!H22</f>
        <v>0</v>
      </c>
      <c r="I22" s="20">
        <f>'4月'!I22+'5月'!I22+'6月'!I22+'7月'!I22+'8月'!I22+'9月'!I22+'10月'!I22+'11月'!I22+'12月'!I22+'1月'!I22+'2月'!I22+'3月'!I22</f>
        <v>0</v>
      </c>
      <c r="J22" s="57">
        <f>'4月'!J22+'5月'!J22+'6月'!J22+'7月'!J22+'8月'!J22+'9月'!J22+'10月'!J22+'11月'!J22+'12月'!J22+'1月'!J22+'2月'!J22+'3月'!J22</f>
        <v>2396</v>
      </c>
      <c r="K22" s="20">
        <f>'4月'!K22+'5月'!K22+'6月'!K22+'7月'!K22+'8月'!K22+'9月'!K22+'10月'!K22+'11月'!K22+'12月'!K22+'1月'!K22+'2月'!K22+'3月'!K22</f>
        <v>2183.5</v>
      </c>
      <c r="L22" s="20">
        <f>'4月'!L22+'5月'!L22+'6月'!L22+'7月'!L22+'8月'!L22+'9月'!L22+'10月'!L22+'11月'!L22+'12月'!L22+'1月'!L22+'2月'!L22+'3月'!L22</f>
        <v>212.5</v>
      </c>
      <c r="M22" s="57">
        <f>'4月'!M22+'5月'!M22+'6月'!M22+'7月'!M22+'8月'!M22+'9月'!M22+'10月'!M22+'11月'!M22+'12月'!M22+'1月'!M22+'2月'!M22+'3月'!M22</f>
        <v>127</v>
      </c>
      <c r="N22" s="20">
        <f>'4月'!N22+'5月'!N22+'6月'!N22+'7月'!N22+'8月'!N22+'9月'!N22+'10月'!N22+'11月'!N22+'12月'!N22+'1月'!N22+'2月'!N22+'3月'!N22</f>
        <v>79.19999999999999</v>
      </c>
      <c r="O22" s="20">
        <f>'4月'!O22+'5月'!O22+'6月'!O22+'7月'!O22+'8月'!O22+'9月'!O22+'10月'!O22+'11月'!O22+'12月'!O22+'1月'!O22+'2月'!O22+'3月'!O22</f>
        <v>47.8</v>
      </c>
      <c r="P22" s="57">
        <f>'4月'!P22+'5月'!P22+'6月'!P22+'7月'!P22+'8月'!P22+'9月'!P22+'10月'!P22+'11月'!P22+'12月'!P22+'1月'!P22+'2月'!P22+'3月'!P22</f>
        <v>450.1</v>
      </c>
      <c r="Q22" s="20">
        <f>'4月'!Q22+'5月'!Q22+'6月'!Q22+'7月'!Q22+'8月'!Q22+'9月'!Q22+'10月'!Q22+'11月'!Q22+'12月'!Q22+'1月'!Q22+'2月'!Q22+'3月'!Q22</f>
        <v>434.29999999999995</v>
      </c>
      <c r="R22" s="20">
        <f>'4月'!R22+'5月'!R22+'6月'!R22+'7月'!R22+'8月'!R22+'9月'!R22+'10月'!R22+'11月'!R22+'12月'!R22+'1月'!R22+'2月'!R22+'3月'!R22</f>
        <v>15.8</v>
      </c>
      <c r="S22" s="57">
        <f>'4月'!S22+'5月'!S22+'6月'!S22+'7月'!S22+'8月'!S22+'9月'!S22+'10月'!S22+'11月'!S22+'12月'!S22+'1月'!S22+'2月'!S22+'3月'!S22</f>
        <v>11.5</v>
      </c>
      <c r="T22" s="20">
        <f>'4月'!T22+'5月'!T22+'6月'!T22+'7月'!T22+'8月'!T22+'9月'!T22+'10月'!T22+'11月'!T22+'12月'!T22+'1月'!T22+'2月'!T22+'3月'!T22</f>
        <v>11.2</v>
      </c>
      <c r="U22" s="20">
        <f>'4月'!U22+'5月'!U22+'6月'!U22+'7月'!U22+'8月'!U22+'9月'!U22+'10月'!U22+'11月'!U22+'12月'!U22+'1月'!U22+'2月'!U22+'3月'!U22</f>
        <v>0.30000000000000004</v>
      </c>
      <c r="V22" s="57">
        <f>'4月'!V22+'5月'!V22+'6月'!V22+'7月'!V22+'8月'!V22+'9月'!V22+'10月'!V22+'11月'!V22+'12月'!V22+'1月'!V22+'2月'!V22+'3月'!V22</f>
        <v>59.29999999999999</v>
      </c>
      <c r="W22" s="20">
        <f>'4月'!W22+'5月'!W22+'6月'!W22+'7月'!W22+'8月'!W22+'9月'!W22+'10月'!W22+'11月'!W22+'12月'!W22+'1月'!W22+'2月'!W22+'3月'!W22</f>
        <v>37.599999999999994</v>
      </c>
      <c r="X22" s="20">
        <f>'4月'!X22+'5月'!X22+'6月'!X22+'7月'!X22+'8月'!X22+'9月'!X22+'10月'!X22+'11月'!X22+'12月'!X22+'1月'!X22+'2月'!X22+'3月'!X22</f>
        <v>21.7</v>
      </c>
      <c r="Y22" s="77">
        <f>'4月'!Y22+'5月'!Y22+'6月'!Y22+'7月'!Y22+'8月'!Y22+'9月'!Y22+'10月'!Y22+'11月'!Y22+'12月'!Y22+'1月'!Y22+'2月'!Y22+'3月'!Y22</f>
        <v>757.0000000000001</v>
      </c>
      <c r="Z22" s="58">
        <f>'4月'!Z22+'5月'!Z22+'6月'!Z22+'7月'!Z22+'8月'!Z22+'9月'!Z22+'10月'!Z22+'11月'!Z22+'12月'!Z22+'1月'!Z22+'2月'!Z22+'3月'!Z22</f>
        <v>3800.9000000000005</v>
      </c>
      <c r="AA22" s="60">
        <f>'4月'!AA22+'5月'!AA22+'6月'!AA22+'7月'!AA22+'8月'!AA22+'9月'!AA22+'10月'!AA22+'11月'!AA22+'12月'!AA22+'1月'!AA22+'2月'!AA22+'3月'!AA22</f>
        <v>3043.8999999999996</v>
      </c>
      <c r="AB22" s="78">
        <f>'4月'!AB22+'5月'!AB22+'6月'!AB22+'7月'!AB22+'8月'!AB22+'9月'!AB22+'10月'!AB22+'11月'!AB22+'12月'!AB22+'1月'!AB22+'2月'!AB22+'3月'!AB22</f>
        <v>2593.8000000000006</v>
      </c>
      <c r="AC22" s="79">
        <f>'4月'!AC22+'5月'!AC22+'6月'!AC22+'7月'!AC22+'8月'!AC22+'9月'!AC22+'10月'!AC22+'11月'!AC22+'12月'!AC22+'1月'!AC22+'2月'!AC22+'3月'!AC22</f>
        <v>450.1</v>
      </c>
      <c r="AD22" s="80">
        <f t="shared" si="0"/>
        <v>665.0811113162548</v>
      </c>
      <c r="AE22" s="81">
        <f t="shared" si="1"/>
        <v>566.7358936010061</v>
      </c>
      <c r="AF22" s="82">
        <f t="shared" si="2"/>
        <v>98.34521771524896</v>
      </c>
      <c r="AG22" s="83">
        <f t="shared" si="3"/>
        <v>830.4828660606306</v>
      </c>
      <c r="AH22" s="84">
        <f t="shared" si="4"/>
        <v>165.40175474437567</v>
      </c>
      <c r="AI22" s="85">
        <f t="shared" si="5"/>
        <v>14.786950951082495</v>
      </c>
      <c r="AJ22" s="114">
        <v>46.4</v>
      </c>
      <c r="AK22" s="109" t="s">
        <v>39</v>
      </c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</row>
    <row r="23" spans="1:155" s="8" customFormat="1" ht="19.5" customHeight="1">
      <c r="A23" s="19">
        <v>18</v>
      </c>
      <c r="B23" s="18" t="s">
        <v>42</v>
      </c>
      <c r="C23" s="54">
        <f>'9月'!C23</f>
        <v>33128</v>
      </c>
      <c r="D23" s="56">
        <f>'4月'!D23+'5月'!D23+'6月'!D23+'7月'!D23+'8月'!D23+'9月'!D23+'10月'!D23+'11月'!D23+'12月'!D23+'1月'!D23+'2月'!D23+'3月'!D23</f>
        <v>6720.200000000001</v>
      </c>
      <c r="E23" s="51">
        <f>'4月'!E23+'5月'!E23+'6月'!E23+'7月'!E23+'8月'!E23+'9月'!E23+'10月'!E23+'11月'!E23+'12月'!E23+'1月'!E23+'2月'!E23+'3月'!E23</f>
        <v>6315.699999999999</v>
      </c>
      <c r="F23" s="51">
        <f>'4月'!F23+'5月'!F23+'6月'!F23+'7月'!F23+'8月'!F23+'9月'!F23+'10月'!F23+'11月'!F23+'12月'!F23+'1月'!F23+'2月'!F23+'3月'!F23</f>
        <v>404.49999999999994</v>
      </c>
      <c r="G23" s="57">
        <f>'4月'!G23+'5月'!G23+'6月'!G23+'7月'!G23+'8月'!G23+'9月'!G23+'10月'!G23+'11月'!G23+'12月'!G23+'1月'!G23+'2月'!G23+'3月'!G23</f>
        <v>0</v>
      </c>
      <c r="H23" s="20">
        <f>'4月'!H23+'5月'!H23+'6月'!H23+'7月'!H23+'8月'!H23+'9月'!H23+'10月'!H23+'11月'!H23+'12月'!H23+'1月'!H23+'2月'!H23+'3月'!H23</f>
        <v>0</v>
      </c>
      <c r="I23" s="88">
        <f>'4月'!I23+'5月'!I23+'6月'!I23+'7月'!I23+'8月'!I23+'9月'!I23+'10月'!I23+'11月'!I23+'12月'!I23+'1月'!I23+'2月'!I23+'3月'!I23</f>
        <v>0</v>
      </c>
      <c r="J23" s="57">
        <f>'4月'!J23+'5月'!J23+'6月'!J23+'7月'!J23+'8月'!J23+'9月'!J23+'10月'!J23+'11月'!J23+'12月'!J23+'1月'!J23+'2月'!J23+'3月'!J23</f>
        <v>4640.400000000001</v>
      </c>
      <c r="K23" s="20">
        <f>'4月'!K23+'5月'!K23+'6月'!K23+'7月'!K23+'8月'!K23+'9月'!K23+'10月'!K23+'11月'!K23+'12月'!K23+'1月'!K23+'2月'!K23+'3月'!K23</f>
        <v>4376.8</v>
      </c>
      <c r="L23" s="88">
        <f>'4月'!L23+'5月'!L23+'6月'!L23+'7月'!L23+'8月'!L23+'9月'!L23+'10月'!L23+'11月'!L23+'12月'!L23+'1月'!L23+'2月'!L23+'3月'!L23</f>
        <v>263.59999999999997</v>
      </c>
      <c r="M23" s="57">
        <f>'4月'!M23+'5月'!M23+'6月'!M23+'7月'!M23+'8月'!M23+'9月'!M23+'10月'!M23+'11月'!M23+'12月'!M23+'1月'!M23+'2月'!M23+'3月'!M23</f>
        <v>0</v>
      </c>
      <c r="N23" s="20">
        <f>'4月'!N23+'5月'!N23+'6月'!N23+'7月'!N23+'8月'!N23+'9月'!N23+'10月'!N23+'11月'!N23+'12月'!N23+'1月'!N23+'2月'!N23+'3月'!N23</f>
        <v>0</v>
      </c>
      <c r="O23" s="88">
        <f>'4月'!O23+'5月'!O23+'6月'!O23+'7月'!O23+'8月'!O23+'9月'!O23+'10月'!O23+'11月'!O23+'12月'!O23+'1月'!O23+'2月'!O23+'3月'!O23</f>
        <v>0</v>
      </c>
      <c r="P23" s="57">
        <f>'4月'!P23+'5月'!P23+'6月'!P23+'7月'!P23+'8月'!P23+'9月'!P23+'10月'!P23+'11月'!P23+'12月'!P23+'1月'!P23+'2月'!P23+'3月'!P23</f>
        <v>1445.8000000000002</v>
      </c>
      <c r="Q23" s="20">
        <f>'4月'!Q23+'5月'!Q23+'6月'!Q23+'7月'!Q23+'8月'!Q23+'9月'!Q23+'10月'!Q23+'11月'!Q23+'12月'!Q23+'1月'!Q23+'2月'!Q23+'3月'!Q23</f>
        <v>1441.3999999999999</v>
      </c>
      <c r="R23" s="89">
        <f>'4月'!R23+'5月'!R23+'6月'!R23+'7月'!R23+'8月'!R23+'9月'!R23+'10月'!R23+'11月'!R23+'12月'!R23+'1月'!R23+'2月'!R23+'3月'!R23</f>
        <v>4.3999999999999995</v>
      </c>
      <c r="S23" s="57">
        <f>'4月'!S23+'5月'!S23+'6月'!S23+'7月'!S23+'8月'!S23+'9月'!S23+'10月'!S23+'11月'!S23+'12月'!S23+'1月'!S23+'2月'!S23+'3月'!S23</f>
        <v>0</v>
      </c>
      <c r="T23" s="20">
        <f>'4月'!T23+'5月'!T23+'6月'!T23+'7月'!T23+'8月'!T23+'9月'!T23+'10月'!T23+'11月'!T23+'12月'!T23+'1月'!T23+'2月'!T23+'3月'!T23</f>
        <v>0</v>
      </c>
      <c r="U23" s="88">
        <f>'4月'!U23+'5月'!U23+'6月'!U23+'7月'!U23+'8月'!U23+'9月'!U23+'10月'!U23+'11月'!U23+'12月'!U23+'1月'!U23+'2月'!U23+'3月'!U23</f>
        <v>0</v>
      </c>
      <c r="V23" s="57">
        <f>'4月'!V23+'5月'!V23+'6月'!V23+'7月'!V23+'8月'!V23+'9月'!V23+'10月'!V23+'11月'!V23+'12月'!V23+'1月'!V23+'2月'!V23+'3月'!V23</f>
        <v>634</v>
      </c>
      <c r="W23" s="20">
        <f>'4月'!W23+'5月'!W23+'6月'!W23+'7月'!W23+'8月'!W23+'9月'!W23+'10月'!W23+'11月'!W23+'12月'!W23+'1月'!W23+'2月'!W23+'3月'!W23</f>
        <v>497.5</v>
      </c>
      <c r="X23" s="88">
        <f>'4月'!X23+'5月'!X23+'6月'!X23+'7月'!X23+'8月'!X23+'9月'!X23+'10月'!X23+'11月'!X23+'12月'!X23+'1月'!X23+'2月'!X23+'3月'!X23</f>
        <v>136.5</v>
      </c>
      <c r="Y23" s="77">
        <f>'4月'!Y23+'5月'!Y23+'6月'!Y23+'7月'!Y23+'8月'!Y23+'9月'!Y23+'10月'!Y23+'11月'!Y23+'12月'!Y23+'1月'!Y23+'2月'!Y23+'3月'!Y23</f>
        <v>3168.9999999999995</v>
      </c>
      <c r="Z23" s="58">
        <f>'4月'!Z23+'5月'!Z23+'6月'!Z23+'7月'!Z23+'8月'!Z23+'9月'!Z23+'10月'!Z23+'11月'!Z23+'12月'!Z23+'1月'!Z23+'2月'!Z23+'3月'!Z23</f>
        <v>9889.2</v>
      </c>
      <c r="AA23" s="60">
        <f>'4月'!AA23+'5月'!AA23+'6月'!AA23+'7月'!AA23+'8月'!AA23+'9月'!AA23+'10月'!AA23+'11月'!AA23+'12月'!AA23+'1月'!AA23+'2月'!AA23+'3月'!AA23</f>
        <v>6720.200000000001</v>
      </c>
      <c r="AB23" s="78">
        <f>'4月'!AB23+'5月'!AB23+'6月'!AB23+'7月'!AB23+'8月'!AB23+'9月'!AB23+'10月'!AB23+'11月'!AB23+'12月'!AB23+'1月'!AB23+'2月'!AB23+'3月'!AB23</f>
        <v>5274.4</v>
      </c>
      <c r="AC23" s="79">
        <f>'4月'!AC23+'5月'!AC23+'6月'!AC23+'7月'!AC23+'8月'!AC23+'9月'!AC23+'10月'!AC23+'11月'!AC23+'12月'!AC23+'1月'!AC23+'2月'!AC23+'3月'!AC23</f>
        <v>1445.8000000000002</v>
      </c>
      <c r="AD23" s="80">
        <f t="shared" si="0"/>
        <v>555.7687409235411</v>
      </c>
      <c r="AE23" s="81">
        <f t="shared" si="1"/>
        <v>436.19931655711514</v>
      </c>
      <c r="AF23" s="82">
        <f t="shared" si="2"/>
        <v>119.56942436642596</v>
      </c>
      <c r="AG23" s="83">
        <f t="shared" si="3"/>
        <v>817.8489081784892</v>
      </c>
      <c r="AH23" s="84">
        <f t="shared" si="4"/>
        <v>262.080167254948</v>
      </c>
      <c r="AI23" s="85">
        <f t="shared" si="5"/>
        <v>21.514240647599777</v>
      </c>
      <c r="AJ23" s="111">
        <v>536.6</v>
      </c>
      <c r="AK23" s="109" t="s">
        <v>42</v>
      </c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</row>
    <row r="24" spans="1:155" s="8" customFormat="1" ht="19.5" customHeight="1">
      <c r="A24" s="19">
        <v>19</v>
      </c>
      <c r="B24" s="18" t="s">
        <v>50</v>
      </c>
      <c r="C24" s="54">
        <f>'9月'!C24</f>
        <v>26970</v>
      </c>
      <c r="D24" s="56">
        <f>'4月'!D24+'5月'!D24+'6月'!D24+'7月'!D24+'8月'!D24+'9月'!D24+'10月'!D24+'11月'!D24+'12月'!D24+'1月'!D24+'2月'!D24+'3月'!D24</f>
        <v>5799.7</v>
      </c>
      <c r="E24" s="51">
        <f>'4月'!E24+'5月'!E24+'6月'!E24+'7月'!E24+'8月'!E24+'9月'!E24+'10月'!E24+'11月'!E24+'12月'!E24+'1月'!E24+'2月'!E24+'3月'!E24</f>
        <v>5495.799999999999</v>
      </c>
      <c r="F24" s="51">
        <f>'4月'!F24+'5月'!F24+'6月'!F24+'7月'!F24+'8月'!F24+'9月'!F24+'10月'!F24+'11月'!F24+'12月'!F24+'1月'!F24+'2月'!F24+'3月'!F24</f>
        <v>303.9</v>
      </c>
      <c r="G24" s="57">
        <f>'4月'!G24+'5月'!G24+'6月'!G24+'7月'!G24+'8月'!G24+'9月'!G24+'10月'!G24+'11月'!G24+'12月'!G24+'1月'!G24+'2月'!G24+'3月'!G24</f>
        <v>0</v>
      </c>
      <c r="H24" s="20">
        <f>'4月'!H24+'5月'!H24+'6月'!H24+'7月'!H24+'8月'!H24+'9月'!H24+'10月'!H24+'11月'!H24+'12月'!H24+'1月'!H24+'2月'!H24+'3月'!H24</f>
        <v>0</v>
      </c>
      <c r="I24" s="20">
        <f>'4月'!I24+'5月'!I24+'6月'!I24+'7月'!I24+'8月'!I24+'9月'!I24+'10月'!I24+'11月'!I24+'12月'!I24+'1月'!I24+'2月'!I24+'3月'!I24</f>
        <v>0</v>
      </c>
      <c r="J24" s="57">
        <f>'4月'!J24+'5月'!J24+'6月'!J24+'7月'!J24+'8月'!J24+'9月'!J24+'10月'!J24+'11月'!J24+'12月'!J24+'1月'!J24+'2月'!J24+'3月'!J24</f>
        <v>4065.0999999999995</v>
      </c>
      <c r="K24" s="20">
        <f>'4月'!K24+'5月'!K24+'6月'!K24+'7月'!K24+'8月'!K24+'9月'!K24+'10月'!K24+'11月'!K24+'12月'!K24+'1月'!K24+'2月'!K24+'3月'!K24</f>
        <v>3868.8999999999996</v>
      </c>
      <c r="L24" s="20">
        <f>'4月'!L24+'5月'!L24+'6月'!L24+'7月'!L24+'8月'!L24+'9月'!L24+'10月'!L24+'11月'!L24+'12月'!L24+'1月'!L24+'2月'!L24+'3月'!L24</f>
        <v>196.20000000000002</v>
      </c>
      <c r="M24" s="57">
        <f>'4月'!M24+'5月'!M24+'6月'!M24+'7月'!M24+'8月'!M24+'9月'!M24+'10月'!M24+'11月'!M24+'12月'!M24+'1月'!M24+'2月'!M24+'3月'!M24</f>
        <v>0</v>
      </c>
      <c r="N24" s="20">
        <f>'4月'!N24+'5月'!N24+'6月'!N24+'7月'!N24+'8月'!N24+'9月'!N24+'10月'!N24+'11月'!N24+'12月'!N24+'1月'!N24+'2月'!N24+'3月'!N24</f>
        <v>0</v>
      </c>
      <c r="O24" s="20">
        <f>'4月'!O24+'5月'!O24+'6月'!O24+'7月'!O24+'8月'!O24+'9月'!O24+'10月'!O24+'11月'!O24+'12月'!O24+'1月'!O24+'2月'!O24+'3月'!O24</f>
        <v>0</v>
      </c>
      <c r="P24" s="57">
        <f>'4月'!P24+'5月'!P24+'6月'!P24+'7月'!P24+'8月'!P24+'9月'!P24+'10月'!P24+'11月'!P24+'12月'!P24+'1月'!P24+'2月'!P24+'3月'!P24</f>
        <v>1258.4</v>
      </c>
      <c r="Q24" s="20">
        <f>'4月'!Q24+'5月'!Q24+'6月'!Q24+'7月'!Q24+'8月'!Q24+'9月'!Q24+'10月'!Q24+'11月'!Q24+'12月'!Q24+'1月'!Q24+'2月'!Q24+'3月'!Q24</f>
        <v>1255.3</v>
      </c>
      <c r="R24" s="20">
        <f>'4月'!R24+'5月'!R24+'6月'!R24+'7月'!R24+'8月'!R24+'9月'!R24+'10月'!R24+'11月'!R24+'12月'!R24+'1月'!R24+'2月'!R24+'3月'!R24</f>
        <v>3.1</v>
      </c>
      <c r="S24" s="57">
        <f>'4月'!S24+'5月'!S24+'6月'!S24+'7月'!S24+'8月'!S24+'9月'!S24+'10月'!S24+'11月'!S24+'12月'!S24+'1月'!S24+'2月'!S24+'3月'!S24</f>
        <v>0</v>
      </c>
      <c r="T24" s="20">
        <f>'4月'!T24+'5月'!T24+'6月'!T24+'7月'!T24+'8月'!T24+'9月'!T24+'10月'!T24+'11月'!T24+'12月'!T24+'1月'!T24+'2月'!T24+'3月'!T24</f>
        <v>0</v>
      </c>
      <c r="U24" s="20">
        <f>'4月'!U24+'5月'!U24+'6月'!U24+'7月'!U24+'8月'!U24+'9月'!U24+'10月'!U24+'11月'!U24+'12月'!U24+'1月'!U24+'2月'!U24+'3月'!U24</f>
        <v>0</v>
      </c>
      <c r="V24" s="57">
        <f>'4月'!V24+'5月'!V24+'6月'!V24+'7月'!V24+'8月'!V24+'9月'!V24+'10月'!V24+'11月'!V24+'12月'!V24+'1月'!V24+'2月'!V24+'3月'!V24</f>
        <v>476.2</v>
      </c>
      <c r="W24" s="20">
        <f>'4月'!W24+'5月'!W24+'6月'!W24+'7月'!W24+'8月'!W24+'9月'!W24+'10月'!W24+'11月'!W24+'12月'!W24+'1月'!W24+'2月'!W24+'3月'!W24</f>
        <v>371.6</v>
      </c>
      <c r="X24" s="20">
        <f>'4月'!X24+'5月'!X24+'6月'!X24+'7月'!X24+'8月'!X24+'9月'!X24+'10月'!X24+'11月'!X24+'12月'!X24+'1月'!X24+'2月'!X24+'3月'!X24</f>
        <v>104.60000000000001</v>
      </c>
      <c r="Y24" s="77">
        <f>'4月'!Y24+'5月'!Y24+'6月'!Y24+'7月'!Y24+'8月'!Y24+'9月'!Y24+'10月'!Y24+'11月'!Y24+'12月'!Y24+'1月'!Y24+'2月'!Y24+'3月'!Y24</f>
        <v>5040.599999999999</v>
      </c>
      <c r="Z24" s="58">
        <f>'4月'!Z24+'5月'!Z24+'6月'!Z24+'7月'!Z24+'8月'!Z24+'9月'!Z24+'10月'!Z24+'11月'!Z24+'12月'!Z24+'1月'!Z24+'2月'!Z24+'3月'!Z24</f>
        <v>10840.3</v>
      </c>
      <c r="AA24" s="60">
        <f>'4月'!AA24+'5月'!AA24+'6月'!AA24+'7月'!AA24+'8月'!AA24+'9月'!AA24+'10月'!AA24+'11月'!AA24+'12月'!AA24+'1月'!AA24+'2月'!AA24+'3月'!AA24</f>
        <v>5799.7</v>
      </c>
      <c r="AB24" s="78">
        <f>'4月'!AB24+'5月'!AB24+'6月'!AB24+'7月'!AB24+'8月'!AB24+'9月'!AB24+'10月'!AB24+'11月'!AB24+'12月'!AB24+'1月'!AB24+'2月'!AB24+'3月'!AB24</f>
        <v>4541.3</v>
      </c>
      <c r="AC24" s="79">
        <f>'4月'!AC24+'5月'!AC24+'6月'!AC24+'7月'!AC24+'8月'!AC24+'9月'!AC24+'10月'!AC24+'11月'!AC24+'12月'!AC24+'1月'!AC24+'2月'!AC24+'3月'!AC24</f>
        <v>1258.4</v>
      </c>
      <c r="AD24" s="80">
        <f t="shared" si="0"/>
        <v>589.1579177269518</v>
      </c>
      <c r="AE24" s="81">
        <f t="shared" si="1"/>
        <v>461.3243532895506</v>
      </c>
      <c r="AF24" s="82">
        <f t="shared" si="2"/>
        <v>127.83356443740128</v>
      </c>
      <c r="AG24" s="83">
        <f t="shared" si="3"/>
        <v>1101.2032649163707</v>
      </c>
      <c r="AH24" s="84">
        <f t="shared" si="4"/>
        <v>512.045347189419</v>
      </c>
      <c r="AI24" s="85">
        <f t="shared" si="5"/>
        <v>21.697674017621605</v>
      </c>
      <c r="AJ24" s="111">
        <v>477.4</v>
      </c>
      <c r="AK24" s="109" t="s">
        <v>50</v>
      </c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</row>
    <row r="25" spans="1:155" s="8" customFormat="1" ht="19.5" customHeight="1">
      <c r="A25" s="19">
        <v>20</v>
      </c>
      <c r="B25" s="18" t="s">
        <v>26</v>
      </c>
      <c r="C25" s="54">
        <f>'9月'!C25</f>
        <v>5267</v>
      </c>
      <c r="D25" s="56">
        <f>'4月'!D25+'5月'!D25+'6月'!D25+'7月'!D25+'8月'!D25+'9月'!D25+'10月'!D25+'11月'!D25+'12月'!D25+'1月'!D25+'2月'!D25+'3月'!D25</f>
        <v>1013.2</v>
      </c>
      <c r="E25" s="51">
        <f>'4月'!E25+'5月'!E25+'6月'!E25+'7月'!E25+'8月'!E25+'9月'!E25+'10月'!E25+'11月'!E25+'12月'!E25+'1月'!E25+'2月'!E25+'3月'!E25</f>
        <v>998.8999999999997</v>
      </c>
      <c r="F25" s="51">
        <f>'4月'!F25+'5月'!F25+'6月'!F25+'7月'!F25+'8月'!F25+'9月'!F25+'10月'!F25+'11月'!F25+'12月'!F25+'1月'!F25+'2月'!F25+'3月'!F25</f>
        <v>14.299999999999999</v>
      </c>
      <c r="G25" s="57">
        <f>'4月'!G25+'5月'!G25+'6月'!G25+'7月'!G25+'8月'!G25+'9月'!G25+'10月'!G25+'11月'!G25+'12月'!G25+'1月'!G25+'2月'!G25+'3月'!G25</f>
        <v>0</v>
      </c>
      <c r="H25" s="20">
        <f>'4月'!H25+'5月'!H25+'6月'!H25+'7月'!H25+'8月'!H25+'9月'!H25+'10月'!H25+'11月'!H25+'12月'!H25+'1月'!H25+'2月'!H25+'3月'!H25</f>
        <v>0</v>
      </c>
      <c r="I25" s="20">
        <f>'4月'!I25+'5月'!I25+'6月'!I25+'7月'!I25+'8月'!I25+'9月'!I25+'10月'!I25+'11月'!I25+'12月'!I25+'1月'!I25+'2月'!I25+'3月'!I25</f>
        <v>0</v>
      </c>
      <c r="J25" s="57">
        <f>'4月'!J25+'5月'!J25+'6月'!J25+'7月'!J25+'8月'!J25+'9月'!J25+'10月'!J25+'11月'!J25+'12月'!J25+'1月'!J25+'2月'!J25+'3月'!J25</f>
        <v>773.8</v>
      </c>
      <c r="K25" s="20">
        <f>'4月'!K25+'5月'!K25+'6月'!K25+'7月'!K25+'8月'!K25+'9月'!K25+'10月'!K25+'11月'!K25+'12月'!K25+'1月'!K25+'2月'!K25+'3月'!K25</f>
        <v>764.4</v>
      </c>
      <c r="L25" s="20">
        <f>'4月'!L25+'5月'!L25+'6月'!L25+'7月'!L25+'8月'!L25+'9月'!L25+'10月'!L25+'11月'!L25+'12月'!L25+'1月'!L25+'2月'!L25+'3月'!L25</f>
        <v>9.399999999999999</v>
      </c>
      <c r="M25" s="57">
        <f>'4月'!M25+'5月'!M25+'6月'!M25+'7月'!M25+'8月'!M25+'9月'!M25+'10月'!M25+'11月'!M25+'12月'!M25+'1月'!M25+'2月'!M25+'3月'!M25</f>
        <v>54.6</v>
      </c>
      <c r="N25" s="20">
        <f>'4月'!N25+'5月'!N25+'6月'!N25+'7月'!N25+'8月'!N25+'9月'!N25+'10月'!N25+'11月'!N25+'12月'!N25+'1月'!N25+'2月'!N25+'3月'!N25</f>
        <v>49.7</v>
      </c>
      <c r="O25" s="20">
        <f>'4月'!O25+'5月'!O25+'6月'!O25+'7月'!O25+'8月'!O25+'9月'!O25+'10月'!O25+'11月'!O25+'12月'!O25+'1月'!O25+'2月'!O25+'3月'!O25</f>
        <v>4.9</v>
      </c>
      <c r="P25" s="57">
        <f>'4月'!P25+'5月'!P25+'6月'!P25+'7月'!P25+'8月'!P25+'9月'!P25+'10月'!P25+'11月'!P25+'12月'!P25+'1月'!P25+'2月'!P25+'3月'!P25</f>
        <v>175.70000000000002</v>
      </c>
      <c r="Q25" s="20">
        <f>'4月'!Q25+'5月'!Q25+'6月'!Q25+'7月'!Q25+'8月'!Q25+'9月'!Q25+'10月'!Q25+'11月'!Q25+'12月'!Q25+'1月'!Q25+'2月'!Q25+'3月'!Q25</f>
        <v>175.70000000000002</v>
      </c>
      <c r="R25" s="20">
        <f>'4月'!R25+'5月'!R25+'6月'!R25+'7月'!R25+'8月'!R25+'9月'!R25+'10月'!R25+'11月'!R25+'12月'!R25+'1月'!R25+'2月'!R25+'3月'!R25</f>
        <v>0</v>
      </c>
      <c r="S25" s="57">
        <f>'4月'!S25+'5月'!S25+'6月'!S25+'7月'!S25+'8月'!S25+'9月'!S25+'10月'!S25+'11月'!S25+'12月'!S25+'1月'!S25+'2月'!S25+'3月'!S25</f>
        <v>0</v>
      </c>
      <c r="T25" s="20">
        <f>'4月'!T25+'5月'!T25+'6月'!T25+'7月'!T25+'8月'!T25+'9月'!T25+'10月'!T25+'11月'!T25+'12月'!T25+'1月'!T25+'2月'!T25+'3月'!T25</f>
        <v>0</v>
      </c>
      <c r="U25" s="20">
        <f>'4月'!U25+'5月'!U25+'6月'!U25+'7月'!U25+'8月'!U25+'9月'!U25+'10月'!U25+'11月'!U25+'12月'!U25+'1月'!U25+'2月'!U25+'3月'!U25</f>
        <v>0</v>
      </c>
      <c r="V25" s="57">
        <f>'4月'!V25+'5月'!V25+'6月'!V25+'7月'!V25+'8月'!V25+'9月'!V25+'10月'!V25+'11月'!V25+'12月'!V25+'1月'!V25+'2月'!V25+'3月'!V25</f>
        <v>9.1</v>
      </c>
      <c r="W25" s="20">
        <f>'4月'!W25+'5月'!W25+'6月'!W25+'7月'!W25+'8月'!W25+'9月'!W25+'10月'!W25+'11月'!W25+'12月'!W25+'1月'!W25+'2月'!W25+'3月'!W25</f>
        <v>9.1</v>
      </c>
      <c r="X25" s="20">
        <f>'4月'!X25+'5月'!X25+'6月'!X25+'7月'!X25+'8月'!X25+'9月'!X25+'10月'!X25+'11月'!X25+'12月'!X25+'1月'!X25+'2月'!X25+'3月'!X25</f>
        <v>0</v>
      </c>
      <c r="Y25" s="77">
        <f>'4月'!Y25+'5月'!Y25+'6月'!Y25+'7月'!Y25+'8月'!Y25+'9月'!Y25+'10月'!Y25+'11月'!Y25+'12月'!Y25+'1月'!Y25+'2月'!Y25+'3月'!Y25</f>
        <v>540.4000000000001</v>
      </c>
      <c r="Z25" s="58">
        <f>'4月'!Z25+'5月'!Z25+'6月'!Z25+'7月'!Z25+'8月'!Z25+'9月'!Z25+'10月'!Z25+'11月'!Z25+'12月'!Z25+'1月'!Z25+'2月'!Z25+'3月'!Z25</f>
        <v>1553.6</v>
      </c>
      <c r="AA25" s="60">
        <f>'4月'!AA25+'5月'!AA25+'6月'!AA25+'7月'!AA25+'8月'!AA25+'9月'!AA25+'10月'!AA25+'11月'!AA25+'12月'!AA25+'1月'!AA25+'2月'!AA25+'3月'!AA25</f>
        <v>1013.2</v>
      </c>
      <c r="AB25" s="78">
        <f>'4月'!AB25+'5月'!AB25+'6月'!AB25+'7月'!AB25+'8月'!AB25+'9月'!AB25+'10月'!AB25+'11月'!AB25+'12月'!AB25+'1月'!AB25+'2月'!AB25+'3月'!AB25</f>
        <v>837.4999999999999</v>
      </c>
      <c r="AC25" s="79">
        <f>'4月'!AC25+'5月'!AC25+'6月'!AC25+'7月'!AC25+'8月'!AC25+'9月'!AC25+'10月'!AC25+'11月'!AC25+'12月'!AC25+'1月'!AC25+'2月'!AC25+'3月'!AC25</f>
        <v>175.70000000000002</v>
      </c>
      <c r="AD25" s="80">
        <f t="shared" si="0"/>
        <v>527.0344429388464</v>
      </c>
      <c r="AE25" s="81">
        <f t="shared" si="1"/>
        <v>435.6408862626173</v>
      </c>
      <c r="AF25" s="82">
        <f t="shared" si="2"/>
        <v>91.39355667622911</v>
      </c>
      <c r="AG25" s="83">
        <f t="shared" si="3"/>
        <v>808.1333503254951</v>
      </c>
      <c r="AH25" s="84">
        <f t="shared" si="4"/>
        <v>281.09890738664893</v>
      </c>
      <c r="AI25" s="85">
        <f t="shared" si="5"/>
        <v>17.341097512830636</v>
      </c>
      <c r="AJ25" s="111">
        <v>31.4</v>
      </c>
      <c r="AK25" s="109" t="s">
        <v>26</v>
      </c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</row>
    <row r="26" spans="1:155" s="8" customFormat="1" ht="19.5" customHeight="1">
      <c r="A26" s="19">
        <v>21</v>
      </c>
      <c r="B26" s="18" t="s">
        <v>27</v>
      </c>
      <c r="C26" s="54">
        <f>'9月'!C26</f>
        <v>15501</v>
      </c>
      <c r="D26" s="56">
        <f>'4月'!D26+'5月'!D26+'6月'!D26+'7月'!D26+'8月'!D26+'9月'!D26+'10月'!D26+'11月'!D26+'12月'!D26+'1月'!D26+'2月'!D26+'3月'!D26</f>
        <v>2720.4000000000005</v>
      </c>
      <c r="E26" s="51">
        <f>'4月'!E26+'5月'!E26+'6月'!E26+'7月'!E26+'8月'!E26+'9月'!E26+'10月'!E26+'11月'!E26+'12月'!E26+'1月'!E26+'2月'!E26+'3月'!E26</f>
        <v>2370.2000000000003</v>
      </c>
      <c r="F26" s="51">
        <f>'4月'!F26+'5月'!F26+'6月'!F26+'7月'!F26+'8月'!F26+'9月'!F26+'10月'!F26+'11月'!F26+'12月'!F26+'1月'!F26+'2月'!F26+'3月'!F26</f>
        <v>350.2</v>
      </c>
      <c r="G26" s="57">
        <f>'4月'!G26+'5月'!G26+'6月'!G26+'7月'!G26+'8月'!G26+'9月'!G26+'10月'!G26+'11月'!G26+'12月'!G26+'1月'!G26+'2月'!G26+'3月'!G26</f>
        <v>0</v>
      </c>
      <c r="H26" s="20">
        <f>'4月'!H26+'5月'!H26+'6月'!H26+'7月'!H26+'8月'!H26+'9月'!H26+'10月'!H26+'11月'!H26+'12月'!H26+'1月'!H26+'2月'!H26+'3月'!H26</f>
        <v>0</v>
      </c>
      <c r="I26" s="20">
        <f>'4月'!I26+'5月'!I26+'6月'!I26+'7月'!I26+'8月'!I26+'9月'!I26+'10月'!I26+'11月'!I26+'12月'!I26+'1月'!I26+'2月'!I26+'3月'!I26</f>
        <v>0</v>
      </c>
      <c r="J26" s="57">
        <f>'4月'!J26+'5月'!J26+'6月'!J26+'7月'!J26+'8月'!J26+'9月'!J26+'10月'!J26+'11月'!J26+'12月'!J26+'1月'!J26+'2月'!J26+'3月'!J26</f>
        <v>2209.8</v>
      </c>
      <c r="K26" s="20">
        <f>'4月'!K26+'5月'!K26+'6月'!K26+'7月'!K26+'8月'!K26+'9月'!K26+'10月'!K26+'11月'!K26+'12月'!K26+'1月'!K26+'2月'!K26+'3月'!K26</f>
        <v>1941.1000000000001</v>
      </c>
      <c r="L26" s="20">
        <f>'4月'!L26+'5月'!L26+'6月'!L26+'7月'!L26+'8月'!L26+'9月'!L26+'10月'!L26+'11月'!L26+'12月'!L26+'1月'!L26+'2月'!L26+'3月'!L26</f>
        <v>268.7</v>
      </c>
      <c r="M26" s="57">
        <f>'4月'!M26+'5月'!M26+'6月'!M26+'7月'!M26+'8月'!M26+'9月'!M26+'10月'!M26+'11月'!M26+'12月'!M26+'1月'!M26+'2月'!M26+'3月'!M26</f>
        <v>124.29999999999998</v>
      </c>
      <c r="N26" s="20">
        <f>'4月'!N26+'5月'!N26+'6月'!N26+'7月'!N26+'8月'!N26+'9月'!N26+'10月'!N26+'11月'!N26+'12月'!N26+'1月'!N26+'2月'!N26+'3月'!N26</f>
        <v>42.800000000000004</v>
      </c>
      <c r="O26" s="20">
        <f>'4月'!O26+'5月'!O26+'6月'!O26+'7月'!O26+'8月'!O26+'9月'!O26+'10月'!O26+'11月'!O26+'12月'!O26+'1月'!O26+'2月'!O26+'3月'!O26</f>
        <v>81.5</v>
      </c>
      <c r="P26" s="57">
        <f>'4月'!P26+'5月'!P26+'6月'!P26+'7月'!P26+'8月'!P26+'9月'!P26+'10月'!P26+'11月'!P26+'12月'!P26+'1月'!P26+'2月'!P26+'3月'!P26</f>
        <v>386.3</v>
      </c>
      <c r="Q26" s="163">
        <f>'4月'!Q26+'5月'!Q26+'6月'!Q26+'7月'!Q26+'8月'!Q26+'9月'!Q26+'10月'!Q26+'11月'!Q26+'12月'!Q26+'1月'!Q26+'2月'!Q26+'3月'!Q26</f>
        <v>386.3</v>
      </c>
      <c r="R26" s="20">
        <f>'4月'!R26+'5月'!R26+'6月'!R26+'7月'!R26+'8月'!R26+'9月'!R26+'10月'!R26+'11月'!R26+'12月'!R26+'1月'!R26+'2月'!R26+'3月'!R26</f>
        <v>0</v>
      </c>
      <c r="S26" s="57">
        <f>'4月'!S26+'5月'!S26+'6月'!S26+'7月'!S26+'8月'!S26+'9月'!S26+'10月'!S26+'11月'!S26+'12月'!S26+'1月'!S26+'2月'!S26+'3月'!S26</f>
        <v>0</v>
      </c>
      <c r="T26" s="20">
        <f>'4月'!T26+'5月'!T26+'6月'!T26+'7月'!T26+'8月'!T26+'9月'!T26+'10月'!T26+'11月'!T26+'12月'!T26+'1月'!T26+'2月'!T26+'3月'!T26</f>
        <v>0</v>
      </c>
      <c r="U26" s="20">
        <f>'4月'!U26+'5月'!U26+'6月'!U26+'7月'!U26+'8月'!U26+'9月'!U26+'10月'!U26+'11月'!U26+'12月'!U26+'1月'!U26+'2月'!U26+'3月'!U26</f>
        <v>0</v>
      </c>
      <c r="V26" s="57">
        <f>'4月'!V26+'5月'!V26+'6月'!V26+'7月'!V26+'8月'!V26+'9月'!V26+'10月'!V26+'11月'!V26+'12月'!V26+'1月'!V26+'2月'!V26+'3月'!V26</f>
        <v>0</v>
      </c>
      <c r="W26" s="20">
        <f>'4月'!W26+'5月'!W26+'6月'!W26+'7月'!W26+'8月'!W26+'9月'!W26+'10月'!W26+'11月'!W26+'12月'!W26+'1月'!W26+'2月'!W26+'3月'!W26</f>
        <v>0</v>
      </c>
      <c r="X26" s="20">
        <f>'4月'!X26+'5月'!X26+'6月'!X26+'7月'!X26+'8月'!X26+'9月'!X26+'10月'!X26+'11月'!X26+'12月'!X26+'1月'!X26+'2月'!X26+'3月'!X26</f>
        <v>0</v>
      </c>
      <c r="Y26" s="77">
        <f>'4月'!Y26+'5月'!Y26+'6月'!Y26+'7月'!Y26+'8月'!Y26+'9月'!Y26+'10月'!Y26+'11月'!Y26+'12月'!Y26+'1月'!Y26+'2月'!Y26+'3月'!Y26</f>
        <v>1502.6000000000001</v>
      </c>
      <c r="Z26" s="58">
        <f>'4月'!Z26+'5月'!Z26+'6月'!Z26+'7月'!Z26+'8月'!Z26+'9月'!Z26+'10月'!Z26+'11月'!Z26+'12月'!Z26+'1月'!Z26+'2月'!Z26+'3月'!Z26</f>
        <v>4223</v>
      </c>
      <c r="AA26" s="60">
        <f>'4月'!AA26+'5月'!AA26+'6月'!AA26+'7月'!AA26+'8月'!AA26+'9月'!AA26+'10月'!AA26+'11月'!AA26+'12月'!AA26+'1月'!AA26+'2月'!AA26+'3月'!AA26</f>
        <v>2720.4000000000005</v>
      </c>
      <c r="AB26" s="78">
        <f>'4月'!AB26+'5月'!AB26+'6月'!AB26+'7月'!AB26+'8月'!AB26+'9月'!AB26+'10月'!AB26+'11月'!AB26+'12月'!AB26+'1月'!AB26+'2月'!AB26+'3月'!AB26</f>
        <v>2334.1000000000004</v>
      </c>
      <c r="AC26" s="79">
        <f>'4月'!AC26+'5月'!AC26+'6月'!AC26+'7月'!AC26+'8月'!AC26+'9月'!AC26+'10月'!AC26+'11月'!AC26+'12月'!AC26+'1月'!AC26+'2月'!AC26+'3月'!AC26</f>
        <v>386.3</v>
      </c>
      <c r="AD26" s="80">
        <f t="shared" si="0"/>
        <v>480.81741080778716</v>
      </c>
      <c r="AE26" s="81">
        <f t="shared" si="1"/>
        <v>412.5407728887133</v>
      </c>
      <c r="AF26" s="82">
        <f t="shared" si="2"/>
        <v>68.27663791907372</v>
      </c>
      <c r="AG26" s="83">
        <f t="shared" si="3"/>
        <v>746.3946205856802</v>
      </c>
      <c r="AH26" s="84">
        <f t="shared" si="4"/>
        <v>265.57720977789324</v>
      </c>
      <c r="AI26" s="85">
        <f t="shared" si="5"/>
        <v>14.200117629760326</v>
      </c>
      <c r="AJ26" s="111">
        <v>86.1</v>
      </c>
      <c r="AK26" s="109" t="s">
        <v>27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</row>
    <row r="27" spans="1:155" s="8" customFormat="1" ht="19.5" customHeight="1">
      <c r="A27" s="13">
        <v>22</v>
      </c>
      <c r="B27" s="18" t="s">
        <v>28</v>
      </c>
      <c r="C27" s="54">
        <f>'9月'!C27</f>
        <v>7259</v>
      </c>
      <c r="D27" s="56">
        <f>'4月'!D27+'5月'!D27+'6月'!D27+'7月'!D27+'8月'!D27+'9月'!D27+'10月'!D27+'11月'!D27+'12月'!D27+'1月'!D27+'2月'!D27+'3月'!D27</f>
        <v>1516.2000000000003</v>
      </c>
      <c r="E27" s="51">
        <f>'4月'!E27+'5月'!E27+'6月'!E27+'7月'!E27+'8月'!E27+'9月'!E27+'10月'!E27+'11月'!E27+'12月'!E27+'1月'!E27+'2月'!E27+'3月'!E27</f>
        <v>1404.5</v>
      </c>
      <c r="F27" s="51">
        <f>'4月'!F27+'5月'!F27+'6月'!F27+'7月'!F27+'8月'!F27+'9月'!F27+'10月'!F27+'11月'!F27+'12月'!F27+'1月'!F27+'2月'!F27+'3月'!F27</f>
        <v>111.70000000000002</v>
      </c>
      <c r="G27" s="57">
        <f>'4月'!G27+'5月'!G27+'6月'!G27+'7月'!G27+'8月'!G27+'9月'!G27+'10月'!G27+'11月'!G27+'12月'!G27+'1月'!G27+'2月'!G27+'3月'!G27</f>
        <v>0</v>
      </c>
      <c r="H27" s="20">
        <f>'4月'!H27+'5月'!H27+'6月'!H27+'7月'!H27+'8月'!H27+'9月'!H27+'10月'!H27+'11月'!H27+'12月'!H27+'1月'!H27+'2月'!H27+'3月'!H27</f>
        <v>0</v>
      </c>
      <c r="I27" s="20">
        <f>'4月'!I27+'5月'!I27+'6月'!I27+'7月'!I27+'8月'!I27+'9月'!I27+'10月'!I27+'11月'!I27+'12月'!I27+'1月'!I27+'2月'!I27+'3月'!I27</f>
        <v>0</v>
      </c>
      <c r="J27" s="57">
        <f>'4月'!J27+'5月'!J27+'6月'!J27+'7月'!J27+'8月'!J27+'9月'!J27+'10月'!J27+'11月'!J27+'12月'!J27+'1月'!J27+'2月'!J27+'3月'!J27</f>
        <v>1214.5</v>
      </c>
      <c r="K27" s="20">
        <f>'4月'!K27+'5月'!K27+'6月'!K27+'7月'!K27+'8月'!K27+'9月'!K27+'10月'!K27+'11月'!K27+'12月'!K27+'1月'!K27+'2月'!K27+'3月'!K27</f>
        <v>1145.3000000000002</v>
      </c>
      <c r="L27" s="20">
        <f>'4月'!L27+'5月'!L27+'6月'!L27+'7月'!L27+'8月'!L27+'9月'!L27+'10月'!L27+'11月'!L27+'12月'!L27+'1月'!L27+'2月'!L27+'3月'!L27</f>
        <v>69.2</v>
      </c>
      <c r="M27" s="57">
        <f>'4月'!M27+'5月'!M27+'6月'!M27+'7月'!M27+'8月'!M27+'9月'!M27+'10月'!M27+'11月'!M27+'12月'!M27+'1月'!M27+'2月'!M27+'3月'!M27</f>
        <v>95.10000000000001</v>
      </c>
      <c r="N27" s="20">
        <f>'4月'!N27+'5月'!N27+'6月'!N27+'7月'!N27+'8月'!N27+'9月'!N27+'10月'!N27+'11月'!N27+'12月'!N27+'1月'!N27+'2月'!N27+'3月'!N27</f>
        <v>79.9</v>
      </c>
      <c r="O27" s="20">
        <f>'4月'!O27+'5月'!O27+'6月'!O27+'7月'!O27+'8月'!O27+'9月'!O27+'10月'!O27+'11月'!O27+'12月'!O27+'1月'!O27+'2月'!O27+'3月'!O27</f>
        <v>15.200000000000003</v>
      </c>
      <c r="P27" s="57">
        <f>'4月'!P27+'5月'!P27+'6月'!P27+'7月'!P27+'8月'!P27+'9月'!P27+'10月'!P27+'11月'!P27+'12月'!P27+'1月'!P27+'2月'!P27+'3月'!P27</f>
        <v>179.6</v>
      </c>
      <c r="Q27" s="20">
        <f>'4月'!Q27+'5月'!Q27+'6月'!Q27+'7月'!Q27+'8月'!Q27+'9月'!Q27+'10月'!Q27+'11月'!Q27+'12月'!Q27+'1月'!Q27+'2月'!Q27+'3月'!Q27</f>
        <v>179.29999999999998</v>
      </c>
      <c r="R27" s="20">
        <f>'4月'!R27+'5月'!R27+'6月'!R27+'7月'!R27+'8月'!R27+'9月'!R27+'10月'!R27+'11月'!R27+'12月'!R27+'1月'!R27+'2月'!R27+'3月'!R27</f>
        <v>0.3</v>
      </c>
      <c r="S27" s="57">
        <f>'4月'!S27+'5月'!S27+'6月'!S27+'7月'!S27+'8月'!S27+'9月'!S27+'10月'!S27+'11月'!S27+'12月'!S27+'1月'!S27+'2月'!S27+'3月'!S27</f>
        <v>0</v>
      </c>
      <c r="T27" s="20">
        <f>'4月'!T27+'5月'!T27+'6月'!T27+'7月'!T27+'8月'!T27+'9月'!T27+'10月'!T27+'11月'!T27+'12月'!T27+'1月'!T27+'2月'!T27+'3月'!T27</f>
        <v>0</v>
      </c>
      <c r="U27" s="20">
        <f>'4月'!U27+'5月'!U27+'6月'!U27+'7月'!U27+'8月'!U27+'9月'!U27+'10月'!U27+'11月'!U27+'12月'!U27+'1月'!U27+'2月'!U27+'3月'!U27</f>
        <v>0</v>
      </c>
      <c r="V27" s="57">
        <f>'4月'!V27+'5月'!V27+'6月'!V27+'7月'!V27+'8月'!V27+'9月'!V27+'10月'!V27+'11月'!V27+'12月'!V27+'1月'!V27+'2月'!V27+'3月'!V27</f>
        <v>27</v>
      </c>
      <c r="W27" s="20">
        <f>'4月'!W27+'5月'!W27+'6月'!W27+'7月'!W27+'8月'!W27+'9月'!W27+'10月'!W27+'11月'!W27+'12月'!W27+'1月'!W27+'2月'!W27+'3月'!W27</f>
        <v>0</v>
      </c>
      <c r="X27" s="20">
        <f>'4月'!X27+'5月'!X27+'6月'!X27+'7月'!X27+'8月'!X27+'9月'!X27+'10月'!X27+'11月'!X27+'12月'!X27+'1月'!X27+'2月'!X27+'3月'!X27</f>
        <v>27</v>
      </c>
      <c r="Y27" s="77">
        <f>'4月'!Y27+'5月'!Y27+'6月'!Y27+'7月'!Y27+'8月'!Y27+'9月'!Y27+'10月'!Y27+'11月'!Y27+'12月'!Y27+'1月'!Y27+'2月'!Y27+'3月'!Y27</f>
        <v>457.00000000000006</v>
      </c>
      <c r="Z27" s="58">
        <f>'4月'!Z27+'5月'!Z27+'6月'!Z27+'7月'!Z27+'8月'!Z27+'9月'!Z27+'10月'!Z27+'11月'!Z27+'12月'!Z27+'1月'!Z27+'2月'!Z27+'3月'!Z27</f>
        <v>1973.2</v>
      </c>
      <c r="AA27" s="60">
        <f>'4月'!AA27+'5月'!AA27+'6月'!AA27+'7月'!AA27+'8月'!AA27+'9月'!AA27+'10月'!AA27+'11月'!AA27+'12月'!AA27+'1月'!AA27+'2月'!AA27+'3月'!AA27</f>
        <v>1516.2000000000003</v>
      </c>
      <c r="AB27" s="78">
        <f>'4月'!AB27+'5月'!AB27+'6月'!AB27+'7月'!AB27+'8月'!AB27+'9月'!AB27+'10月'!AB27+'11月'!AB27+'12月'!AB27+'1月'!AB27+'2月'!AB27+'3月'!AB27</f>
        <v>1336.6000000000004</v>
      </c>
      <c r="AC27" s="79">
        <f>'4月'!AC27+'5月'!AC27+'6月'!AC27+'7月'!AC27+'8月'!AC27+'9月'!AC27+'10月'!AC27+'11月'!AC27+'12月'!AC27+'1月'!AC27+'2月'!AC27+'3月'!AC27</f>
        <v>179.6</v>
      </c>
      <c r="AD27" s="80">
        <f t="shared" si="0"/>
        <v>572.251357313642</v>
      </c>
      <c r="AE27" s="81">
        <f t="shared" si="1"/>
        <v>504.46587797481465</v>
      </c>
      <c r="AF27" s="82">
        <f t="shared" si="2"/>
        <v>67.78547933882737</v>
      </c>
      <c r="AG27" s="83">
        <f t="shared" si="3"/>
        <v>744.734453404088</v>
      </c>
      <c r="AH27" s="84">
        <f t="shared" si="4"/>
        <v>172.48309609044608</v>
      </c>
      <c r="AI27" s="85">
        <f t="shared" si="5"/>
        <v>11.84540298113705</v>
      </c>
      <c r="AJ27" s="111">
        <v>21.9</v>
      </c>
      <c r="AK27" s="109" t="s">
        <v>28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</row>
    <row r="28" spans="1:155" s="55" customFormat="1" ht="19.5" customHeight="1">
      <c r="A28" s="19">
        <v>23</v>
      </c>
      <c r="B28" s="18" t="s">
        <v>29</v>
      </c>
      <c r="C28" s="54">
        <f>'9月'!C28</f>
        <v>5087</v>
      </c>
      <c r="D28" s="56">
        <f>'4月'!D28+'5月'!D28+'6月'!D28+'7月'!D28+'8月'!D28+'9月'!D28+'10月'!D28+'11月'!D28+'12月'!D28+'1月'!D28+'2月'!D28+'3月'!D28</f>
        <v>1139.8</v>
      </c>
      <c r="E28" s="51">
        <f>'4月'!E28+'5月'!E28+'6月'!E28+'7月'!E28+'8月'!E28+'9月'!E28+'10月'!E28+'11月'!E28+'12月'!E28+'1月'!E28+'2月'!E28+'3月'!E28</f>
        <v>1081.1</v>
      </c>
      <c r="F28" s="51">
        <f>'4月'!F28+'5月'!F28+'6月'!F28+'7月'!F28+'8月'!F28+'9月'!F28+'10月'!F28+'11月'!F28+'12月'!F28+'1月'!F28+'2月'!F28+'3月'!F28</f>
        <v>58.7</v>
      </c>
      <c r="G28" s="57">
        <f>'4月'!G28+'5月'!G28+'6月'!G28+'7月'!G28+'8月'!G28+'9月'!G28+'10月'!G28+'11月'!G28+'12月'!G28+'1月'!G28+'2月'!G28+'3月'!G28</f>
        <v>0</v>
      </c>
      <c r="H28" s="20">
        <f>'4月'!H28+'5月'!H28+'6月'!H28+'7月'!H28+'8月'!H28+'9月'!H28+'10月'!H28+'11月'!H28+'12月'!H28+'1月'!H28+'2月'!H28+'3月'!H28</f>
        <v>0</v>
      </c>
      <c r="I28" s="20">
        <f>'4月'!I28+'5月'!I28+'6月'!I28+'7月'!I28+'8月'!I28+'9月'!I28+'10月'!I28+'11月'!I28+'12月'!I28+'1月'!I28+'2月'!I28+'3月'!I28</f>
        <v>0</v>
      </c>
      <c r="J28" s="57">
        <f>'4月'!J28+'5月'!J28+'6月'!J28+'7月'!J28+'8月'!J28+'9月'!J28+'10月'!J28+'11月'!J28+'12月'!J28+'1月'!J28+'2月'!J28+'3月'!J28</f>
        <v>949.9000000000002</v>
      </c>
      <c r="K28" s="20">
        <f>'4月'!K28+'5月'!K28+'6月'!K28+'7月'!K28+'8月'!K28+'9月'!K28+'10月'!K28+'11月'!K28+'12月'!K28+'1月'!K28+'2月'!K28+'3月'!K28</f>
        <v>911.0999999999998</v>
      </c>
      <c r="L28" s="20">
        <f>'4月'!L28+'5月'!L28+'6月'!L28+'7月'!L28+'8月'!L28+'9月'!L28+'10月'!L28+'11月'!L28+'12月'!L28+'1月'!L28+'2月'!L28+'3月'!L28</f>
        <v>38.8</v>
      </c>
      <c r="M28" s="57">
        <f>'4月'!M28+'5月'!M28+'6月'!M28+'7月'!M28+'8月'!M28+'9月'!M28+'10月'!M28+'11月'!M28+'12月'!M28+'1月'!M28+'2月'!M28+'3月'!M28</f>
        <v>128.4</v>
      </c>
      <c r="N28" s="20">
        <f>'4月'!N28+'5月'!N28+'6月'!N28+'7月'!N28+'8月'!N28+'9月'!N28+'10月'!N28+'11月'!N28+'12月'!N28+'1月'!N28+'2月'!N28+'3月'!N28</f>
        <v>111.5</v>
      </c>
      <c r="O28" s="20">
        <f>'4月'!O28+'5月'!O28+'6月'!O28+'7月'!O28+'8月'!O28+'9月'!O28+'10月'!O28+'11月'!O28+'12月'!O28+'1月'!O28+'2月'!O28+'3月'!O28</f>
        <v>16.900000000000002</v>
      </c>
      <c r="P28" s="57">
        <f>'4月'!P28+'5月'!P28+'6月'!P28+'7月'!P28+'8月'!P28+'9月'!P28+'10月'!P28+'11月'!P28+'12月'!P28+'1月'!P28+'2月'!P28+'3月'!P28</f>
        <v>61.50000000000001</v>
      </c>
      <c r="Q28" s="20">
        <f>'4月'!Q28+'5月'!Q28+'6月'!Q28+'7月'!Q28+'8月'!Q28+'9月'!Q28+'10月'!Q28+'11月'!Q28+'12月'!Q28+'1月'!Q28+'2月'!Q28+'3月'!Q28</f>
        <v>58.5</v>
      </c>
      <c r="R28" s="20">
        <f>'4月'!R28+'5月'!R28+'6月'!R28+'7月'!R28+'8月'!R28+'9月'!R28+'10月'!R28+'11月'!R28+'12月'!R28+'1月'!R28+'2月'!R28+'3月'!R28</f>
        <v>3</v>
      </c>
      <c r="S28" s="57">
        <f>'4月'!S28+'5月'!S28+'6月'!S28+'7月'!S28+'8月'!S28+'9月'!S28+'10月'!S28+'11月'!S28+'12月'!S28+'1月'!S28+'2月'!S28+'3月'!S28</f>
        <v>0</v>
      </c>
      <c r="T28" s="20">
        <f>'4月'!T28+'5月'!T28+'6月'!T28+'7月'!T28+'8月'!T28+'9月'!T28+'10月'!T28+'11月'!T28+'12月'!T28+'1月'!T28+'2月'!T28+'3月'!T28</f>
        <v>0</v>
      </c>
      <c r="U28" s="20">
        <f>'4月'!U28+'5月'!U28+'6月'!U28+'7月'!U28+'8月'!U28+'9月'!U28+'10月'!U28+'11月'!U28+'12月'!U28+'1月'!U28+'2月'!U28+'3月'!U28</f>
        <v>0</v>
      </c>
      <c r="V28" s="57">
        <f>'4月'!V28+'5月'!V28+'6月'!V28+'7月'!V28+'8月'!V28+'9月'!V28+'10月'!V28+'11月'!V28+'12月'!V28+'1月'!V28+'2月'!V28+'3月'!V28</f>
        <v>0</v>
      </c>
      <c r="W28" s="20">
        <f>'4月'!W28+'5月'!W28+'6月'!W28+'7月'!W28+'8月'!W28+'9月'!W28+'10月'!W28+'11月'!W28+'12月'!W28+'1月'!W28+'2月'!W28+'3月'!W28</f>
        <v>0</v>
      </c>
      <c r="X28" s="20">
        <f>'4月'!X28+'5月'!X28+'6月'!X28+'7月'!X28+'8月'!X28+'9月'!X28+'10月'!X28+'11月'!X28+'12月'!X28+'1月'!X28+'2月'!X28+'3月'!X28</f>
        <v>0</v>
      </c>
      <c r="Y28" s="77">
        <f>'4月'!Y28+'5月'!Y28+'6月'!Y28+'7月'!Y28+'8月'!Y28+'9月'!Y28+'10月'!Y28+'11月'!Y28+'12月'!Y28+'1月'!Y28+'2月'!Y28+'3月'!Y28</f>
        <v>0</v>
      </c>
      <c r="Z28" s="58">
        <f>'4月'!Z28+'5月'!Z28+'6月'!Z28+'7月'!Z28+'8月'!Z28+'9月'!Z28+'10月'!Z28+'11月'!Z28+'12月'!Z28+'1月'!Z28+'2月'!Z28+'3月'!Z28</f>
        <v>1139.8</v>
      </c>
      <c r="AA28" s="60">
        <f>'4月'!AA28+'5月'!AA28+'6月'!AA28+'7月'!AA28+'8月'!AA28+'9月'!AA28+'10月'!AA28+'11月'!AA28+'12月'!AA28+'1月'!AA28+'2月'!AA28+'3月'!AA28</f>
        <v>1139.8</v>
      </c>
      <c r="AB28" s="78">
        <f>'4月'!AB28+'5月'!AB28+'6月'!AB28+'7月'!AB28+'8月'!AB28+'9月'!AB28+'10月'!AB28+'11月'!AB28+'12月'!AB28+'1月'!AB28+'2月'!AB28+'3月'!AB28</f>
        <v>1078.3</v>
      </c>
      <c r="AC28" s="79">
        <f>'4月'!AC28+'5月'!AC28+'6月'!AC28+'7月'!AC28+'8月'!AC28+'9月'!AC28+'10月'!AC28+'11月'!AC28+'12月'!AC28+'1月'!AC28+'2月'!AC28+'3月'!AC28</f>
        <v>61.50000000000001</v>
      </c>
      <c r="AD28" s="80">
        <f t="shared" si="0"/>
        <v>613.8666652304693</v>
      </c>
      <c r="AE28" s="81">
        <f t="shared" si="1"/>
        <v>580.7443631496886</v>
      </c>
      <c r="AF28" s="82">
        <f t="shared" si="2"/>
        <v>33.12230208078073</v>
      </c>
      <c r="AG28" s="83">
        <f t="shared" si="3"/>
        <v>613.8666652304693</v>
      </c>
      <c r="AH28" s="84">
        <f t="shared" si="4"/>
        <v>0</v>
      </c>
      <c r="AI28" s="85">
        <f t="shared" si="5"/>
        <v>5.395683453237411</v>
      </c>
      <c r="AJ28" s="111">
        <v>10.1</v>
      </c>
      <c r="AK28" s="109" t="s">
        <v>29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</row>
    <row r="29" spans="1:155" s="55" customFormat="1" ht="19.5" customHeight="1">
      <c r="A29" s="19">
        <v>24</v>
      </c>
      <c r="B29" s="18" t="s">
        <v>30</v>
      </c>
      <c r="C29" s="54">
        <f>'9月'!C29</f>
        <v>11208</v>
      </c>
      <c r="D29" s="56">
        <f>'4月'!D29+'5月'!D29+'6月'!D29+'7月'!D29+'8月'!D29+'9月'!D29+'10月'!D29+'11月'!D29+'12月'!D29+'1月'!D29+'2月'!D29+'3月'!D29</f>
        <v>2825.8999999999996</v>
      </c>
      <c r="E29" s="51">
        <f>'4月'!E29+'5月'!E29+'6月'!E29+'7月'!E29+'8月'!E29+'9月'!E29+'10月'!E29+'11月'!E29+'12月'!E29+'1月'!E29+'2月'!E29+'3月'!E29</f>
        <v>2605.0000000000005</v>
      </c>
      <c r="F29" s="51">
        <f>'4月'!F29+'5月'!F29+'6月'!F29+'7月'!F29+'8月'!F29+'9月'!F29+'10月'!F29+'11月'!F29+'12月'!F29+'1月'!F29+'2月'!F29+'3月'!F29</f>
        <v>220.89999999999995</v>
      </c>
      <c r="G29" s="57">
        <f>'4月'!G29+'5月'!G29+'6月'!G29+'7月'!G29+'8月'!G29+'9月'!G29+'10月'!G29+'11月'!G29+'12月'!G29+'1月'!G29+'2月'!G29+'3月'!G29</f>
        <v>0</v>
      </c>
      <c r="H29" s="20">
        <f>'4月'!H29+'5月'!H29+'6月'!H29+'7月'!H29+'8月'!H29+'9月'!H29+'10月'!H29+'11月'!H29+'12月'!H29+'1月'!H29+'2月'!H29+'3月'!H29</f>
        <v>0</v>
      </c>
      <c r="I29" s="20">
        <f>'4月'!I29+'5月'!I29+'6月'!I29+'7月'!I29+'8月'!I29+'9月'!I29+'10月'!I29+'11月'!I29+'12月'!I29+'1月'!I29+'2月'!I29+'3月'!I29</f>
        <v>0</v>
      </c>
      <c r="J29" s="57">
        <f>'4月'!J29+'5月'!J29+'6月'!J29+'7月'!J29+'8月'!J29+'9月'!J29+'10月'!J29+'11月'!J29+'12月'!J29+'1月'!J29+'2月'!J29+'3月'!J29</f>
        <v>2045.8</v>
      </c>
      <c r="K29" s="20">
        <f>'4月'!K29+'5月'!K29+'6月'!K29+'7月'!K29+'8月'!K29+'9月'!K29+'10月'!K29+'11月'!K29+'12月'!K29+'1月'!K29+'2月'!K29+'3月'!K29</f>
        <v>1870.3000000000004</v>
      </c>
      <c r="L29" s="20">
        <f>'4月'!L29+'5月'!L29+'6月'!L29+'7月'!L29+'8月'!L29+'9月'!L29+'10月'!L29+'11月'!L29+'12月'!L29+'1月'!L29+'2月'!L29+'3月'!L29</f>
        <v>175.49999999999997</v>
      </c>
      <c r="M29" s="57">
        <f>'4月'!M29+'5月'!M29+'6月'!M29+'7月'!M29+'8月'!M29+'9月'!M29+'10月'!M29+'11月'!M29+'12月'!M29+'1月'!M29+'2月'!M29+'3月'!M29</f>
        <v>79.7</v>
      </c>
      <c r="N29" s="20">
        <f>'4月'!N29+'5月'!N29+'6月'!N29+'7月'!N29+'8月'!N29+'9月'!N29+'10月'!N29+'11月'!N29+'12月'!N29+'1月'!N29+'2月'!N29+'3月'!N29</f>
        <v>73.2</v>
      </c>
      <c r="O29" s="20">
        <f>'4月'!O29+'5月'!O29+'6月'!O29+'7月'!O29+'8月'!O29+'9月'!O29+'10月'!O29+'11月'!O29+'12月'!O29+'1月'!O29+'2月'!O29+'3月'!O29</f>
        <v>6.499999999999999</v>
      </c>
      <c r="P29" s="57">
        <f>'4月'!P29+'5月'!P29+'6月'!P29+'7月'!P29+'8月'!P29+'9月'!P29+'10月'!P29+'11月'!P29+'12月'!P29+'1月'!P29+'2月'!P29+'3月'!P29</f>
        <v>623.8000000000001</v>
      </c>
      <c r="Q29" s="20">
        <f>'4月'!Q29+'5月'!Q29+'6月'!Q29+'7月'!Q29+'8月'!Q29+'9月'!Q29+'10月'!Q29+'11月'!Q29+'12月'!Q29+'1月'!Q29+'2月'!Q29+'3月'!Q29</f>
        <v>610</v>
      </c>
      <c r="R29" s="20">
        <f>'4月'!R29+'5月'!R29+'6月'!R29+'7月'!R29+'8月'!R29+'9月'!R29+'10月'!R29+'11月'!R29+'12月'!R29+'1月'!R29+'2月'!R29+'3月'!R29</f>
        <v>13.800000000000002</v>
      </c>
      <c r="S29" s="57">
        <f>'4月'!S29+'5月'!S29+'6月'!S29+'7月'!S29+'8月'!S29+'9月'!S29+'10月'!S29+'11月'!S29+'12月'!S29+'1月'!S29+'2月'!S29+'3月'!S29</f>
        <v>0</v>
      </c>
      <c r="T29" s="20">
        <f>'4月'!T29+'5月'!T29+'6月'!T29+'7月'!T29+'8月'!T29+'9月'!T29+'10月'!T29+'11月'!T29+'12月'!T29+'1月'!T29+'2月'!T29+'3月'!T29</f>
        <v>0</v>
      </c>
      <c r="U29" s="20">
        <f>'4月'!U29+'5月'!U29+'6月'!U29+'7月'!U29+'8月'!U29+'9月'!U29+'10月'!U29+'11月'!U29+'12月'!U29+'1月'!U29+'2月'!U29+'3月'!U29</f>
        <v>0</v>
      </c>
      <c r="V29" s="57">
        <f>'4月'!V29+'5月'!V29+'6月'!V29+'7月'!V29+'8月'!V29+'9月'!V29+'10月'!V29+'11月'!V29+'12月'!V29+'1月'!V29+'2月'!V29+'3月'!V29</f>
        <v>76.60000000000001</v>
      </c>
      <c r="W29" s="20">
        <f>'4月'!W29+'5月'!W29+'6月'!W29+'7月'!W29+'8月'!W29+'9月'!W29+'10月'!W29+'11月'!W29+'12月'!W29+'1月'!W29+'2月'!W29+'3月'!W29</f>
        <v>51.5</v>
      </c>
      <c r="X29" s="20">
        <f>'4月'!X29+'5月'!X29+'6月'!X29+'7月'!X29+'8月'!X29+'9月'!X29+'10月'!X29+'11月'!X29+'12月'!X29+'1月'!X29+'2月'!X29+'3月'!X29</f>
        <v>25.1</v>
      </c>
      <c r="Y29" s="77">
        <f>'4月'!Y29+'5月'!Y29+'6月'!Y29+'7月'!Y29+'8月'!Y29+'9月'!Y29+'10月'!Y29+'11月'!Y29+'12月'!Y29+'1月'!Y29+'2月'!Y29+'3月'!Y29</f>
        <v>954.2</v>
      </c>
      <c r="Z29" s="58">
        <f>'4月'!Z29+'5月'!Z29+'6月'!Z29+'7月'!Z29+'8月'!Z29+'9月'!Z29+'10月'!Z29+'11月'!Z29+'12月'!Z29+'1月'!Z29+'2月'!Z29+'3月'!Z29</f>
        <v>3780.0999999999995</v>
      </c>
      <c r="AA29" s="90">
        <f>'4月'!AA29+'5月'!AA29+'6月'!AA29+'7月'!AA29+'8月'!AA29+'9月'!AA29+'10月'!AA29+'11月'!AA29+'12月'!AA29+'1月'!AA29+'2月'!AA29+'3月'!AA29</f>
        <v>2825.8999999999996</v>
      </c>
      <c r="AB29" s="57">
        <f>'4月'!AB29+'5月'!AB29+'6月'!AB29+'7月'!AB29+'8月'!AB29+'9月'!AB29+'10月'!AB29+'11月'!AB29+'12月'!AB29+'1月'!AB29+'2月'!AB29+'3月'!AB29</f>
        <v>2202.1</v>
      </c>
      <c r="AC29" s="91">
        <f>'4月'!AC29+'5月'!AC29+'6月'!AC29+'7月'!AC29+'8月'!AC29+'9月'!AC29+'10月'!AC29+'11月'!AC29+'12月'!AC29+'1月'!AC29+'2月'!AC29+'3月'!AC29</f>
        <v>623.8000000000001</v>
      </c>
      <c r="AD29" s="80">
        <f t="shared" si="0"/>
        <v>690.7737134923195</v>
      </c>
      <c r="AE29" s="81">
        <f t="shared" si="1"/>
        <v>538.289675671976</v>
      </c>
      <c r="AF29" s="82">
        <f t="shared" si="2"/>
        <v>152.48403782034362</v>
      </c>
      <c r="AG29" s="83">
        <f t="shared" si="3"/>
        <v>924.0219803858298</v>
      </c>
      <c r="AH29" s="84">
        <f t="shared" si="4"/>
        <v>233.2482668935105</v>
      </c>
      <c r="AI29" s="85">
        <f t="shared" si="5"/>
        <v>22.074383382285294</v>
      </c>
      <c r="AJ29" s="111">
        <v>4.2</v>
      </c>
      <c r="AK29" s="109" t="s">
        <v>30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</row>
    <row r="30" spans="1:155" s="55" customFormat="1" ht="19.5" customHeight="1">
      <c r="A30" s="19">
        <v>25</v>
      </c>
      <c r="B30" s="18" t="s">
        <v>31</v>
      </c>
      <c r="C30" s="54">
        <f>'9月'!C30</f>
        <v>14848</v>
      </c>
      <c r="D30" s="56">
        <f>'4月'!D30+'5月'!D30+'6月'!D30+'7月'!D30+'8月'!D30+'9月'!D30+'10月'!D30+'11月'!D30+'12月'!D30+'1月'!D30+'2月'!D30+'3月'!D30</f>
        <v>3585.0999999999995</v>
      </c>
      <c r="E30" s="51">
        <f>'4月'!E30+'5月'!E30+'6月'!E30+'7月'!E30+'8月'!E30+'9月'!E30+'10月'!E30+'11月'!E30+'12月'!E30+'1月'!E30+'2月'!E30+'3月'!E30</f>
        <v>3219.3</v>
      </c>
      <c r="F30" s="51">
        <f>'4月'!F30+'5月'!F30+'6月'!F30+'7月'!F30+'8月'!F30+'9月'!F30+'10月'!F30+'11月'!F30+'12月'!F30+'1月'!F30+'2月'!F30+'3月'!F30</f>
        <v>365.8</v>
      </c>
      <c r="G30" s="57">
        <f>'4月'!G30+'5月'!G30+'6月'!G30+'7月'!G30+'8月'!G30+'9月'!G30+'10月'!G30+'11月'!G30+'12月'!G30+'1月'!G30+'2月'!G30+'3月'!G30</f>
        <v>0</v>
      </c>
      <c r="H30" s="20">
        <f>'4月'!H30+'5月'!H30+'6月'!H30+'7月'!H30+'8月'!H30+'9月'!H30+'10月'!H30+'11月'!H30+'12月'!H30+'1月'!H30+'2月'!H30+'3月'!H30</f>
        <v>0</v>
      </c>
      <c r="I30" s="20">
        <f>'4月'!I30+'5月'!I30+'6月'!I30+'7月'!I30+'8月'!I30+'9月'!I30+'10月'!I30+'11月'!I30+'12月'!I30+'1月'!I30+'2月'!I30+'3月'!I30</f>
        <v>0</v>
      </c>
      <c r="J30" s="57">
        <f>'4月'!J30+'5月'!J30+'6月'!J30+'7月'!J30+'8月'!J30+'9月'!J30+'10月'!J30+'11月'!J30+'12月'!J30+'1月'!J30+'2月'!J30+'3月'!J30</f>
        <v>2980.5999999999995</v>
      </c>
      <c r="K30" s="20">
        <f>'4月'!K30+'5月'!K30+'6月'!K30+'7月'!K30+'8月'!K30+'9月'!K30+'10月'!K30+'11月'!K30+'12月'!K30+'1月'!K30+'2月'!K30+'3月'!K30</f>
        <v>2858</v>
      </c>
      <c r="L30" s="20">
        <f>'4月'!L30+'5月'!L30+'6月'!L30+'7月'!L30+'8月'!L30+'9月'!L30+'10月'!L30+'11月'!L30+'12月'!L30+'1月'!L30+'2月'!L30+'3月'!L30</f>
        <v>122.60000000000002</v>
      </c>
      <c r="M30" s="57">
        <f>'4月'!M30+'5月'!M30+'6月'!M30+'7月'!M30+'8月'!M30+'9月'!M30+'10月'!M30+'11月'!M30+'12月'!M30+'1月'!M30+'2月'!M30+'3月'!M30</f>
        <v>134</v>
      </c>
      <c r="N30" s="20">
        <f>'4月'!N30+'5月'!N30+'6月'!N30+'7月'!N30+'8月'!N30+'9月'!N30+'10月'!N30+'11月'!N30+'12月'!N30+'1月'!N30+'2月'!N30+'3月'!N30</f>
        <v>95.6</v>
      </c>
      <c r="O30" s="20">
        <f>'4月'!O30+'5月'!O30+'6月'!O30+'7月'!O30+'8月'!O30+'9月'!O30+'10月'!O30+'11月'!O30+'12月'!O30+'1月'!O30+'2月'!O30+'3月'!O30</f>
        <v>38.400000000000006</v>
      </c>
      <c r="P30" s="57">
        <f>'4月'!P30+'5月'!P30+'6月'!P30+'7月'!P30+'8月'!P30+'9月'!P30+'10月'!P30+'11月'!P30+'12月'!P30+'1月'!P30+'2月'!P30+'3月'!P30</f>
        <v>296.90000000000003</v>
      </c>
      <c r="Q30" s="20">
        <f>'4月'!Q30+'5月'!Q30+'6月'!Q30+'7月'!Q30+'8月'!Q30+'9月'!Q30+'10月'!Q30+'11月'!Q30+'12月'!Q30+'1月'!Q30+'2月'!Q30+'3月'!Q30</f>
        <v>260.2</v>
      </c>
      <c r="R30" s="20">
        <f>'4月'!R30+'5月'!R30+'6月'!R30+'7月'!R30+'8月'!R30+'9月'!R30+'10月'!R30+'11月'!R30+'12月'!R30+'1月'!R30+'2月'!R30+'3月'!R30</f>
        <v>36.7</v>
      </c>
      <c r="S30" s="57">
        <f>'4月'!S30+'5月'!S30+'6月'!S30+'7月'!S30+'8月'!S30+'9月'!S30+'10月'!S30+'11月'!S30+'12月'!S30+'1月'!S30+'2月'!S30+'3月'!S30</f>
        <v>0</v>
      </c>
      <c r="T30" s="20">
        <f>'4月'!T30+'5月'!T30+'6月'!T30+'7月'!T30+'8月'!T30+'9月'!T30+'10月'!T30+'11月'!T30+'12月'!T30+'1月'!T30+'2月'!T30+'3月'!T30</f>
        <v>0</v>
      </c>
      <c r="U30" s="20">
        <f>'4月'!U30+'5月'!U30+'6月'!U30+'7月'!U30+'8月'!U30+'9月'!U30+'10月'!U30+'11月'!U30+'12月'!U30+'1月'!U30+'2月'!U30+'3月'!U30</f>
        <v>0</v>
      </c>
      <c r="V30" s="57">
        <f>'4月'!V30+'5月'!V30+'6月'!V30+'7月'!V30+'8月'!V30+'9月'!V30+'10月'!V30+'11月'!V30+'12月'!V30+'1月'!V30+'2月'!V30+'3月'!V30</f>
        <v>173.6</v>
      </c>
      <c r="W30" s="20">
        <f>'4月'!W30+'5月'!W30+'6月'!W30+'7月'!W30+'8月'!W30+'9月'!W30+'10月'!W30+'11月'!W30+'12月'!W30+'1月'!W30+'2月'!W30+'3月'!W30</f>
        <v>5.5</v>
      </c>
      <c r="X30" s="20">
        <f>'4月'!X30+'5月'!X30+'6月'!X30+'7月'!X30+'8月'!X30+'9月'!X30+'10月'!X30+'11月'!X30+'12月'!X30+'1月'!X30+'2月'!X30+'3月'!X30</f>
        <v>168.1</v>
      </c>
      <c r="Y30" s="77">
        <f>'4月'!Y30+'5月'!Y30+'6月'!Y30+'7月'!Y30+'8月'!Y30+'9月'!Y30+'10月'!Y30+'11月'!Y30+'12月'!Y30+'1月'!Y30+'2月'!Y30+'3月'!Y30</f>
        <v>922</v>
      </c>
      <c r="Z30" s="58">
        <f>'4月'!Z30+'5月'!Z30+'6月'!Z30+'7月'!Z30+'8月'!Z30+'9月'!Z30+'10月'!Z30+'11月'!Z30+'12月'!Z30+'1月'!Z30+'2月'!Z30+'3月'!Z30</f>
        <v>4507.1</v>
      </c>
      <c r="AA30" s="60">
        <f>'4月'!AA30+'5月'!AA30+'6月'!AA30+'7月'!AA30+'8月'!AA30+'9月'!AA30+'10月'!AA30+'11月'!AA30+'12月'!AA30+'1月'!AA30+'2月'!AA30+'3月'!AA30</f>
        <v>3585.0999999999995</v>
      </c>
      <c r="AB30" s="78">
        <f>'4月'!AB30+'5月'!AB30+'6月'!AB30+'7月'!AB30+'8月'!AB30+'9月'!AB30+'10月'!AB30+'11月'!AB30+'12月'!AB30+'1月'!AB30+'2月'!AB30+'3月'!AB30</f>
        <v>3288.2000000000007</v>
      </c>
      <c r="AC30" s="79">
        <f>'4月'!AC30+'5月'!AC30+'6月'!AC30+'7月'!AC30+'8月'!AC30+'9月'!AC30+'10月'!AC30+'11月'!AC30+'12月'!AC30+'1月'!AC30+'2月'!AC30+'3月'!AC30</f>
        <v>296.90000000000003</v>
      </c>
      <c r="AD30" s="80">
        <f t="shared" si="0"/>
        <v>661.5161490316485</v>
      </c>
      <c r="AE30" s="81">
        <f t="shared" si="1"/>
        <v>606.7326995748703</v>
      </c>
      <c r="AF30" s="82">
        <f t="shared" si="2"/>
        <v>54.78344945677846</v>
      </c>
      <c r="AG30" s="83">
        <f t="shared" si="3"/>
        <v>831.6419166273029</v>
      </c>
      <c r="AH30" s="84">
        <f t="shared" si="4"/>
        <v>170.12576759565422</v>
      </c>
      <c r="AI30" s="85">
        <f t="shared" si="5"/>
        <v>8.281498424032804</v>
      </c>
      <c r="AJ30" s="111">
        <v>278.8</v>
      </c>
      <c r="AK30" s="109" t="s">
        <v>31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</row>
    <row r="31" spans="1:155" s="55" customFormat="1" ht="19.5" customHeight="1">
      <c r="A31" s="19">
        <v>26</v>
      </c>
      <c r="B31" s="18" t="s">
        <v>43</v>
      </c>
      <c r="C31" s="54">
        <f>'9月'!C31</f>
        <v>8664</v>
      </c>
      <c r="D31" s="56">
        <f>'4月'!D31+'5月'!D31+'6月'!D31+'7月'!D31+'8月'!D31+'9月'!D31+'10月'!D31+'11月'!D31+'12月'!D31+'1月'!D31+'2月'!D31+'3月'!D31</f>
        <v>1950.9</v>
      </c>
      <c r="E31" s="51">
        <f>'4月'!E31+'5月'!E31+'6月'!E31+'7月'!E31+'8月'!E31+'9月'!E31+'10月'!E31+'11月'!E31+'12月'!E31+'1月'!E31+'2月'!E31+'3月'!E31</f>
        <v>1855.6</v>
      </c>
      <c r="F31" s="51">
        <f>'4月'!F31+'5月'!F31+'6月'!F31+'7月'!F31+'8月'!F31+'9月'!F31+'10月'!F31+'11月'!F31+'12月'!F31+'1月'!F31+'2月'!F31+'3月'!F31</f>
        <v>95.3</v>
      </c>
      <c r="G31" s="57">
        <f>'4月'!G31+'5月'!G31+'6月'!G31+'7月'!G31+'8月'!G31+'9月'!G31+'10月'!G31+'11月'!G31+'12月'!G31+'1月'!G31+'2月'!G31+'3月'!G31</f>
        <v>0</v>
      </c>
      <c r="H31" s="20">
        <f>'4月'!H31+'5月'!H31+'6月'!H31+'7月'!H31+'8月'!H31+'9月'!H31+'10月'!H31+'11月'!H31+'12月'!H31+'1月'!H31+'2月'!H31+'3月'!H31</f>
        <v>0</v>
      </c>
      <c r="I31" s="20">
        <f>'4月'!I31+'5月'!I31+'6月'!I31+'7月'!I31+'8月'!I31+'9月'!I31+'10月'!I31+'11月'!I31+'12月'!I31+'1月'!I31+'2月'!I31+'3月'!I31</f>
        <v>0</v>
      </c>
      <c r="J31" s="57">
        <f>'4月'!J31+'5月'!J31+'6月'!J31+'7月'!J31+'8月'!J31+'9月'!J31+'10月'!J31+'11月'!J31+'12月'!J31+'1月'!J31+'2月'!J31+'3月'!J31</f>
        <v>1493.3</v>
      </c>
      <c r="K31" s="20">
        <f>'4月'!K31+'5月'!K31+'6月'!K31+'7月'!K31+'8月'!K31+'9月'!K31+'10月'!K31+'11月'!K31+'12月'!K31+'1月'!K31+'2月'!K31+'3月'!K31</f>
        <v>1474.3</v>
      </c>
      <c r="L31" s="20">
        <f>'4月'!L31+'5月'!L31+'6月'!L31+'7月'!L31+'8月'!L31+'9月'!L31+'10月'!L31+'11月'!L31+'12月'!L31+'1月'!L31+'2月'!L31+'3月'!L31</f>
        <v>18.999999999999996</v>
      </c>
      <c r="M31" s="57">
        <f>'4月'!M31+'5月'!M31+'6月'!M31+'7月'!M31+'8月'!M31+'9月'!M31+'10月'!M31+'11月'!M31+'12月'!M31+'1月'!M31+'2月'!M31+'3月'!M31</f>
        <v>92.69999999999999</v>
      </c>
      <c r="N31" s="20">
        <f>'4月'!N31+'5月'!N31+'6月'!N31+'7月'!N31+'8月'!N31+'9月'!N31+'10月'!N31+'11月'!N31+'12月'!N31+'1月'!N31+'2月'!N31+'3月'!N31</f>
        <v>80.39999999999998</v>
      </c>
      <c r="O31" s="20">
        <f>'4月'!O31+'5月'!O31+'6月'!O31+'7月'!O31+'8月'!O31+'9月'!O31+'10月'!O31+'11月'!O31+'12月'!O31+'1月'!O31+'2月'!O31+'3月'!O31</f>
        <v>12.3</v>
      </c>
      <c r="P31" s="57">
        <f>'4月'!P31+'5月'!P31+'6月'!P31+'7月'!P31+'8月'!P31+'9月'!P31+'10月'!P31+'11月'!P31+'12月'!P31+'1月'!P31+'2月'!P31+'3月'!P31</f>
        <v>295.40000000000003</v>
      </c>
      <c r="Q31" s="20">
        <f>'4月'!Q31+'5月'!Q31+'6月'!Q31+'7月'!Q31+'8月'!Q31+'9月'!Q31+'10月'!Q31+'11月'!Q31+'12月'!Q31+'1月'!Q31+'2月'!Q31+'3月'!Q31</f>
        <v>284.40000000000003</v>
      </c>
      <c r="R31" s="20">
        <f>'4月'!R31+'5月'!R31+'6月'!R31+'7月'!R31+'8月'!R31+'9月'!R31+'10月'!R31+'11月'!R31+'12月'!R31+'1月'!R31+'2月'!R31+'3月'!R31</f>
        <v>11</v>
      </c>
      <c r="S31" s="57">
        <f>'4月'!S31+'5月'!S31+'6月'!S31+'7月'!S31+'8月'!S31+'9月'!S31+'10月'!S31+'11月'!S31+'12月'!S31+'1月'!S31+'2月'!S31+'3月'!S31</f>
        <v>0</v>
      </c>
      <c r="T31" s="20">
        <f>'4月'!T31+'5月'!T31+'6月'!T31+'7月'!T31+'8月'!T31+'9月'!T31+'10月'!T31+'11月'!T31+'12月'!T31+'1月'!T31+'2月'!T31+'3月'!T31</f>
        <v>0</v>
      </c>
      <c r="U31" s="20">
        <f>'4月'!U31+'5月'!U31+'6月'!U31+'7月'!U31+'8月'!U31+'9月'!U31+'10月'!U31+'11月'!U31+'12月'!U31+'1月'!U31+'2月'!U31+'3月'!U31</f>
        <v>0</v>
      </c>
      <c r="V31" s="57">
        <f>'4月'!V31+'5月'!V31+'6月'!V31+'7月'!V31+'8月'!V31+'9月'!V31+'10月'!V31+'11月'!V31+'12月'!V31+'1月'!V31+'2月'!V31+'3月'!V31</f>
        <v>69.5</v>
      </c>
      <c r="W31" s="20">
        <f>'4月'!W31+'5月'!W31+'6月'!W31+'7月'!W31+'8月'!W31+'9月'!W31+'10月'!W31+'11月'!W31+'12月'!W31+'1月'!W31+'2月'!W31+'3月'!W31</f>
        <v>16.5</v>
      </c>
      <c r="X31" s="20">
        <f>'4月'!X31+'5月'!X31+'6月'!X31+'7月'!X31+'8月'!X31+'9月'!X31+'10月'!X31+'11月'!X31+'12月'!X31+'1月'!X31+'2月'!X31+'3月'!X31</f>
        <v>53</v>
      </c>
      <c r="Y31" s="77">
        <f>'4月'!Y31+'5月'!Y31+'6月'!Y31+'7月'!Y31+'8月'!Y31+'9月'!Y31+'10月'!Y31+'11月'!Y31+'12月'!Y31+'1月'!Y31+'2月'!Y31+'3月'!Y31</f>
        <v>620.1</v>
      </c>
      <c r="Z31" s="58">
        <f>'4月'!Z31+'5月'!Z31+'6月'!Z31+'7月'!Z31+'8月'!Z31+'9月'!Z31+'10月'!Z31+'11月'!Z31+'12月'!Z31+'1月'!Z31+'2月'!Z31+'3月'!Z31</f>
        <v>2571.0000000000005</v>
      </c>
      <c r="AA31" s="60">
        <f>'4月'!AA31+'5月'!AA31+'6月'!AA31+'7月'!AA31+'8月'!AA31+'9月'!AA31+'10月'!AA31+'11月'!AA31+'12月'!AA31+'1月'!AA31+'2月'!AA31+'3月'!AA31</f>
        <v>1950.9</v>
      </c>
      <c r="AB31" s="78">
        <f>'4月'!AB31+'5月'!AB31+'6月'!AB31+'7月'!AB31+'8月'!AB31+'9月'!AB31+'10月'!AB31+'11月'!AB31+'12月'!AB31+'1月'!AB31+'2月'!AB31+'3月'!AB31</f>
        <v>1655.5</v>
      </c>
      <c r="AC31" s="79">
        <f>'4月'!AC31+'5月'!AC31+'6月'!AC31+'7月'!AC31+'8月'!AC31+'9月'!AC31+'10月'!AC31+'11月'!AC31+'12月'!AC31+'1月'!AC31+'2月'!AC31+'3月'!AC31</f>
        <v>295.40000000000003</v>
      </c>
      <c r="AD31" s="80">
        <f t="shared" si="0"/>
        <v>616.9126854627557</v>
      </c>
      <c r="AE31" s="81">
        <f t="shared" si="1"/>
        <v>523.5014356366763</v>
      </c>
      <c r="AF31" s="82">
        <f t="shared" si="2"/>
        <v>93.41124982607926</v>
      </c>
      <c r="AG31" s="83">
        <f t="shared" si="3"/>
        <v>813.0004174097827</v>
      </c>
      <c r="AH31" s="84">
        <f t="shared" si="4"/>
        <v>196.08773194702692</v>
      </c>
      <c r="AI31" s="85">
        <f t="shared" si="5"/>
        <v>15.141729458198782</v>
      </c>
      <c r="AJ31" s="111">
        <v>809.9</v>
      </c>
      <c r="AK31" s="109" t="s">
        <v>43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</row>
    <row r="32" spans="1:155" s="55" customFormat="1" ht="19.5" customHeight="1">
      <c r="A32" s="19">
        <v>27</v>
      </c>
      <c r="B32" s="18" t="s">
        <v>32</v>
      </c>
      <c r="C32" s="54">
        <f>'9月'!C32</f>
        <v>3142</v>
      </c>
      <c r="D32" s="56">
        <f>'4月'!D32+'5月'!D32+'6月'!D32+'7月'!D32+'8月'!D32+'9月'!D32+'10月'!D32+'11月'!D32+'12月'!D32+'1月'!D32+'2月'!D32+'3月'!D32</f>
        <v>688.6999999999999</v>
      </c>
      <c r="E32" s="51">
        <f>'4月'!E32+'5月'!E32+'6月'!E32+'7月'!E32+'8月'!E32+'9月'!E32+'10月'!E32+'11月'!E32+'12月'!E32+'1月'!E32+'2月'!E32+'3月'!E32</f>
        <v>643.9000000000001</v>
      </c>
      <c r="F32" s="51">
        <f>'4月'!F32+'5月'!F32+'6月'!F32+'7月'!F32+'8月'!F32+'9月'!F32+'10月'!F32+'11月'!F32+'12月'!F32+'1月'!F32+'2月'!F32+'3月'!F32</f>
        <v>44.800000000000004</v>
      </c>
      <c r="G32" s="57">
        <f>'4月'!G32+'5月'!G32+'6月'!G32+'7月'!G32+'8月'!G32+'9月'!G32+'10月'!G32+'11月'!G32+'12月'!G32+'1月'!G32+'2月'!G32+'3月'!G32</f>
        <v>0</v>
      </c>
      <c r="H32" s="20">
        <f>'4月'!H32+'5月'!H32+'6月'!H32+'7月'!H32+'8月'!H32+'9月'!H32+'10月'!H32+'11月'!H32+'12月'!H32+'1月'!H32+'2月'!H32+'3月'!H32</f>
        <v>0</v>
      </c>
      <c r="I32" s="20">
        <f>'4月'!I32+'5月'!I32+'6月'!I32+'7月'!I32+'8月'!I32+'9月'!I32+'10月'!I32+'11月'!I32+'12月'!I32+'1月'!I32+'2月'!I32+'3月'!I32</f>
        <v>0</v>
      </c>
      <c r="J32" s="57">
        <f>'4月'!J32+'5月'!J32+'6月'!J32+'7月'!J32+'8月'!J32+'9月'!J32+'10月'!J32+'11月'!J32+'12月'!J32+'1月'!J32+'2月'!J32+'3月'!J32</f>
        <v>533.4</v>
      </c>
      <c r="K32" s="20">
        <f>'4月'!K32+'5月'!K32+'6月'!K32+'7月'!K32+'8月'!K32+'9月'!K32+'10月'!K32+'11月'!K32+'12月'!K32+'1月'!K32+'2月'!K32+'3月'!K32</f>
        <v>526.8</v>
      </c>
      <c r="L32" s="20">
        <f>'4月'!L32+'5月'!L32+'6月'!L32+'7月'!L32+'8月'!L32+'9月'!L32+'10月'!L32+'11月'!L32+'12月'!L32+'1月'!L32+'2月'!L32+'3月'!L32</f>
        <v>6.6</v>
      </c>
      <c r="M32" s="57">
        <f>'4月'!M32+'5月'!M32+'6月'!M32+'7月'!M32+'8月'!M32+'9月'!M32+'10月'!M32+'11月'!M32+'12月'!M32+'1月'!M32+'2月'!M32+'3月'!M32</f>
        <v>29.8</v>
      </c>
      <c r="N32" s="20">
        <f>'4月'!N32+'5月'!N32+'6月'!N32+'7月'!N32+'8月'!N32+'9月'!N32+'10月'!N32+'11月'!N32+'12月'!N32+'1月'!N32+'2月'!N32+'3月'!N32</f>
        <v>26.799999999999997</v>
      </c>
      <c r="O32" s="20">
        <f>'4月'!O32+'5月'!O32+'6月'!O32+'7月'!O32+'8月'!O32+'9月'!O32+'10月'!O32+'11月'!O32+'12月'!O32+'1月'!O32+'2月'!O32+'3月'!O32</f>
        <v>3.0000000000000004</v>
      </c>
      <c r="P32" s="57">
        <f>'4月'!P32+'5月'!P32+'6月'!P32+'7月'!P32+'8月'!P32+'9月'!P32+'10月'!P32+'11月'!P32+'12月'!P32+'1月'!P32+'2月'!P32+'3月'!P32</f>
        <v>94.7</v>
      </c>
      <c r="Q32" s="20">
        <f>'4月'!Q32+'5月'!Q32+'6月'!Q32+'7月'!Q32+'8月'!Q32+'9月'!Q32+'10月'!Q32+'11月'!Q32+'12月'!Q32+'1月'!Q32+'2月'!Q32+'3月'!Q32</f>
        <v>84.2</v>
      </c>
      <c r="R32" s="20">
        <f>'4月'!R32+'5月'!R32+'6月'!R32+'7月'!R32+'8月'!R32+'9月'!R32+'10月'!R32+'11月'!R32+'12月'!R32+'1月'!R32+'2月'!R32+'3月'!R32</f>
        <v>10.500000000000002</v>
      </c>
      <c r="S32" s="57">
        <f>'4月'!S32+'5月'!S32+'6月'!S32+'7月'!S32+'8月'!S32+'9月'!S32+'10月'!S32+'11月'!S32+'12月'!S32+'1月'!S32+'2月'!S32+'3月'!S32</f>
        <v>0</v>
      </c>
      <c r="T32" s="20">
        <f>'4月'!T32+'5月'!T32+'6月'!T32+'7月'!T32+'8月'!T32+'9月'!T32+'10月'!T32+'11月'!T32+'12月'!T32+'1月'!T32+'2月'!T32+'3月'!T32</f>
        <v>0</v>
      </c>
      <c r="U32" s="20">
        <f>'4月'!U32+'5月'!U32+'6月'!U32+'7月'!U32+'8月'!U32+'9月'!U32+'10月'!U32+'11月'!U32+'12月'!U32+'1月'!U32+'2月'!U32+'3月'!U32</f>
        <v>0</v>
      </c>
      <c r="V32" s="57">
        <f>'4月'!V32+'5月'!V32+'6月'!V32+'7月'!V32+'8月'!V32+'9月'!V32+'10月'!V32+'11月'!V32+'12月'!V32+'1月'!V32+'2月'!V32+'3月'!V32</f>
        <v>30.8</v>
      </c>
      <c r="W32" s="20">
        <f>'4月'!W32+'5月'!W32+'6月'!W32+'7月'!W32+'8月'!W32+'9月'!W32+'10月'!W32+'11月'!W32+'12月'!W32+'1月'!W32+'2月'!W32+'3月'!W32</f>
        <v>6.1</v>
      </c>
      <c r="X32" s="20">
        <f>'4月'!X32+'5月'!X32+'6月'!X32+'7月'!X32+'8月'!X32+'9月'!X32+'10月'!X32+'11月'!X32+'12月'!X32+'1月'!X32+'2月'!X32+'3月'!X32</f>
        <v>24.7</v>
      </c>
      <c r="Y32" s="77">
        <f>'4月'!Y32+'5月'!Y32+'6月'!Y32+'7月'!Y32+'8月'!Y32+'9月'!Y32+'10月'!Y32+'11月'!Y32+'12月'!Y32+'1月'!Y32+'2月'!Y32+'3月'!Y32</f>
        <v>224.60000000000002</v>
      </c>
      <c r="Z32" s="58">
        <f>'4月'!Z32+'5月'!Z32+'6月'!Z32+'7月'!Z32+'8月'!Z32+'9月'!Z32+'10月'!Z32+'11月'!Z32+'12月'!Z32+'1月'!Z32+'2月'!Z32+'3月'!Z32</f>
        <v>913.3</v>
      </c>
      <c r="AA32" s="60">
        <f>'4月'!AA32+'5月'!AA32+'6月'!AA32+'7月'!AA32+'8月'!AA32+'9月'!AA32+'10月'!AA32+'11月'!AA32+'12月'!AA32+'1月'!AA32+'2月'!AA32+'3月'!AA32</f>
        <v>688.6999999999999</v>
      </c>
      <c r="AB32" s="78">
        <f>'4月'!AB32+'5月'!AB32+'6月'!AB32+'7月'!AB32+'8月'!AB32+'9月'!AB32+'10月'!AB32+'11月'!AB32+'12月'!AB32+'1月'!AB32+'2月'!AB32+'3月'!AB32</f>
        <v>594</v>
      </c>
      <c r="AC32" s="79">
        <f>'4月'!AC32+'5月'!AC32+'6月'!AC32+'7月'!AC32+'8月'!AC32+'9月'!AC32+'10月'!AC32+'11月'!AC32+'12月'!AC32+'1月'!AC32+'2月'!AC32+'3月'!AC32</f>
        <v>94.7</v>
      </c>
      <c r="AD32" s="80">
        <f t="shared" si="0"/>
        <v>600.5249252286737</v>
      </c>
      <c r="AE32" s="81">
        <f t="shared" si="1"/>
        <v>517.9494781266623</v>
      </c>
      <c r="AF32" s="82">
        <f t="shared" si="2"/>
        <v>82.57544710201164</v>
      </c>
      <c r="AG32" s="83">
        <f t="shared" si="3"/>
        <v>796.3691218402029</v>
      </c>
      <c r="AH32" s="84">
        <f t="shared" si="4"/>
        <v>195.84419661152918</v>
      </c>
      <c r="AI32" s="85">
        <f t="shared" si="5"/>
        <v>13.750544504138233</v>
      </c>
      <c r="AJ32" s="111">
        <v>237.8</v>
      </c>
      <c r="AK32" s="109" t="s">
        <v>32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</row>
    <row r="33" spans="1:155" s="8" customFormat="1" ht="19.5" customHeight="1">
      <c r="A33" s="13">
        <v>28</v>
      </c>
      <c r="B33" s="18" t="s">
        <v>44</v>
      </c>
      <c r="C33" s="54">
        <f>'9月'!C33</f>
        <v>2522</v>
      </c>
      <c r="D33" s="56">
        <f>'4月'!D33+'5月'!D33+'6月'!D33+'7月'!D33+'8月'!D33+'9月'!D33+'10月'!D33+'11月'!D33+'12月'!D33+'1月'!D33+'2月'!D33+'3月'!D33</f>
        <v>679.1000000000001</v>
      </c>
      <c r="E33" s="51">
        <f>'4月'!E33+'5月'!E33+'6月'!E33+'7月'!E33+'8月'!E33+'9月'!E33+'10月'!E33+'11月'!E33+'12月'!E33+'1月'!E33+'2月'!E33+'3月'!E33</f>
        <v>622.2</v>
      </c>
      <c r="F33" s="51">
        <f>'4月'!F33+'5月'!F33+'6月'!F33+'7月'!F33+'8月'!F33+'9月'!F33+'10月'!F33+'11月'!F33+'12月'!F33+'1月'!F33+'2月'!F33+'3月'!F33</f>
        <v>56.9</v>
      </c>
      <c r="G33" s="57">
        <f>'4月'!G33+'5月'!G33+'6月'!G33+'7月'!G33+'8月'!G33+'9月'!G33+'10月'!G33+'11月'!G33+'12月'!G33+'1月'!G33+'2月'!G33+'3月'!G33</f>
        <v>0</v>
      </c>
      <c r="H33" s="20">
        <f>'4月'!H33+'5月'!H33+'6月'!H33+'7月'!H33+'8月'!H33+'9月'!H33+'10月'!H33+'11月'!H33+'12月'!H33+'1月'!H33+'2月'!H33+'3月'!H33</f>
        <v>0</v>
      </c>
      <c r="I33" s="20">
        <f>'4月'!I33+'5月'!I33+'6月'!I33+'7月'!I33+'8月'!I33+'9月'!I33+'10月'!I33+'11月'!I33+'12月'!I33+'1月'!I33+'2月'!I33+'3月'!I33</f>
        <v>0</v>
      </c>
      <c r="J33" s="57">
        <f>'4月'!J33+'5月'!J33+'6月'!J33+'7月'!J33+'8月'!J33+'9月'!J33+'10月'!J33+'11月'!J33+'12月'!J33+'1月'!J33+'2月'!J33+'3月'!J33</f>
        <v>553.8000000000001</v>
      </c>
      <c r="K33" s="20">
        <f>'4月'!K33+'5月'!K33+'6月'!K33+'7月'!K33+'8月'!K33+'9月'!K33+'10月'!K33+'11月'!K33+'12月'!K33+'1月'!K33+'2月'!K33+'3月'!K33</f>
        <v>513</v>
      </c>
      <c r="L33" s="20">
        <f>'4月'!L33+'5月'!L33+'6月'!L33+'7月'!L33+'8月'!L33+'9月'!L33+'10月'!L33+'11月'!L33+'12月'!L33+'1月'!L33+'2月'!L33+'3月'!L33</f>
        <v>40.800000000000004</v>
      </c>
      <c r="M33" s="57">
        <f>'4月'!M33+'5月'!M33+'6月'!M33+'7月'!M33+'8月'!M33+'9月'!M33+'10月'!M33+'11月'!M33+'12月'!M33+'1月'!M33+'2月'!M33+'3月'!M33</f>
        <v>36.800000000000004</v>
      </c>
      <c r="N33" s="20">
        <f>'4月'!N33+'5月'!N33+'6月'!N33+'7月'!N33+'8月'!N33+'9月'!N33+'10月'!N33+'11月'!N33+'12月'!N33+'1月'!N33+'2月'!N33+'3月'!N33</f>
        <v>26.500000000000004</v>
      </c>
      <c r="O33" s="20">
        <f>'4月'!O33+'5月'!O33+'6月'!O33+'7月'!O33+'8月'!O33+'9月'!O33+'10月'!O33+'11月'!O33+'12月'!O33+'1月'!O33+'2月'!O33+'3月'!O33</f>
        <v>10.299999999999999</v>
      </c>
      <c r="P33" s="57">
        <f>'4月'!P33+'5月'!P33+'6月'!P33+'7月'!P33+'8月'!P33+'9月'!P33+'10月'!P33+'11月'!P33+'12月'!P33+'1月'!P33+'2月'!P33+'3月'!P33</f>
        <v>88.50000000000001</v>
      </c>
      <c r="Q33" s="20">
        <f>'4月'!Q33+'5月'!Q33+'6月'!Q33+'7月'!Q33+'8月'!Q33+'9月'!Q33+'10月'!Q33+'11月'!Q33+'12月'!Q33+'1月'!Q33+'2月'!Q33+'3月'!Q33</f>
        <v>82.69999999999999</v>
      </c>
      <c r="R33" s="20">
        <f>'4月'!R33+'5月'!R33+'6月'!R33+'7月'!R33+'8月'!R33+'9月'!R33+'10月'!R33+'11月'!R33+'12月'!R33+'1月'!R33+'2月'!R33+'3月'!R33</f>
        <v>5.8</v>
      </c>
      <c r="S33" s="57">
        <f>'4月'!S33+'5月'!S33+'6月'!S33+'7月'!S33+'8月'!S33+'9月'!S33+'10月'!S33+'11月'!S33+'12月'!S33+'1月'!S33+'2月'!S33+'3月'!S33</f>
        <v>0</v>
      </c>
      <c r="T33" s="20">
        <f>'4月'!T33+'5月'!T33+'6月'!T33+'7月'!T33+'8月'!T33+'9月'!T33+'10月'!T33+'11月'!T33+'12月'!T33+'1月'!T33+'2月'!T33+'3月'!T33</f>
        <v>0</v>
      </c>
      <c r="U33" s="20">
        <f>'4月'!U33+'5月'!U33+'6月'!U33+'7月'!U33+'8月'!U33+'9月'!U33+'10月'!U33+'11月'!U33+'12月'!U33+'1月'!U33+'2月'!U33+'3月'!U33</f>
        <v>0</v>
      </c>
      <c r="V33" s="57">
        <f>'4月'!V33+'5月'!V33+'6月'!V33+'7月'!V33+'8月'!V33+'9月'!V33+'10月'!V33+'11月'!V33+'12月'!V33+'1月'!V33+'2月'!V33+'3月'!V33</f>
        <v>0</v>
      </c>
      <c r="W33" s="20">
        <f>'4月'!W33+'5月'!W33+'6月'!W33+'7月'!W33+'8月'!W33+'9月'!W33+'10月'!W33+'11月'!W33+'12月'!W33+'1月'!W33+'2月'!W33+'3月'!W33</f>
        <v>0</v>
      </c>
      <c r="X33" s="20">
        <f>'4月'!X33+'5月'!X33+'6月'!X33+'7月'!X33+'8月'!X33+'9月'!X33+'10月'!X33+'11月'!X33+'12月'!X33+'1月'!X33+'2月'!X33+'3月'!X33</f>
        <v>0</v>
      </c>
      <c r="Y33" s="77">
        <f>'4月'!Y33+'5月'!Y33+'6月'!Y33+'7月'!Y33+'8月'!Y33+'9月'!Y33+'10月'!Y33+'11月'!Y33+'12月'!Y33+'1月'!Y33+'2月'!Y33+'3月'!Y33</f>
        <v>164.59999999999997</v>
      </c>
      <c r="Z33" s="58">
        <f>'4月'!Z33+'5月'!Z33+'6月'!Z33+'7月'!Z33+'8月'!Z33+'9月'!Z33+'10月'!Z33+'11月'!Z33+'12月'!Z33+'1月'!Z33+'2月'!Z33+'3月'!Z33</f>
        <v>843.7</v>
      </c>
      <c r="AA33" s="60">
        <f>'4月'!AA33+'5月'!AA33+'6月'!AA33+'7月'!AA33+'8月'!AA33+'9月'!AA33+'10月'!AA33+'11月'!AA33+'12月'!AA33+'1月'!AA33+'2月'!AA33+'3月'!AA33</f>
        <v>679.1000000000001</v>
      </c>
      <c r="AB33" s="78">
        <f>'4月'!AB33+'5月'!AB33+'6月'!AB33+'7月'!AB33+'8月'!AB33+'9月'!AB33+'10月'!AB33+'11月'!AB33+'12月'!AB33+'1月'!AB33+'2月'!AB33+'3月'!AB33</f>
        <v>590.6000000000001</v>
      </c>
      <c r="AC33" s="79">
        <f>'4月'!AC33+'5月'!AC33+'6月'!AC33+'7月'!AC33+'8月'!AC33+'9月'!AC33+'10月'!AC33+'11月'!AC33+'12月'!AC33+'1月'!AC33+'2月'!AC33+'3月'!AC33</f>
        <v>88.50000000000001</v>
      </c>
      <c r="AD33" s="80">
        <f t="shared" si="0"/>
        <v>737.7271789078032</v>
      </c>
      <c r="AE33" s="81">
        <f t="shared" si="1"/>
        <v>641.5869118877171</v>
      </c>
      <c r="AF33" s="82">
        <f t="shared" si="2"/>
        <v>96.14026702008627</v>
      </c>
      <c r="AG33" s="83">
        <f t="shared" si="3"/>
        <v>916.5372122581557</v>
      </c>
      <c r="AH33" s="84">
        <f t="shared" si="4"/>
        <v>178.81003335035248</v>
      </c>
      <c r="AI33" s="85">
        <f t="shared" si="5"/>
        <v>13.031954056839936</v>
      </c>
      <c r="AJ33" s="111">
        <v>0</v>
      </c>
      <c r="AK33" s="109" t="s">
        <v>44</v>
      </c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</row>
    <row r="34" spans="1:155" s="8" customFormat="1" ht="19.5" customHeight="1">
      <c r="A34" s="19">
        <v>29</v>
      </c>
      <c r="B34" s="18" t="s">
        <v>33</v>
      </c>
      <c r="C34" s="54">
        <f>'9月'!C34</f>
        <v>8605</v>
      </c>
      <c r="D34" s="56">
        <f>'4月'!D34+'5月'!D34+'6月'!D34+'7月'!D34+'8月'!D34+'9月'!D34+'10月'!D34+'11月'!D34+'12月'!D34+'1月'!D34+'2月'!D34+'3月'!D34</f>
        <v>1609.3</v>
      </c>
      <c r="E34" s="51">
        <f>'4月'!E34+'5月'!E34+'6月'!E34+'7月'!E34+'8月'!E34+'9月'!E34+'10月'!E34+'11月'!E34+'12月'!E34+'1月'!E34+'2月'!E34+'3月'!E34</f>
        <v>1562.2</v>
      </c>
      <c r="F34" s="51">
        <f>'4月'!F34+'5月'!F34+'6月'!F34+'7月'!F34+'8月'!F34+'9月'!F34+'10月'!F34+'11月'!F34+'12月'!F34+'1月'!F34+'2月'!F34+'3月'!F34</f>
        <v>47.1</v>
      </c>
      <c r="G34" s="57">
        <f>'4月'!G34+'5月'!G34+'6月'!G34+'7月'!G34+'8月'!G34+'9月'!G34+'10月'!G34+'11月'!G34+'12月'!G34+'1月'!G34+'2月'!G34+'3月'!G34</f>
        <v>0</v>
      </c>
      <c r="H34" s="20">
        <f>'4月'!H34+'5月'!H34+'6月'!H34+'7月'!H34+'8月'!H34+'9月'!H34+'10月'!H34+'11月'!H34+'12月'!H34+'1月'!H34+'2月'!H34+'3月'!H34</f>
        <v>0</v>
      </c>
      <c r="I34" s="20">
        <f>'4月'!I34+'5月'!I34+'6月'!I34+'7月'!I34+'8月'!I34+'9月'!I34+'10月'!I34+'11月'!I34+'12月'!I34+'1月'!I34+'2月'!I34+'3月'!I34</f>
        <v>0</v>
      </c>
      <c r="J34" s="57">
        <f>'4月'!J34+'5月'!J34+'6月'!J34+'7月'!J34+'8月'!J34+'9月'!J34+'10月'!J34+'11月'!J34+'12月'!J34+'1月'!J34+'2月'!J34+'3月'!J34</f>
        <v>1214.2</v>
      </c>
      <c r="K34" s="20">
        <f>'4月'!K34+'5月'!K34+'6月'!K34+'7月'!K34+'8月'!K34+'9月'!K34+'10月'!K34+'11月'!K34+'12月'!K34+'1月'!K34+'2月'!K34+'3月'!K34</f>
        <v>1199.6999999999998</v>
      </c>
      <c r="L34" s="20">
        <f>'4月'!L34+'5月'!L34+'6月'!L34+'7月'!L34+'8月'!L34+'9月'!L34+'10月'!L34+'11月'!L34+'12月'!L34+'1月'!L34+'2月'!L34+'3月'!L34</f>
        <v>14.499999999999998</v>
      </c>
      <c r="M34" s="57">
        <f>'4月'!M34+'5月'!M34+'6月'!M34+'7月'!M34+'8月'!M34+'9月'!M34+'10月'!M34+'11月'!M34+'12月'!M34+'1月'!M34+'2月'!M34+'3月'!M34</f>
        <v>75.3</v>
      </c>
      <c r="N34" s="20">
        <f>'4月'!N34+'5月'!N34+'6月'!N34+'7月'!N34+'8月'!N34+'9月'!N34+'10月'!N34+'11月'!N34+'12月'!N34+'1月'!N34+'2月'!N34+'3月'!N34</f>
        <v>70.69999999999999</v>
      </c>
      <c r="O34" s="20">
        <f>'4月'!O34+'5月'!O34+'6月'!O34+'7月'!O34+'8月'!O34+'9月'!O34+'10月'!O34+'11月'!O34+'12月'!O34+'1月'!O34+'2月'!O34+'3月'!O34</f>
        <v>4.6000000000000005</v>
      </c>
      <c r="P34" s="57">
        <f>'4月'!P34+'5月'!P34+'6月'!P34+'7月'!P34+'8月'!P34+'9月'!P34+'10月'!P34+'11月'!P34+'12月'!P34+'1月'!P34+'2月'!P34+'3月'!P34</f>
        <v>225.5</v>
      </c>
      <c r="Q34" s="20">
        <f>'4月'!Q34+'5月'!Q34+'6月'!Q34+'7月'!Q34+'8月'!Q34+'9月'!Q34+'10月'!Q34+'11月'!Q34+'12月'!Q34+'1月'!Q34+'2月'!Q34+'3月'!Q34</f>
        <v>222.9</v>
      </c>
      <c r="R34" s="20">
        <f>'4月'!R34+'5月'!R34+'6月'!R34+'7月'!R34+'8月'!R34+'9月'!R34+'10月'!R34+'11月'!R34+'12月'!R34+'1月'!R34+'2月'!R34+'3月'!R34</f>
        <v>2.6</v>
      </c>
      <c r="S34" s="57">
        <f>'4月'!S34+'5月'!S34+'6月'!S34+'7月'!S34+'8月'!S34+'9月'!S34+'10月'!S34+'11月'!S34+'12月'!S34+'1月'!S34+'2月'!S34+'3月'!S34</f>
        <v>0</v>
      </c>
      <c r="T34" s="20">
        <f>'4月'!T34+'5月'!T34+'6月'!T34+'7月'!T34+'8月'!T34+'9月'!T34+'10月'!T34+'11月'!T34+'12月'!T34+'1月'!T34+'2月'!T34+'3月'!T34</f>
        <v>0</v>
      </c>
      <c r="U34" s="20">
        <f>'4月'!U34+'5月'!U34+'6月'!U34+'7月'!U34+'8月'!U34+'9月'!U34+'10月'!U34+'11月'!U34+'12月'!U34+'1月'!U34+'2月'!U34+'3月'!U34</f>
        <v>0</v>
      </c>
      <c r="V34" s="57">
        <f>'4月'!V34+'5月'!V34+'6月'!V34+'7月'!V34+'8月'!V34+'9月'!V34+'10月'!V34+'11月'!V34+'12月'!V34+'1月'!V34+'2月'!V34+'3月'!V34</f>
        <v>94.29999999999998</v>
      </c>
      <c r="W34" s="20">
        <f>'4月'!W34+'5月'!W34+'6月'!W34+'7月'!W34+'8月'!W34+'9月'!W34+'10月'!W34+'11月'!W34+'12月'!W34+'1月'!W34+'2月'!W34+'3月'!W34</f>
        <v>68.9</v>
      </c>
      <c r="X34" s="20">
        <f>'4月'!X34+'5月'!X34+'6月'!X34+'7月'!X34+'8月'!X34+'9月'!X34+'10月'!X34+'11月'!X34+'12月'!X34+'1月'!X34+'2月'!X34+'3月'!X34</f>
        <v>25.400000000000002</v>
      </c>
      <c r="Y34" s="77">
        <f>'4月'!Y34+'5月'!Y34+'6月'!Y34+'7月'!Y34+'8月'!Y34+'9月'!Y34+'10月'!Y34+'11月'!Y34+'12月'!Y34+'1月'!Y34+'2月'!Y34+'3月'!Y34</f>
        <v>389.4</v>
      </c>
      <c r="Z34" s="58">
        <f>'4月'!Z34+'5月'!Z34+'6月'!Z34+'7月'!Z34+'8月'!Z34+'9月'!Z34+'10月'!Z34+'11月'!Z34+'12月'!Z34+'1月'!Z34+'2月'!Z34+'3月'!Z34</f>
        <v>1998.7000000000003</v>
      </c>
      <c r="AA34" s="60">
        <f>'4月'!AA34+'5月'!AA34+'6月'!AA34+'7月'!AA34+'8月'!AA34+'9月'!AA34+'10月'!AA34+'11月'!AA34+'12月'!AA34+'1月'!AA34+'2月'!AA34+'3月'!AA34</f>
        <v>1609.2999999999997</v>
      </c>
      <c r="AB34" s="78">
        <f>'4月'!AB34+'5月'!AB34+'6月'!AB34+'7月'!AB34+'8月'!AB34+'9月'!AB34+'10月'!AB34+'11月'!AB34+'12月'!AB34+'1月'!AB34+'2月'!AB34+'3月'!AB34</f>
        <v>1383.8000000000002</v>
      </c>
      <c r="AC34" s="79">
        <f>'4月'!AC34+'5月'!AC34+'6月'!AC34+'7月'!AC34+'8月'!AC34+'9月'!AC34+'10月'!AC34+'11月'!AC34+'12月'!AC34+'1月'!AC34+'2月'!AC34+'3月'!AC34</f>
        <v>225.5</v>
      </c>
      <c r="AD34" s="80">
        <f t="shared" si="0"/>
        <v>512.3813010912737</v>
      </c>
      <c r="AE34" s="81">
        <f t="shared" si="1"/>
        <v>440.5848781769122</v>
      </c>
      <c r="AF34" s="82">
        <f t="shared" si="2"/>
        <v>71.79642291436167</v>
      </c>
      <c r="AG34" s="83">
        <f t="shared" si="3"/>
        <v>636.361465538513</v>
      </c>
      <c r="AH34" s="84">
        <f t="shared" si="4"/>
        <v>123.98016444723918</v>
      </c>
      <c r="AI34" s="85">
        <f t="shared" si="5"/>
        <v>14.0123034859877</v>
      </c>
      <c r="AJ34" s="111">
        <v>0</v>
      </c>
      <c r="AK34" s="109" t="s">
        <v>33</v>
      </c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</row>
    <row r="35" spans="1:155" s="55" customFormat="1" ht="19.5" customHeight="1">
      <c r="A35" s="19">
        <v>30</v>
      </c>
      <c r="B35" s="18" t="s">
        <v>34</v>
      </c>
      <c r="C35" s="54">
        <f>'9月'!C35</f>
        <v>4119</v>
      </c>
      <c r="D35" s="56">
        <f>'4月'!D35+'5月'!D35+'6月'!D35+'7月'!D35+'8月'!D35+'9月'!D35+'10月'!D35+'11月'!D35+'12月'!D35+'1月'!D35+'2月'!D35+'3月'!D35</f>
        <v>939.6999999999999</v>
      </c>
      <c r="E35" s="51">
        <f>'4月'!E35+'5月'!E35+'6月'!E35+'7月'!E35+'8月'!E35+'9月'!E35+'10月'!E35+'11月'!E35+'12月'!E35+'1月'!E35+'2月'!E35+'3月'!E35</f>
        <v>846.1</v>
      </c>
      <c r="F35" s="51">
        <f>'4月'!F35+'5月'!F35+'6月'!F35+'7月'!F35+'8月'!F35+'9月'!F35+'10月'!F35+'11月'!F35+'12月'!F35+'1月'!F35+'2月'!F35+'3月'!F35</f>
        <v>93.6</v>
      </c>
      <c r="G35" s="57">
        <f>'4月'!G35+'5月'!G35+'6月'!G35+'7月'!G35+'8月'!G35+'9月'!G35+'10月'!G35+'11月'!G35+'12月'!G35+'1月'!G35+'2月'!G35+'3月'!G35</f>
        <v>0</v>
      </c>
      <c r="H35" s="20">
        <f>'4月'!H35+'5月'!H35+'6月'!H35+'7月'!H35+'8月'!H35+'9月'!H35+'10月'!H35+'11月'!H35+'12月'!H35+'1月'!H35+'2月'!H35+'3月'!H35</f>
        <v>0</v>
      </c>
      <c r="I35" s="20">
        <f>'4月'!I35+'5月'!I35+'6月'!I35+'7月'!I35+'8月'!I35+'9月'!I35+'10月'!I35+'11月'!I35+'12月'!I35+'1月'!I35+'2月'!I35+'3月'!I35</f>
        <v>0</v>
      </c>
      <c r="J35" s="57">
        <f>'4月'!J35+'5月'!J35+'6月'!J35+'7月'!J35+'8月'!J35+'9月'!J35+'10月'!J35+'11月'!J35+'12月'!J35+'1月'!J35+'2月'!J35+'3月'!J35</f>
        <v>765.4</v>
      </c>
      <c r="K35" s="20">
        <f>'4月'!K35+'5月'!K35+'6月'!K35+'7月'!K35+'8月'!K35+'9月'!K35+'10月'!K35+'11月'!K35+'12月'!K35+'1月'!K35+'2月'!K35+'3月'!K35</f>
        <v>696.3000000000001</v>
      </c>
      <c r="L35" s="20">
        <f>'4月'!L35+'5月'!L35+'6月'!L35+'7月'!L35+'8月'!L35+'9月'!L35+'10月'!L35+'11月'!L35+'12月'!L35+'1月'!L35+'2月'!L35+'3月'!L35</f>
        <v>69.1</v>
      </c>
      <c r="M35" s="57">
        <f>'4月'!M35+'5月'!M35+'6月'!M35+'7月'!M35+'8月'!M35+'9月'!M35+'10月'!M35+'11月'!M35+'12月'!M35+'1月'!M35+'2月'!M35+'3月'!M35</f>
        <v>50.6</v>
      </c>
      <c r="N35" s="20">
        <f>'4月'!N35+'5月'!N35+'6月'!N35+'7月'!N35+'8月'!N35+'9月'!N35+'10月'!N35+'11月'!N35+'12月'!N35+'1月'!N35+'2月'!N35+'3月'!N35</f>
        <v>31.799999999999997</v>
      </c>
      <c r="O35" s="20">
        <f>'4月'!O35+'5月'!O35+'6月'!O35+'7月'!O35+'8月'!O35+'9月'!O35+'10月'!O35+'11月'!O35+'12月'!O35+'1月'!O35+'2月'!O35+'3月'!O35</f>
        <v>18.799999999999997</v>
      </c>
      <c r="P35" s="57">
        <f>'4月'!P35+'5月'!P35+'6月'!P35+'7月'!P35+'8月'!P35+'9月'!P35+'10月'!P35+'11月'!P35+'12月'!P35+'1月'!P35+'2月'!P35+'3月'!P35</f>
        <v>123.7</v>
      </c>
      <c r="Q35" s="20">
        <f>'4月'!Q35+'5月'!Q35+'6月'!Q35+'7月'!Q35+'8月'!Q35+'9月'!Q35+'10月'!Q35+'11月'!Q35+'12月'!Q35+'1月'!Q35+'2月'!Q35+'3月'!Q35</f>
        <v>118</v>
      </c>
      <c r="R35" s="20">
        <f>'4月'!R35+'5月'!R35+'6月'!R35+'7月'!R35+'8月'!R35+'9月'!R35+'10月'!R35+'11月'!R35+'12月'!R35+'1月'!R35+'2月'!R35+'3月'!R35</f>
        <v>5.699999999999999</v>
      </c>
      <c r="S35" s="57">
        <f>'4月'!S35+'5月'!S35+'6月'!S35+'7月'!S35+'8月'!S35+'9月'!S35+'10月'!S35+'11月'!S35+'12月'!S35+'1月'!S35+'2月'!S35+'3月'!S35</f>
        <v>0</v>
      </c>
      <c r="T35" s="20">
        <f>'4月'!T35+'5月'!T35+'6月'!T35+'7月'!T35+'8月'!T35+'9月'!T35+'10月'!T35+'11月'!T35+'12月'!T35+'1月'!T35+'2月'!T35+'3月'!T35</f>
        <v>0</v>
      </c>
      <c r="U35" s="20">
        <f>'4月'!U35+'5月'!U35+'6月'!U35+'7月'!U35+'8月'!U35+'9月'!U35+'10月'!U35+'11月'!U35+'12月'!U35+'1月'!U35+'2月'!U35+'3月'!U35</f>
        <v>0</v>
      </c>
      <c r="V35" s="57">
        <f>'4月'!V35+'5月'!V35+'6月'!V35+'7月'!V35+'8月'!V35+'9月'!V35+'10月'!V35+'11月'!V35+'12月'!V35+'1月'!V35+'2月'!V35+'3月'!V35</f>
        <v>0</v>
      </c>
      <c r="W35" s="20">
        <f>'4月'!W35+'5月'!W35+'6月'!W35+'7月'!W35+'8月'!W35+'9月'!W35+'10月'!W35+'11月'!W35+'12月'!W35+'1月'!W35+'2月'!W35+'3月'!W35</f>
        <v>0</v>
      </c>
      <c r="X35" s="20">
        <f>'4月'!X35+'5月'!X35+'6月'!X35+'7月'!X35+'8月'!X35+'9月'!X35+'10月'!X35+'11月'!X35+'12月'!X35+'1月'!X35+'2月'!X35+'3月'!X35</f>
        <v>0</v>
      </c>
      <c r="Y35" s="77">
        <f>'4月'!Y35+'5月'!Y35+'6月'!Y35+'7月'!Y35+'8月'!Y35+'9月'!Y35+'10月'!Y35+'11月'!Y35+'12月'!Y35+'1月'!Y35+'2月'!Y35+'3月'!Y35</f>
        <v>268.09999999999997</v>
      </c>
      <c r="Z35" s="58">
        <f>'4月'!Z35+'5月'!Z35+'6月'!Z35+'7月'!Z35+'8月'!Z35+'9月'!Z35+'10月'!Z35+'11月'!Z35+'12月'!Z35+'1月'!Z35+'2月'!Z35+'3月'!Z35</f>
        <v>1207.8</v>
      </c>
      <c r="AA35" s="60">
        <f>'4月'!AA35+'5月'!AA35+'6月'!AA35+'7月'!AA35+'8月'!AA35+'9月'!AA35+'10月'!AA35+'11月'!AA35+'12月'!AA35+'1月'!AA35+'2月'!AA35+'3月'!AA35</f>
        <v>939.6999999999999</v>
      </c>
      <c r="AB35" s="78">
        <f>'4月'!AB35+'5月'!AB35+'6月'!AB35+'7月'!AB35+'8月'!AB35+'9月'!AB35+'10月'!AB35+'11月'!AB35+'12月'!AB35+'1月'!AB35+'2月'!AB35+'3月'!AB35</f>
        <v>815.9999999999999</v>
      </c>
      <c r="AC35" s="79">
        <f>'4月'!AC35+'5月'!AC35+'6月'!AC35+'7月'!AC35+'8月'!AC35+'9月'!AC35+'10月'!AC35+'11月'!AC35+'12月'!AC35+'1月'!AC35+'2月'!AC35+'3月'!AC35</f>
        <v>123.7</v>
      </c>
      <c r="AD35" s="80">
        <f t="shared" si="0"/>
        <v>625.0353357478042</v>
      </c>
      <c r="AE35" s="81">
        <f t="shared" si="1"/>
        <v>542.757086272436</v>
      </c>
      <c r="AF35" s="82">
        <f t="shared" si="2"/>
        <v>82.27824947536807</v>
      </c>
      <c r="AG35" s="83">
        <f t="shared" si="3"/>
        <v>803.3603049017748</v>
      </c>
      <c r="AH35" s="84">
        <f t="shared" si="4"/>
        <v>178.32496915397073</v>
      </c>
      <c r="AI35" s="85">
        <f t="shared" si="5"/>
        <v>13.163775673087157</v>
      </c>
      <c r="AJ35" s="111">
        <v>19.9</v>
      </c>
      <c r="AK35" s="109" t="s">
        <v>34</v>
      </c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</row>
    <row r="36" spans="1:155" s="8" customFormat="1" ht="19.5" customHeight="1">
      <c r="A36" s="19">
        <v>31</v>
      </c>
      <c r="B36" s="18" t="s">
        <v>51</v>
      </c>
      <c r="C36" s="54">
        <f>'9月'!C36</f>
        <v>5505</v>
      </c>
      <c r="D36" s="56">
        <f>'4月'!D36+'5月'!D36+'6月'!D36+'7月'!D36+'8月'!D36+'9月'!D36+'10月'!D36+'11月'!D36+'12月'!D36+'1月'!D36+'2月'!D36+'3月'!D36</f>
        <v>1151.3</v>
      </c>
      <c r="E36" s="51">
        <f>'4月'!E36+'5月'!E36+'6月'!E36+'7月'!E36+'8月'!E36+'9月'!E36+'10月'!E36+'11月'!E36+'12月'!E36+'1月'!E36+'2月'!E36+'3月'!E36</f>
        <v>1127.4</v>
      </c>
      <c r="F36" s="51">
        <f>'4月'!F36+'5月'!F36+'6月'!F36+'7月'!F36+'8月'!F36+'9月'!F36+'10月'!F36+'11月'!F36+'12月'!F36+'1月'!F36+'2月'!F36+'3月'!F36</f>
        <v>23.9</v>
      </c>
      <c r="G36" s="57">
        <f>'4月'!G36+'5月'!G36+'6月'!G36+'7月'!G36+'8月'!G36+'9月'!G36+'10月'!G36+'11月'!G36+'12月'!G36+'1月'!G36+'2月'!G36+'3月'!G36</f>
        <v>0</v>
      </c>
      <c r="H36" s="20">
        <f>'4月'!H36+'5月'!H36+'6月'!H36+'7月'!H36+'8月'!H36+'9月'!H36+'10月'!H36+'11月'!H36+'12月'!H36+'1月'!H36+'2月'!H36+'3月'!H36</f>
        <v>0</v>
      </c>
      <c r="I36" s="20">
        <f>'4月'!I36+'5月'!I36+'6月'!I36+'7月'!I36+'8月'!I36+'9月'!I36+'10月'!I36+'11月'!I36+'12月'!I36+'1月'!I36+'2月'!I36+'3月'!I36</f>
        <v>0</v>
      </c>
      <c r="J36" s="57">
        <f>'4月'!J36+'5月'!J36+'6月'!J36+'7月'!J36+'8月'!J36+'9月'!J36+'10月'!J36+'11月'!J36+'12月'!J36+'1月'!J36+'2月'!J36+'3月'!J36</f>
        <v>889.8000000000001</v>
      </c>
      <c r="K36" s="20">
        <f>'4月'!K36+'5月'!K36+'6月'!K36+'7月'!K36+'8月'!K36+'9月'!K36+'10月'!K36+'11月'!K36+'12月'!K36+'1月'!K36+'2月'!K36+'3月'!K36</f>
        <v>882.7</v>
      </c>
      <c r="L36" s="20">
        <f>'4月'!L36+'5月'!L36+'6月'!L36+'7月'!L36+'8月'!L36+'9月'!L36+'10月'!L36+'11月'!L36+'12月'!L36+'1月'!L36+'2月'!L36+'3月'!L36</f>
        <v>7.1000000000000005</v>
      </c>
      <c r="M36" s="57">
        <f>'4月'!M36+'5月'!M36+'6月'!M36+'7月'!M36+'8月'!M36+'9月'!M36+'10月'!M36+'11月'!M36+'12月'!M36+'1月'!M36+'2月'!M36+'3月'!M36</f>
        <v>48.3</v>
      </c>
      <c r="N36" s="20">
        <f>'4月'!N36+'5月'!N36+'6月'!N36+'7月'!N36+'8月'!N36+'9月'!N36+'10月'!N36+'11月'!N36+'12月'!N36+'1月'!N36+'2月'!N36+'3月'!N36</f>
        <v>46.7</v>
      </c>
      <c r="O36" s="20">
        <f>'4月'!O36+'5月'!O36+'6月'!O36+'7月'!O36+'8月'!O36+'9月'!O36+'10月'!O36+'11月'!O36+'12月'!O36+'1月'!O36+'2月'!O36+'3月'!O36</f>
        <v>1.6000000000000005</v>
      </c>
      <c r="P36" s="57">
        <f>'4月'!P36+'5月'!P36+'6月'!P36+'7月'!P36+'8月'!P36+'9月'!P36+'10月'!P36+'11月'!P36+'12月'!P36+'1月'!P36+'2月'!P36+'3月'!P36</f>
        <v>133.6</v>
      </c>
      <c r="Q36" s="20">
        <f>'4月'!Q36+'5月'!Q36+'6月'!Q36+'7月'!Q36+'8月'!Q36+'9月'!Q36+'10月'!Q36+'11月'!Q36+'12月'!Q36+'1月'!Q36+'2月'!Q36+'3月'!Q36</f>
        <v>132.5</v>
      </c>
      <c r="R36" s="20">
        <f>'4月'!R36+'5月'!R36+'6月'!R36+'7月'!R36+'8月'!R36+'9月'!R36+'10月'!R36+'11月'!R36+'12月'!R36+'1月'!R36+'2月'!R36+'3月'!R36</f>
        <v>1.1</v>
      </c>
      <c r="S36" s="57">
        <f>'4月'!S36+'5月'!S36+'6月'!S36+'7月'!S36+'8月'!S36+'9月'!S36+'10月'!S36+'11月'!S36+'12月'!S36+'1月'!S36+'2月'!S36+'3月'!S36</f>
        <v>0</v>
      </c>
      <c r="T36" s="20">
        <f>'4月'!T36+'5月'!T36+'6月'!T36+'7月'!T36+'8月'!T36+'9月'!T36+'10月'!T36+'11月'!T36+'12月'!T36+'1月'!T36+'2月'!T36+'3月'!T36</f>
        <v>0</v>
      </c>
      <c r="U36" s="20">
        <f>'4月'!U36+'5月'!U36+'6月'!U36+'7月'!U36+'8月'!U36+'9月'!U36+'10月'!U36+'11月'!U36+'12月'!U36+'1月'!U36+'2月'!U36+'3月'!U36</f>
        <v>0</v>
      </c>
      <c r="V36" s="57">
        <f>'4月'!V36+'5月'!V36+'6月'!V36+'7月'!V36+'8月'!V36+'9月'!V36+'10月'!V36+'11月'!V36+'12月'!V36+'1月'!V36+'2月'!V36+'3月'!V36</f>
        <v>79.60000000000001</v>
      </c>
      <c r="W36" s="20">
        <f>'4月'!W36+'5月'!W36+'6月'!W36+'7月'!W36+'8月'!W36+'9月'!W36+'10月'!W36+'11月'!W36+'12月'!W36+'1月'!W36+'2月'!W36+'3月'!W36</f>
        <v>65.5</v>
      </c>
      <c r="X36" s="20">
        <f>'4月'!X36+'5月'!X36+'6月'!X36+'7月'!X36+'8月'!X36+'9月'!X36+'10月'!X36+'11月'!X36+'12月'!X36+'1月'!X36+'2月'!X36+'3月'!X36</f>
        <v>14.099999999999998</v>
      </c>
      <c r="Y36" s="77">
        <f>'4月'!Y36+'5月'!Y36+'6月'!Y36+'7月'!Y36+'8月'!Y36+'9月'!Y36+'10月'!Y36+'11月'!Y36+'12月'!Y36+'1月'!Y36+'2月'!Y36+'3月'!Y36</f>
        <v>209.1</v>
      </c>
      <c r="Z36" s="58">
        <f>'4月'!Z36+'5月'!Z36+'6月'!Z36+'7月'!Z36+'8月'!Z36+'9月'!Z36+'10月'!Z36+'11月'!Z36+'12月'!Z36+'1月'!Z36+'2月'!Z36+'3月'!Z36</f>
        <v>1360.4000000000003</v>
      </c>
      <c r="AA36" s="60">
        <f>'4月'!AA36+'5月'!AA36+'6月'!AA36+'7月'!AA36+'8月'!AA36+'9月'!AA36+'10月'!AA36+'11月'!AA36+'12月'!AA36+'1月'!AA36+'2月'!AA36+'3月'!AA36</f>
        <v>1151.3</v>
      </c>
      <c r="AB36" s="78">
        <f>'4月'!AB36+'5月'!AB36+'6月'!AB36+'7月'!AB36+'8月'!AB36+'9月'!AB36+'10月'!AB36+'11月'!AB36+'12月'!AB36+'1月'!AB36+'2月'!AB36+'3月'!AB36</f>
        <v>1017.6999999999999</v>
      </c>
      <c r="AC36" s="79">
        <f>'4月'!AC36+'5月'!AC36+'6月'!AC36+'7月'!AC36+'8月'!AC36+'9月'!AC36+'10月'!AC36+'11月'!AC36+'12月'!AC36+'1月'!AC36+'2月'!AC36+'3月'!AC36</f>
        <v>133.6</v>
      </c>
      <c r="AD36" s="80">
        <f t="shared" si="0"/>
        <v>572.9784878006295</v>
      </c>
      <c r="AE36" s="81">
        <f t="shared" si="1"/>
        <v>506.48849738096123</v>
      </c>
      <c r="AF36" s="82">
        <f t="shared" si="2"/>
        <v>66.4899904196683</v>
      </c>
      <c r="AG36" s="83">
        <f t="shared" si="3"/>
        <v>677.0432856805148</v>
      </c>
      <c r="AH36" s="84">
        <f t="shared" si="4"/>
        <v>104.06479787988503</v>
      </c>
      <c r="AI36" s="85">
        <f t="shared" si="5"/>
        <v>11.604273430035612</v>
      </c>
      <c r="AJ36" s="111">
        <v>0</v>
      </c>
      <c r="AK36" s="109" t="s">
        <v>51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</row>
    <row r="37" spans="1:37" s="8" customFormat="1" ht="19.5" customHeight="1">
      <c r="A37" s="19">
        <v>32</v>
      </c>
      <c r="B37" s="18" t="s">
        <v>45</v>
      </c>
      <c r="C37" s="54">
        <f>'9月'!C37</f>
        <v>15783</v>
      </c>
      <c r="D37" s="56">
        <f>'4月'!D37+'5月'!D37+'6月'!D37+'7月'!D37+'8月'!D37+'9月'!D37+'10月'!D37+'11月'!D37+'12月'!D37+'1月'!D37+'2月'!D37+'3月'!D37</f>
        <v>3607.9</v>
      </c>
      <c r="E37" s="51">
        <f>'4月'!E37+'5月'!E37+'6月'!E37+'7月'!E37+'8月'!E37+'9月'!E37+'10月'!E37+'11月'!E37+'12月'!E37+'1月'!E37+'2月'!E37+'3月'!E37</f>
        <v>3006.3999999999996</v>
      </c>
      <c r="F37" s="51">
        <f>'4月'!F37+'5月'!F37+'6月'!F37+'7月'!F37+'8月'!F37+'9月'!F37+'10月'!F37+'11月'!F37+'12月'!F37+'1月'!F37+'2月'!F37+'3月'!F37</f>
        <v>601.5000000000001</v>
      </c>
      <c r="G37" s="57">
        <f>'4月'!G37+'5月'!G37+'6月'!G37+'7月'!G37+'8月'!G37+'9月'!G37+'10月'!G37+'11月'!G37+'12月'!G37+'1月'!G37+'2月'!G37+'3月'!G37</f>
        <v>0</v>
      </c>
      <c r="H37" s="20">
        <f>'4月'!H37+'5月'!H37+'6月'!H37+'7月'!H37+'8月'!H37+'9月'!H37+'10月'!H37+'11月'!H37+'12月'!H37+'1月'!H37+'2月'!H37+'3月'!H37</f>
        <v>0</v>
      </c>
      <c r="I37" s="20">
        <f>'4月'!I37+'5月'!I37+'6月'!I37+'7月'!I37+'8月'!I37+'9月'!I37+'10月'!I37+'11月'!I37+'12月'!I37+'1月'!I37+'2月'!I37+'3月'!I37</f>
        <v>0</v>
      </c>
      <c r="J37" s="57">
        <f>'4月'!J37+'5月'!J37+'6月'!J37+'7月'!J37+'8月'!J37+'9月'!J37+'10月'!J37+'11月'!J37+'12月'!J37+'1月'!J37+'2月'!J37+'3月'!J37</f>
        <v>2909.3</v>
      </c>
      <c r="K37" s="20">
        <f>'4月'!K37+'5月'!K37+'6月'!K37+'7月'!K37+'8月'!K37+'9月'!K37+'10月'!K37+'11月'!K37+'12月'!K37+'1月'!K37+'2月'!K37+'3月'!K37</f>
        <v>2470.2999999999997</v>
      </c>
      <c r="L37" s="20">
        <f>'4月'!L37+'5月'!L37+'6月'!L37+'7月'!L37+'8月'!L37+'9月'!L37+'10月'!L37+'11月'!L37+'12月'!L37+'1月'!L37+'2月'!L37+'3月'!L37</f>
        <v>439.00000000000006</v>
      </c>
      <c r="M37" s="57">
        <f>'4月'!M37+'5月'!M37+'6月'!M37+'7月'!M37+'8月'!M37+'9月'!M37+'10月'!M37+'11月'!M37+'12月'!M37+'1月'!M37+'2月'!M37+'3月'!M37</f>
        <v>256.6</v>
      </c>
      <c r="N37" s="20">
        <f>'4月'!N37+'5月'!N37+'6月'!N37+'7月'!N37+'8月'!N37+'9月'!N37+'10月'!N37+'11月'!N37+'12月'!N37+'1月'!N37+'2月'!N37+'3月'!N37</f>
        <v>124.69999999999999</v>
      </c>
      <c r="O37" s="20">
        <f>'4月'!O37+'5月'!O37+'6月'!O37+'7月'!O37+'8月'!O37+'9月'!O37+'10月'!O37+'11月'!O37+'12月'!O37+'1月'!O37+'2月'!O37+'3月'!O37</f>
        <v>131.9</v>
      </c>
      <c r="P37" s="57">
        <f>'4月'!P37+'5月'!P37+'6月'!P37+'7月'!P37+'8月'!P37+'9月'!P37+'10月'!P37+'11月'!P37+'12月'!P37+'1月'!P37+'2月'!P37+'3月'!P37</f>
        <v>442</v>
      </c>
      <c r="Q37" s="20">
        <f>'4月'!Q37+'5月'!Q37+'6月'!Q37+'7月'!Q37+'8月'!Q37+'9月'!Q37+'10月'!Q37+'11月'!Q37+'12月'!Q37+'1月'!Q37+'2月'!Q37+'3月'!Q37</f>
        <v>411.4000000000001</v>
      </c>
      <c r="R37" s="20">
        <f>'4月'!R37+'5月'!R37+'6月'!R37+'7月'!R37+'8月'!R37+'9月'!R37+'10月'!R37+'11月'!R37+'12月'!R37+'1月'!R37+'2月'!R37+'3月'!R37</f>
        <v>30.6</v>
      </c>
      <c r="S37" s="57">
        <f>'4月'!S37+'5月'!S37+'6月'!S37+'7月'!S37+'8月'!S37+'9月'!S37+'10月'!S37+'11月'!S37+'12月'!S37+'1月'!S37+'2月'!S37+'3月'!S37</f>
        <v>0</v>
      </c>
      <c r="T37" s="20">
        <f>'4月'!T37+'5月'!T37+'6月'!T37+'7月'!T37+'8月'!T37+'9月'!T37+'10月'!T37+'11月'!T37+'12月'!T37+'1月'!T37+'2月'!T37+'3月'!T37</f>
        <v>0</v>
      </c>
      <c r="U37" s="20">
        <f>'4月'!U37+'5月'!U37+'6月'!U37+'7月'!U37+'8月'!U37+'9月'!U37+'10月'!U37+'11月'!U37+'12月'!U37+'1月'!U37+'2月'!U37+'3月'!U37</f>
        <v>0</v>
      </c>
      <c r="V37" s="57">
        <f>'4月'!V37+'5月'!V37+'6月'!V37+'7月'!V37+'8月'!V37+'9月'!V37+'10月'!V37+'11月'!V37+'12月'!V37+'1月'!V37+'2月'!V37+'3月'!V37</f>
        <v>0</v>
      </c>
      <c r="W37" s="20">
        <f>'4月'!W37+'5月'!W37+'6月'!W37+'7月'!W37+'8月'!W37+'9月'!W37+'10月'!W37+'11月'!W37+'12月'!W37+'1月'!W37+'2月'!W37+'3月'!W37</f>
        <v>0</v>
      </c>
      <c r="X37" s="20">
        <f>'4月'!X37+'5月'!X37+'6月'!X37+'7月'!X37+'8月'!X37+'9月'!X37+'10月'!X37+'11月'!X37+'12月'!X37+'1月'!X37+'2月'!X37+'3月'!X37</f>
        <v>0</v>
      </c>
      <c r="Y37" s="77">
        <f>'4月'!Y37+'5月'!Y37+'6月'!Y37+'7月'!Y37+'8月'!Y37+'9月'!Y37+'10月'!Y37+'11月'!Y37+'12月'!Y37+'1月'!Y37+'2月'!Y37+'3月'!Y37</f>
        <v>749.4999999999999</v>
      </c>
      <c r="Z37" s="58">
        <f>'4月'!Z37+'5月'!Z37+'6月'!Z37+'7月'!Z37+'8月'!Z37+'9月'!Z37+'10月'!Z37+'11月'!Z37+'12月'!Z37+'1月'!Z37+'2月'!Z37+'3月'!Z37</f>
        <v>4357.400000000001</v>
      </c>
      <c r="AA37" s="60">
        <f>'4月'!AA37+'5月'!AA37+'6月'!AA37+'7月'!AA37+'8月'!AA37+'9月'!AA37+'10月'!AA37+'11月'!AA37+'12月'!AA37+'1月'!AA37+'2月'!AA37+'3月'!AA37</f>
        <v>3607.9</v>
      </c>
      <c r="AB37" s="78">
        <f>'4月'!AB37+'5月'!AB37+'6月'!AB37+'7月'!AB37+'8月'!AB37+'9月'!AB37+'10月'!AB37+'11月'!AB37+'12月'!AB37+'1月'!AB37+'2月'!AB37+'3月'!AB37</f>
        <v>3165.9000000000005</v>
      </c>
      <c r="AC37" s="79">
        <f>'4月'!AC37+'5月'!AC37+'6月'!AC37+'7月'!AC37+'8月'!AC37+'9月'!AC37+'10月'!AC37+'11月'!AC37+'12月'!AC37+'1月'!AC37+'2月'!AC37+'3月'!AC37</f>
        <v>442</v>
      </c>
      <c r="AD37" s="80">
        <f t="shared" si="0"/>
        <v>626.2850873881123</v>
      </c>
      <c r="AE37" s="81">
        <f t="shared" si="1"/>
        <v>549.5595659974016</v>
      </c>
      <c r="AF37" s="82">
        <f t="shared" si="2"/>
        <v>76.72552139071084</v>
      </c>
      <c r="AG37" s="83">
        <f t="shared" si="3"/>
        <v>756.3886581626323</v>
      </c>
      <c r="AH37" s="84">
        <f t="shared" si="4"/>
        <v>130.1035707745198</v>
      </c>
      <c r="AI37" s="85">
        <f t="shared" si="5"/>
        <v>12.250893871781368</v>
      </c>
      <c r="AJ37" s="111">
        <v>0</v>
      </c>
      <c r="AK37" s="109" t="s">
        <v>45</v>
      </c>
    </row>
    <row r="38" spans="1:37" s="8" customFormat="1" ht="19.5" customHeight="1" thickBot="1">
      <c r="A38" s="92">
        <v>33</v>
      </c>
      <c r="B38" s="93" t="s">
        <v>35</v>
      </c>
      <c r="C38" s="94">
        <f>'9月'!C38</f>
        <v>11649</v>
      </c>
      <c r="D38" s="95">
        <f>'4月'!D38+'5月'!D38+'6月'!D38+'7月'!D38+'8月'!D38+'9月'!D38+'10月'!D38+'11月'!D38+'12月'!D38+'1月'!D38+'2月'!D38+'3月'!D38</f>
        <v>2455.3</v>
      </c>
      <c r="E38" s="96">
        <f>'4月'!E38+'5月'!E38+'6月'!E38+'7月'!E38+'8月'!E38+'9月'!E38+'10月'!E38+'11月'!E38+'12月'!E38+'1月'!E38+'2月'!E38+'3月'!E38</f>
        <v>2353.7</v>
      </c>
      <c r="F38" s="96">
        <f>'4月'!F38+'5月'!F38+'6月'!F38+'7月'!F38+'8月'!F38+'9月'!F38+'10月'!F38+'11月'!F38+'12月'!F38+'1月'!F38+'2月'!F38+'3月'!F38</f>
        <v>101.60000000000002</v>
      </c>
      <c r="G38" s="97">
        <f>'4月'!G38+'5月'!G38+'6月'!G38+'7月'!G38+'8月'!G38+'9月'!G38+'10月'!G38+'11月'!G38+'12月'!G38+'1月'!G38+'2月'!G38+'3月'!G38</f>
        <v>0</v>
      </c>
      <c r="H38" s="98">
        <f>'4月'!H38+'5月'!H38+'6月'!H38+'7月'!H38+'8月'!H38+'9月'!H38+'10月'!H38+'11月'!H38+'12月'!H38+'1月'!H38+'2月'!H38+'3月'!H38</f>
        <v>0</v>
      </c>
      <c r="I38" s="98">
        <f>'4月'!I38+'5月'!I38+'6月'!I38+'7月'!I38+'8月'!I38+'9月'!I38+'10月'!I38+'11月'!I38+'12月'!I38+'1月'!I38+'2月'!I38+'3月'!I38</f>
        <v>0</v>
      </c>
      <c r="J38" s="97">
        <f>'4月'!J38+'5月'!J38+'6月'!J38+'7月'!J38+'8月'!J38+'9月'!J38+'10月'!J38+'11月'!J38+'12月'!J38+'1月'!J38+'2月'!J38+'3月'!J38</f>
        <v>1579.3000000000002</v>
      </c>
      <c r="K38" s="98">
        <f>'4月'!K38+'5月'!K38+'6月'!K38+'7月'!K38+'8月'!K38+'9月'!K38+'10月'!K38+'11月'!K38+'12月'!K38+'1月'!K38+'2月'!K38+'3月'!K38</f>
        <v>1548.3</v>
      </c>
      <c r="L38" s="98">
        <f>'4月'!L38+'5月'!L38+'6月'!L38+'7月'!L38+'8月'!L38+'9月'!L38+'10月'!L38+'11月'!L38+'12月'!L38+'1月'!L38+'2月'!L38+'3月'!L38</f>
        <v>31.000000000000004</v>
      </c>
      <c r="M38" s="97">
        <f>'4月'!M38+'5月'!M38+'6月'!M38+'7月'!M38+'8月'!M38+'9月'!M38+'10月'!M38+'11月'!M38+'12月'!M38+'1月'!M38+'2月'!M38+'3月'!M38</f>
        <v>84.69999999999999</v>
      </c>
      <c r="N38" s="98">
        <f>'4月'!N38+'5月'!N38+'6月'!N38+'7月'!N38+'8月'!N38+'9月'!N38+'10月'!N38+'11月'!N38+'12月'!N38+'1月'!N38+'2月'!N38+'3月'!N38</f>
        <v>72.10000000000001</v>
      </c>
      <c r="O38" s="98">
        <f>'4月'!O38+'5月'!O38+'6月'!O38+'7月'!O38+'8月'!O38+'9月'!O38+'10月'!O38+'11月'!O38+'12月'!O38+'1月'!O38+'2月'!O38+'3月'!O38</f>
        <v>12.600000000000001</v>
      </c>
      <c r="P38" s="97">
        <f>'4月'!P38+'5月'!P38+'6月'!P38+'7月'!P38+'8月'!P38+'9月'!P38+'10月'!P38+'11月'!P38+'12月'!P38+'1月'!P38+'2月'!P38+'3月'!P38</f>
        <v>589.5999999999999</v>
      </c>
      <c r="Q38" s="98">
        <f>'4月'!Q38+'5月'!Q38+'6月'!Q38+'7月'!Q38+'8月'!Q38+'9月'!Q38+'10月'!Q38+'11月'!Q38+'12月'!Q38+'1月'!Q38+'2月'!Q38+'3月'!Q38</f>
        <v>585.0000000000001</v>
      </c>
      <c r="R38" s="98">
        <f>'4月'!R38+'5月'!R38+'6月'!R38+'7月'!R38+'8月'!R38+'9月'!R38+'10月'!R38+'11月'!R38+'12月'!R38+'1月'!R38+'2月'!R38+'3月'!R38</f>
        <v>4.6000000000000005</v>
      </c>
      <c r="S38" s="97">
        <f>'4月'!S38+'5月'!S38+'6月'!S38+'7月'!S38+'8月'!S38+'9月'!S38+'10月'!S38+'11月'!S38+'12月'!S38+'1月'!S38+'2月'!S38+'3月'!S38</f>
        <v>0</v>
      </c>
      <c r="T38" s="98">
        <f>'4月'!T38+'5月'!T38+'6月'!T38+'7月'!T38+'8月'!T38+'9月'!T38+'10月'!T38+'11月'!T38+'12月'!T38+'1月'!T38+'2月'!T38+'3月'!T38</f>
        <v>0</v>
      </c>
      <c r="U38" s="98">
        <f>'4月'!U38+'5月'!U38+'6月'!U38+'7月'!U38+'8月'!U38+'9月'!U38+'10月'!U38+'11月'!U38+'12月'!U38+'1月'!U38+'2月'!U38+'3月'!U38</f>
        <v>0</v>
      </c>
      <c r="V38" s="97">
        <f>'4月'!V38+'5月'!V38+'6月'!V38+'7月'!V38+'8月'!V38+'9月'!V38+'10月'!V38+'11月'!V38+'12月'!V38+'1月'!V38+'2月'!V38+'3月'!V38</f>
        <v>201.7</v>
      </c>
      <c r="W38" s="98">
        <f>'4月'!W38+'5月'!W38+'6月'!W38+'7月'!W38+'8月'!W38+'9月'!W38+'10月'!W38+'11月'!W38+'12月'!W38+'1月'!W38+'2月'!W38+'3月'!W38</f>
        <v>148.29999999999998</v>
      </c>
      <c r="X38" s="98">
        <f>'4月'!X38+'5月'!X38+'6月'!X38+'7月'!X38+'8月'!X38+'9月'!X38+'10月'!X38+'11月'!X38+'12月'!X38+'1月'!X38+'2月'!X38+'3月'!X38</f>
        <v>53.4</v>
      </c>
      <c r="Y38" s="99">
        <f>'4月'!Y38+'5月'!Y38+'6月'!Y38+'7月'!Y38+'8月'!Y38+'9月'!Y38+'10月'!Y38+'11月'!Y38+'12月'!Y38+'1月'!Y38+'2月'!Y38+'3月'!Y38</f>
        <v>564.8000000000001</v>
      </c>
      <c r="Z38" s="100">
        <f>'4月'!Z38+'5月'!Z38+'6月'!Z38+'7月'!Z38+'8月'!Z38+'9月'!Z38+'10月'!Z38+'11月'!Z38+'12月'!Z38+'1月'!Z38+'2月'!Z38+'3月'!Z38</f>
        <v>3020.099999999999</v>
      </c>
      <c r="AA38" s="101">
        <f>'4月'!AA38+'5月'!AA38+'6月'!AA38+'7月'!AA38+'8月'!AA38+'9月'!AA38+'10月'!AA38+'11月'!AA38+'12月'!AA38+'1月'!AA38+'2月'!AA38+'3月'!AA38</f>
        <v>2455.3</v>
      </c>
      <c r="AB38" s="102">
        <f>'4月'!AB38+'5月'!AB38+'6月'!AB38+'7月'!AB38+'8月'!AB38+'9月'!AB38+'10月'!AB38+'11月'!AB38+'12月'!AB38+'1月'!AB38+'2月'!AB38+'3月'!AB38</f>
        <v>1865.7</v>
      </c>
      <c r="AC38" s="103">
        <f>'4月'!AC38+'5月'!AC38+'6月'!AC38+'7月'!AC38+'8月'!AC38+'9月'!AC38+'10月'!AC38+'11月'!AC38+'12月'!AC38+'1月'!AC38+'2月'!AC38+'3月'!AC38</f>
        <v>589.5999999999999</v>
      </c>
      <c r="AD38" s="104">
        <f t="shared" si="0"/>
        <v>577.4615258879297</v>
      </c>
      <c r="AE38" s="105">
        <f t="shared" si="1"/>
        <v>438.7936174190977</v>
      </c>
      <c r="AF38" s="106">
        <f t="shared" si="2"/>
        <v>138.66790846883205</v>
      </c>
      <c r="AG38" s="107">
        <f t="shared" si="3"/>
        <v>710.2967272162815</v>
      </c>
      <c r="AH38" s="108">
        <f t="shared" si="4"/>
        <v>132.83520132835204</v>
      </c>
      <c r="AI38" s="61">
        <f t="shared" si="5"/>
        <v>24.013358856351562</v>
      </c>
      <c r="AJ38" s="112">
        <v>225.2</v>
      </c>
      <c r="AK38" s="109" t="s">
        <v>35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20">
    <mergeCell ref="AH1:AH4"/>
    <mergeCell ref="V3:X3"/>
    <mergeCell ref="P3:R3"/>
    <mergeCell ref="S3:U3"/>
    <mergeCell ref="AK1:AK5"/>
    <mergeCell ref="A5:B5"/>
    <mergeCell ref="AJ1:AJ4"/>
    <mergeCell ref="AI1:AI4"/>
    <mergeCell ref="D2:F3"/>
    <mergeCell ref="G2:X2"/>
    <mergeCell ref="A1:B4"/>
    <mergeCell ref="C1:C4"/>
    <mergeCell ref="AA1:AC3"/>
    <mergeCell ref="AD1:AF3"/>
    <mergeCell ref="M3:O3"/>
    <mergeCell ref="AG1:AG4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154" ht="15" customHeight="1">
      <c r="A1" s="116" t="s">
        <v>61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</row>
    <row r="2" spans="1:154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</row>
    <row r="3" spans="1:154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</row>
    <row r="4" spans="1:154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s="2" customFormat="1" ht="39.75" customHeight="1" thickBot="1">
      <c r="A5" s="148" t="s">
        <v>18</v>
      </c>
      <c r="B5" s="149"/>
      <c r="C5" s="34">
        <f>SUM(C6:C38)</f>
        <v>1206456</v>
      </c>
      <c r="D5" s="35">
        <f>SUM(E5:F5)</f>
        <v>21057.699999999993</v>
      </c>
      <c r="E5" s="36">
        <f>SUM(E6:E38)</f>
        <v>19451.699999999993</v>
      </c>
      <c r="F5" s="36">
        <f>SUM(F6:F38)</f>
        <v>1605.9999999999995</v>
      </c>
      <c r="G5" s="37">
        <f>SUM(H5:I5)</f>
        <v>456.3</v>
      </c>
      <c r="H5" s="37">
        <f aca="true" t="shared" si="0" ref="H5:AC5">SUM(H6:H38)</f>
        <v>456.3</v>
      </c>
      <c r="I5" s="37">
        <f t="shared" si="0"/>
        <v>0</v>
      </c>
      <c r="J5" s="37">
        <f>SUM(K5:L5)</f>
        <v>15708.4</v>
      </c>
      <c r="K5" s="37">
        <f t="shared" si="0"/>
        <v>14756.699999999999</v>
      </c>
      <c r="L5" s="37">
        <f t="shared" si="0"/>
        <v>951.7</v>
      </c>
      <c r="M5" s="37">
        <f>SUM(N5:O5)</f>
        <v>1082.4</v>
      </c>
      <c r="N5" s="37">
        <f t="shared" si="0"/>
        <v>847.8000000000001</v>
      </c>
      <c r="O5" s="37">
        <f t="shared" si="0"/>
        <v>234.60000000000002</v>
      </c>
      <c r="P5" s="37">
        <f>SUM(Q5:R5)</f>
        <v>3241.7</v>
      </c>
      <c r="Q5" s="37">
        <f t="shared" si="0"/>
        <v>3128.7999999999997</v>
      </c>
      <c r="R5" s="37">
        <f t="shared" si="0"/>
        <v>112.89999999999998</v>
      </c>
      <c r="S5" s="37">
        <f>SUM(T5:U5)</f>
        <v>1.7</v>
      </c>
      <c r="T5" s="37">
        <f t="shared" si="0"/>
        <v>1.5</v>
      </c>
      <c r="U5" s="37">
        <f t="shared" si="0"/>
        <v>0.2</v>
      </c>
      <c r="V5" s="37">
        <f>SUM(W5:X5)</f>
        <v>567.1999999999999</v>
      </c>
      <c r="W5" s="37">
        <f t="shared" si="0"/>
        <v>260.59999999999997</v>
      </c>
      <c r="X5" s="37">
        <f t="shared" si="0"/>
        <v>306.59999999999997</v>
      </c>
      <c r="Y5" s="38">
        <f t="shared" si="0"/>
        <v>10141.699999999999</v>
      </c>
      <c r="Z5" s="39">
        <f t="shared" si="0"/>
        <v>31199.400000000005</v>
      </c>
      <c r="AA5" s="40">
        <f t="shared" si="0"/>
        <v>21057.700000000008</v>
      </c>
      <c r="AB5" s="41">
        <f t="shared" si="0"/>
        <v>17815.999999999996</v>
      </c>
      <c r="AC5" s="42">
        <f t="shared" si="0"/>
        <v>3241.7</v>
      </c>
      <c r="AD5" s="43">
        <f>AA5/C5/31*1000000</f>
        <v>563.0380595407462</v>
      </c>
      <c r="AE5" s="44">
        <f>AB5/C5/31*1000000</f>
        <v>476.3619041385303</v>
      </c>
      <c r="AF5" s="45">
        <f>AC5/C5/31*1000000</f>
        <v>86.67615540221566</v>
      </c>
      <c r="AG5" s="46">
        <f>Z5/C5/31*1000000</f>
        <v>834.2055226751049</v>
      </c>
      <c r="AH5" s="47">
        <f>Y5/C5/31*1000000</f>
        <v>271.1674631343586</v>
      </c>
      <c r="AI5" s="48">
        <f>AC5*100/AA5</f>
        <v>15.39436880571002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</row>
    <row r="6" spans="1:154" s="8" customFormat="1" ht="19.5" customHeight="1" thickTop="1">
      <c r="A6" s="14">
        <v>1</v>
      </c>
      <c r="B6" s="15" t="s">
        <v>19</v>
      </c>
      <c r="C6" s="49">
        <v>285270</v>
      </c>
      <c r="D6" s="50">
        <f>G6+J6+M6+P6+S6+V6</f>
        <v>4709.6</v>
      </c>
      <c r="E6" s="51">
        <f>H6+K6+N6+Q6+T6+W6</f>
        <v>4673.9</v>
      </c>
      <c r="F6" s="51">
        <f>I6+L6+O6+R6+U6+X6</f>
        <v>35.7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3430.5</v>
      </c>
      <c r="K6" s="16">
        <v>3409.7</v>
      </c>
      <c r="L6" s="16">
        <v>20.8</v>
      </c>
      <c r="M6" s="52">
        <f>SUM(N6:O6)</f>
        <v>287.9</v>
      </c>
      <c r="N6" s="16">
        <v>284.5</v>
      </c>
      <c r="O6" s="16">
        <v>3.4</v>
      </c>
      <c r="P6" s="52">
        <f>SUM(Q6:R6)</f>
        <v>898.4</v>
      </c>
      <c r="Q6" s="16">
        <v>897.8</v>
      </c>
      <c r="R6" s="16">
        <v>0.6</v>
      </c>
      <c r="S6" s="52">
        <f>SUM(T6:U6)</f>
        <v>0</v>
      </c>
      <c r="T6" s="16">
        <v>0</v>
      </c>
      <c r="U6" s="16">
        <v>0</v>
      </c>
      <c r="V6" s="52">
        <f>SUM(W6:X6)</f>
        <v>92.80000000000001</v>
      </c>
      <c r="W6" s="16">
        <v>81.9</v>
      </c>
      <c r="X6" s="16">
        <v>10.9</v>
      </c>
      <c r="Y6" s="67">
        <v>2994.3</v>
      </c>
      <c r="Z6" s="53">
        <f aca="true" t="shared" si="2" ref="Z6:Z38">D6+Y6</f>
        <v>7703.900000000001</v>
      </c>
      <c r="AA6" s="68">
        <f aca="true" t="shared" si="3" ref="AA6:AA38">SUM(AB6:AC6)</f>
        <v>4709.6</v>
      </c>
      <c r="AB6" s="69">
        <f aca="true" t="shared" si="4" ref="AB6:AB38">G6+J6+M6+S6+V6</f>
        <v>3811.2000000000003</v>
      </c>
      <c r="AC6" s="70">
        <f aca="true" t="shared" si="5" ref="AC6:AC38">P6</f>
        <v>898.4</v>
      </c>
      <c r="AD6" s="71">
        <f aca="true" t="shared" si="6" ref="AD6:AD38">AA6/C6/31*1000000</f>
        <v>532.5571586397493</v>
      </c>
      <c r="AE6" s="72">
        <f aca="true" t="shared" si="7" ref="AE6:AE38">AB6/C6/31*1000000</f>
        <v>430.96692776622484</v>
      </c>
      <c r="AF6" s="73">
        <f aca="true" t="shared" si="8" ref="AF6:AF38">AC6/C6/31*1000000</f>
        <v>101.59023087352446</v>
      </c>
      <c r="AG6" s="74">
        <f aca="true" t="shared" si="9" ref="AG6:AG38">Z6/C6/31*1000000</f>
        <v>871.1497992281223</v>
      </c>
      <c r="AH6" s="75">
        <f aca="true" t="shared" si="10" ref="AH6:AH38">Y6/C6/31*1000000</f>
        <v>338.592640588373</v>
      </c>
      <c r="AI6" s="76">
        <f aca="true" t="shared" si="11" ref="AI6:AI38">AC6*100/AA6</f>
        <v>19.07593001528792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1:154" s="55" customFormat="1" ht="19.5" customHeight="1">
      <c r="A7" s="13">
        <v>2</v>
      </c>
      <c r="B7" s="17" t="s">
        <v>20</v>
      </c>
      <c r="C7" s="54">
        <v>49274</v>
      </c>
      <c r="D7" s="50">
        <f aca="true" t="shared" si="12" ref="D7:F38">G7+J7+M7+P7+S7+V7</f>
        <v>1076.8</v>
      </c>
      <c r="E7" s="51">
        <f t="shared" si="12"/>
        <v>874.3000000000001</v>
      </c>
      <c r="F7" s="51">
        <f t="shared" si="12"/>
        <v>202.5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823.1</v>
      </c>
      <c r="K7" s="16">
        <v>737.1</v>
      </c>
      <c r="L7" s="16">
        <v>86</v>
      </c>
      <c r="M7" s="52">
        <f aca="true" t="shared" si="14" ref="M7:M38">SUM(N7:O7)</f>
        <v>47.9</v>
      </c>
      <c r="N7" s="16">
        <v>25.5</v>
      </c>
      <c r="O7" s="16">
        <v>22.4</v>
      </c>
      <c r="P7" s="52">
        <f>SUM(Q7:R7)</f>
        <v>154.5</v>
      </c>
      <c r="Q7" s="16">
        <v>111.7</v>
      </c>
      <c r="R7" s="16">
        <v>42.8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51.3</v>
      </c>
      <c r="W7" s="16">
        <v>0</v>
      </c>
      <c r="X7" s="16">
        <v>51.3</v>
      </c>
      <c r="Y7" s="67">
        <v>455</v>
      </c>
      <c r="Z7" s="53">
        <f>D7+Y7</f>
        <v>1531.8</v>
      </c>
      <c r="AA7" s="68">
        <f>SUM(AB7:AC7)</f>
        <v>1076.8</v>
      </c>
      <c r="AB7" s="69">
        <f>G7+J7+M7+S7+V7</f>
        <v>922.3</v>
      </c>
      <c r="AC7" s="70">
        <f>P7</f>
        <v>154.5</v>
      </c>
      <c r="AD7" s="71">
        <f t="shared" si="6"/>
        <v>704.9454858742489</v>
      </c>
      <c r="AE7" s="72">
        <f t="shared" si="7"/>
        <v>603.7994257260584</v>
      </c>
      <c r="AF7" s="73">
        <f t="shared" si="8"/>
        <v>101.14606014819043</v>
      </c>
      <c r="AG7" s="74">
        <f t="shared" si="9"/>
        <v>1002.8189963430298</v>
      </c>
      <c r="AH7" s="75">
        <f t="shared" si="10"/>
        <v>297.87351046878086</v>
      </c>
      <c r="AI7" s="76">
        <f t="shared" si="11"/>
        <v>14.34806835066865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1:154" s="55" customFormat="1" ht="19.5" customHeight="1">
      <c r="A8" s="13">
        <v>3</v>
      </c>
      <c r="B8" s="18" t="s">
        <v>21</v>
      </c>
      <c r="C8" s="54">
        <v>34285</v>
      </c>
      <c r="D8" s="50">
        <f t="shared" si="12"/>
        <v>757.9000000000001</v>
      </c>
      <c r="E8" s="51">
        <f t="shared" si="12"/>
        <v>633.4</v>
      </c>
      <c r="F8" s="51">
        <f t="shared" si="12"/>
        <v>124.5</v>
      </c>
      <c r="G8" s="52">
        <f>SUM(H8:I8)</f>
        <v>0</v>
      </c>
      <c r="H8" s="16">
        <v>0</v>
      </c>
      <c r="I8" s="16">
        <v>0</v>
      </c>
      <c r="J8" s="52">
        <f t="shared" si="13"/>
        <v>639.1</v>
      </c>
      <c r="K8" s="16">
        <v>555.6</v>
      </c>
      <c r="L8" s="16">
        <v>83.5</v>
      </c>
      <c r="M8" s="52">
        <f t="shared" si="14"/>
        <v>86.6</v>
      </c>
      <c r="N8" s="16">
        <v>52.4</v>
      </c>
      <c r="O8" s="16">
        <v>34.2</v>
      </c>
      <c r="P8" s="52">
        <f>SUM(Q8:R8)</f>
        <v>32.199999999999996</v>
      </c>
      <c r="Q8" s="16">
        <v>25.4</v>
      </c>
      <c r="R8" s="16">
        <v>6.8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77.3</v>
      </c>
      <c r="Z8" s="53">
        <f>D8+Y8</f>
        <v>835.2</v>
      </c>
      <c r="AA8" s="68">
        <f>SUM(AB8:AC8)</f>
        <v>757.9000000000001</v>
      </c>
      <c r="AB8" s="69">
        <f>G8+J8+M8+S8+V8</f>
        <v>725.7</v>
      </c>
      <c r="AC8" s="70">
        <f>P8</f>
        <v>32.199999999999996</v>
      </c>
      <c r="AD8" s="71">
        <f t="shared" si="6"/>
        <v>713.0928130895201</v>
      </c>
      <c r="AE8" s="72">
        <f t="shared" si="7"/>
        <v>682.7964829912452</v>
      </c>
      <c r="AF8" s="73">
        <f t="shared" si="8"/>
        <v>30.296330098274893</v>
      </c>
      <c r="AG8" s="74">
        <f t="shared" si="9"/>
        <v>785.8228229217142</v>
      </c>
      <c r="AH8" s="75">
        <f t="shared" si="10"/>
        <v>72.73000983219407</v>
      </c>
      <c r="AI8" s="76">
        <f t="shared" si="11"/>
        <v>4.248581607072172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s="8" customFormat="1" ht="19.5" customHeight="1">
      <c r="A9" s="19">
        <v>4</v>
      </c>
      <c r="B9" s="18" t="s">
        <v>22</v>
      </c>
      <c r="C9" s="54">
        <v>93472</v>
      </c>
      <c r="D9" s="56">
        <f t="shared" si="12"/>
        <v>1292.1</v>
      </c>
      <c r="E9" s="51">
        <f t="shared" si="12"/>
        <v>1254.5</v>
      </c>
      <c r="F9" s="51">
        <f t="shared" si="12"/>
        <v>37.599999999999994</v>
      </c>
      <c r="G9" s="57">
        <f t="shared" si="1"/>
        <v>0</v>
      </c>
      <c r="H9" s="20">
        <v>0</v>
      </c>
      <c r="I9" s="20">
        <v>0</v>
      </c>
      <c r="J9" s="57">
        <f t="shared" si="13"/>
        <v>1082.3999999999999</v>
      </c>
      <c r="K9" s="16">
        <v>1057.1</v>
      </c>
      <c r="L9" s="16">
        <v>25.3</v>
      </c>
      <c r="M9" s="57">
        <f t="shared" si="14"/>
        <v>78.5</v>
      </c>
      <c r="N9" s="16">
        <v>70.5</v>
      </c>
      <c r="O9" s="16">
        <v>8</v>
      </c>
      <c r="P9" s="57">
        <f aca="true" t="shared" si="16" ref="P9:P38">SUM(Q9:R9)</f>
        <v>126.9</v>
      </c>
      <c r="Q9" s="16">
        <v>126.9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4.3</v>
      </c>
      <c r="W9" s="16">
        <v>0</v>
      </c>
      <c r="X9" s="16">
        <v>4.3</v>
      </c>
      <c r="Y9" s="77">
        <v>961.2</v>
      </c>
      <c r="Z9" s="58">
        <f t="shared" si="2"/>
        <v>2253.3</v>
      </c>
      <c r="AA9" s="60">
        <f t="shared" si="3"/>
        <v>1292.1</v>
      </c>
      <c r="AB9" s="78">
        <f t="shared" si="4"/>
        <v>1165.1999999999998</v>
      </c>
      <c r="AC9" s="79">
        <f t="shared" si="5"/>
        <v>126.9</v>
      </c>
      <c r="AD9" s="80">
        <f t="shared" si="6"/>
        <v>445.91583748384886</v>
      </c>
      <c r="AE9" s="81">
        <f t="shared" si="7"/>
        <v>402.1214564168258</v>
      </c>
      <c r="AF9" s="82">
        <f t="shared" si="8"/>
        <v>43.794381067023004</v>
      </c>
      <c r="AG9" s="83">
        <f t="shared" si="9"/>
        <v>777.6349791830019</v>
      </c>
      <c r="AH9" s="84">
        <f t="shared" si="10"/>
        <v>331.719141699153</v>
      </c>
      <c r="AI9" s="85">
        <f t="shared" si="11"/>
        <v>9.82122126770374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9.5" customHeight="1">
      <c r="A10" s="19">
        <v>5</v>
      </c>
      <c r="B10" s="18" t="s">
        <v>46</v>
      </c>
      <c r="C10" s="54">
        <v>92428</v>
      </c>
      <c r="D10" s="56">
        <f t="shared" si="12"/>
        <v>1432</v>
      </c>
      <c r="E10" s="51">
        <f t="shared" si="12"/>
        <v>1353.3</v>
      </c>
      <c r="F10" s="51">
        <f t="shared" si="12"/>
        <v>78.7</v>
      </c>
      <c r="G10" s="57">
        <f t="shared" si="1"/>
        <v>0</v>
      </c>
      <c r="H10" s="20">
        <v>0</v>
      </c>
      <c r="I10" s="20">
        <v>0</v>
      </c>
      <c r="J10" s="57">
        <f t="shared" si="13"/>
        <v>1062.5</v>
      </c>
      <c r="K10" s="20">
        <v>1006.5</v>
      </c>
      <c r="L10" s="20">
        <v>56</v>
      </c>
      <c r="M10" s="57">
        <f t="shared" si="14"/>
        <v>81.2</v>
      </c>
      <c r="N10" s="20">
        <v>58.5</v>
      </c>
      <c r="O10" s="20">
        <v>22.7</v>
      </c>
      <c r="P10" s="57">
        <f t="shared" si="16"/>
        <v>288.3</v>
      </c>
      <c r="Q10" s="20">
        <v>288.3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708.7</v>
      </c>
      <c r="Z10" s="58">
        <f t="shared" si="2"/>
        <v>2140.7</v>
      </c>
      <c r="AA10" s="60">
        <f t="shared" si="3"/>
        <v>1432</v>
      </c>
      <c r="AB10" s="78">
        <f t="shared" si="4"/>
        <v>1143.7</v>
      </c>
      <c r="AC10" s="79">
        <f t="shared" si="5"/>
        <v>288.3</v>
      </c>
      <c r="AD10" s="80">
        <f t="shared" si="6"/>
        <v>499.7787292497595</v>
      </c>
      <c r="AE10" s="81">
        <f t="shared" si="7"/>
        <v>399.1598691640712</v>
      </c>
      <c r="AF10" s="82">
        <f t="shared" si="8"/>
        <v>100.61886008568831</v>
      </c>
      <c r="AG10" s="83">
        <f t="shared" si="9"/>
        <v>747.1203391794414</v>
      </c>
      <c r="AH10" s="84">
        <f t="shared" si="10"/>
        <v>247.341609929682</v>
      </c>
      <c r="AI10" s="85">
        <f t="shared" si="11"/>
        <v>20.13268156424581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s="8" customFormat="1" ht="19.5" customHeight="1">
      <c r="A11" s="19">
        <v>6</v>
      </c>
      <c r="B11" s="18" t="s">
        <v>23</v>
      </c>
      <c r="C11" s="54">
        <v>33344</v>
      </c>
      <c r="D11" s="56">
        <f>G11+J11+M11+P11+S11+V11</f>
        <v>663.9</v>
      </c>
      <c r="E11" s="51">
        <f t="shared" si="12"/>
        <v>529.8</v>
      </c>
      <c r="F11" s="51">
        <f t="shared" si="12"/>
        <v>134.1</v>
      </c>
      <c r="G11" s="57">
        <f>SUM(H11:I11)</f>
        <v>0</v>
      </c>
      <c r="H11" s="20">
        <v>0</v>
      </c>
      <c r="I11" s="20">
        <v>0</v>
      </c>
      <c r="J11" s="57">
        <f t="shared" si="13"/>
        <v>523.5</v>
      </c>
      <c r="K11" s="20">
        <v>418.1</v>
      </c>
      <c r="L11" s="20">
        <v>105.4</v>
      </c>
      <c r="M11" s="57">
        <f t="shared" si="14"/>
        <v>42.4</v>
      </c>
      <c r="N11" s="20">
        <v>20.4</v>
      </c>
      <c r="O11" s="20">
        <v>22</v>
      </c>
      <c r="P11" s="57">
        <f t="shared" si="16"/>
        <v>98</v>
      </c>
      <c r="Q11" s="20">
        <v>91.3</v>
      </c>
      <c r="R11" s="20">
        <v>6.7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270.1</v>
      </c>
      <c r="Z11" s="58">
        <f t="shared" si="2"/>
        <v>934</v>
      </c>
      <c r="AA11" s="60">
        <f t="shared" si="3"/>
        <v>663.9</v>
      </c>
      <c r="AB11" s="78">
        <f t="shared" si="4"/>
        <v>565.9</v>
      </c>
      <c r="AC11" s="79">
        <f t="shared" si="5"/>
        <v>98</v>
      </c>
      <c r="AD11" s="80">
        <f t="shared" si="6"/>
        <v>642.2783418983345</v>
      </c>
      <c r="AE11" s="81">
        <f t="shared" si="7"/>
        <v>547.4699708996346</v>
      </c>
      <c r="AF11" s="82">
        <f t="shared" si="8"/>
        <v>94.80837099869977</v>
      </c>
      <c r="AG11" s="83">
        <f t="shared" si="9"/>
        <v>903.5818215590366</v>
      </c>
      <c r="AH11" s="84">
        <f t="shared" si="10"/>
        <v>261.3034796607022</v>
      </c>
      <c r="AI11" s="85">
        <f t="shared" si="11"/>
        <v>14.761259225787017</v>
      </c>
      <c r="AJ11" s="6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s="8" customFormat="1" ht="19.5" customHeight="1">
      <c r="A12" s="19">
        <v>7</v>
      </c>
      <c r="B12" s="18" t="s">
        <v>24</v>
      </c>
      <c r="C12" s="54">
        <v>25526</v>
      </c>
      <c r="D12" s="56">
        <f>G12+J12+M12+P12+S12+V12</f>
        <v>459.6</v>
      </c>
      <c r="E12" s="51">
        <f t="shared" si="12"/>
        <v>437.6</v>
      </c>
      <c r="F12" s="51">
        <f t="shared" si="12"/>
        <v>22.000000000000004</v>
      </c>
      <c r="G12" s="57">
        <f>SUM(H12:I12)</f>
        <v>0</v>
      </c>
      <c r="H12" s="20">
        <v>0</v>
      </c>
      <c r="I12" s="20">
        <v>0</v>
      </c>
      <c r="J12" s="57">
        <f t="shared" si="13"/>
        <v>324</v>
      </c>
      <c r="K12" s="20">
        <v>316.1</v>
      </c>
      <c r="L12" s="20">
        <v>7.9</v>
      </c>
      <c r="M12" s="57">
        <f t="shared" si="14"/>
        <v>22.8</v>
      </c>
      <c r="N12" s="20">
        <v>19.1</v>
      </c>
      <c r="O12" s="20">
        <v>3.7</v>
      </c>
      <c r="P12" s="57">
        <f>SUM(Q12:R12)</f>
        <v>104.2</v>
      </c>
      <c r="Q12" s="20">
        <v>96</v>
      </c>
      <c r="R12" s="20">
        <v>8.2</v>
      </c>
      <c r="S12" s="57">
        <f t="shared" si="17"/>
        <v>0.5</v>
      </c>
      <c r="T12" s="20">
        <v>0.4</v>
      </c>
      <c r="U12" s="20">
        <v>0.1</v>
      </c>
      <c r="V12" s="57">
        <f t="shared" si="15"/>
        <v>8.1</v>
      </c>
      <c r="W12" s="20">
        <v>6</v>
      </c>
      <c r="X12" s="20">
        <v>2.1</v>
      </c>
      <c r="Y12" s="77">
        <v>174.4</v>
      </c>
      <c r="Z12" s="58">
        <f>D12+Y12</f>
        <v>634</v>
      </c>
      <c r="AA12" s="60">
        <f>SUM(AB12:AC12)</f>
        <v>459.6</v>
      </c>
      <c r="AB12" s="78">
        <f>G12+J12+M12+S12+V12</f>
        <v>355.40000000000003</v>
      </c>
      <c r="AC12" s="79">
        <f>P12</f>
        <v>104.2</v>
      </c>
      <c r="AD12" s="80">
        <f t="shared" si="6"/>
        <v>580.8119741288451</v>
      </c>
      <c r="AE12" s="81">
        <f t="shared" si="7"/>
        <v>449.1309303859696</v>
      </c>
      <c r="AF12" s="82">
        <f t="shared" si="8"/>
        <v>131.6810437428757</v>
      </c>
      <c r="AG12" s="83">
        <f t="shared" si="9"/>
        <v>801.207118358764</v>
      </c>
      <c r="AH12" s="84">
        <f t="shared" si="10"/>
        <v>220.39514422991866</v>
      </c>
      <c r="AI12" s="85">
        <f t="shared" si="11"/>
        <v>22.67188859878155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8" customFormat="1" ht="19.5" customHeight="1">
      <c r="A13" s="19">
        <v>8</v>
      </c>
      <c r="B13" s="18" t="s">
        <v>40</v>
      </c>
      <c r="C13" s="54">
        <v>111776</v>
      </c>
      <c r="D13" s="56">
        <f t="shared" si="12"/>
        <v>1896.1</v>
      </c>
      <c r="E13" s="51">
        <f t="shared" si="12"/>
        <v>1736.8</v>
      </c>
      <c r="F13" s="51">
        <f t="shared" si="12"/>
        <v>159.3</v>
      </c>
      <c r="G13" s="57">
        <f t="shared" si="1"/>
        <v>0</v>
      </c>
      <c r="H13" s="20">
        <v>0</v>
      </c>
      <c r="I13" s="20">
        <v>0</v>
      </c>
      <c r="J13" s="57">
        <f t="shared" si="13"/>
        <v>1510.8</v>
      </c>
      <c r="K13" s="20">
        <v>1407.2</v>
      </c>
      <c r="L13" s="20">
        <v>103.6</v>
      </c>
      <c r="M13" s="57">
        <f t="shared" si="14"/>
        <v>124.3</v>
      </c>
      <c r="N13" s="20">
        <v>103.1</v>
      </c>
      <c r="O13" s="20">
        <v>21.2</v>
      </c>
      <c r="P13" s="57">
        <f t="shared" si="16"/>
        <v>226.5</v>
      </c>
      <c r="Q13" s="20">
        <v>226.5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34.5</v>
      </c>
      <c r="W13" s="20">
        <v>0</v>
      </c>
      <c r="X13" s="20">
        <v>34.5</v>
      </c>
      <c r="Y13" s="77">
        <v>677</v>
      </c>
      <c r="Z13" s="58">
        <f t="shared" si="2"/>
        <v>2573.1</v>
      </c>
      <c r="AA13" s="60">
        <f t="shared" si="3"/>
        <v>1896.1</v>
      </c>
      <c r="AB13" s="78">
        <f t="shared" si="4"/>
        <v>1669.6</v>
      </c>
      <c r="AC13" s="79">
        <f t="shared" si="5"/>
        <v>226.5</v>
      </c>
      <c r="AD13" s="80">
        <f t="shared" si="6"/>
        <v>547.2061634790317</v>
      </c>
      <c r="AE13" s="81">
        <f t="shared" si="7"/>
        <v>481.8392545459583</v>
      </c>
      <c r="AF13" s="82">
        <f t="shared" si="8"/>
        <v>65.36690893307353</v>
      </c>
      <c r="AG13" s="83">
        <f t="shared" si="9"/>
        <v>742.5854012171809</v>
      </c>
      <c r="AH13" s="84">
        <f t="shared" si="10"/>
        <v>195.37923773814913</v>
      </c>
      <c r="AI13" s="85">
        <f t="shared" si="11"/>
        <v>11.945572490902379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55" customFormat="1" ht="17.25" customHeight="1">
      <c r="A14" s="13">
        <v>9</v>
      </c>
      <c r="B14" s="18" t="s">
        <v>47</v>
      </c>
      <c r="C14" s="54">
        <v>18337</v>
      </c>
      <c r="D14" s="56">
        <f t="shared" si="12"/>
        <v>375.2</v>
      </c>
      <c r="E14" s="51">
        <f t="shared" si="12"/>
        <v>294.7</v>
      </c>
      <c r="F14" s="51">
        <f t="shared" si="12"/>
        <v>80.5</v>
      </c>
      <c r="G14" s="57">
        <f>SUM(H14:I14)</f>
        <v>0</v>
      </c>
      <c r="H14" s="20">
        <v>0</v>
      </c>
      <c r="I14" s="20">
        <v>0</v>
      </c>
      <c r="J14" s="57">
        <f t="shared" si="13"/>
        <v>307.2</v>
      </c>
      <c r="K14" s="20">
        <v>245.6</v>
      </c>
      <c r="L14" s="20">
        <v>61.6</v>
      </c>
      <c r="M14" s="57">
        <f t="shared" si="14"/>
        <v>16.6</v>
      </c>
      <c r="N14" s="20">
        <v>10.1</v>
      </c>
      <c r="O14" s="20">
        <v>6.5</v>
      </c>
      <c r="P14" s="57">
        <f t="shared" si="16"/>
        <v>51.4</v>
      </c>
      <c r="Q14" s="20">
        <v>39</v>
      </c>
      <c r="R14" s="20">
        <v>12.4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73.5</v>
      </c>
      <c r="Z14" s="58">
        <f t="shared" si="2"/>
        <v>448.7</v>
      </c>
      <c r="AA14" s="60">
        <f t="shared" si="3"/>
        <v>375.2</v>
      </c>
      <c r="AB14" s="78">
        <f>G14+J14+M14+S14+V14</f>
        <v>323.8</v>
      </c>
      <c r="AC14" s="79">
        <f>P14</f>
        <v>51.4</v>
      </c>
      <c r="AD14" s="86">
        <f t="shared" si="6"/>
        <v>660.0439442903208</v>
      </c>
      <c r="AE14" s="81">
        <f t="shared" si="7"/>
        <v>569.6221459520413</v>
      </c>
      <c r="AF14" s="82">
        <f t="shared" si="8"/>
        <v>90.42179833827956</v>
      </c>
      <c r="AG14" s="83">
        <f t="shared" si="9"/>
        <v>789.3435975561486</v>
      </c>
      <c r="AH14" s="87">
        <f t="shared" si="10"/>
        <v>129.29965326582777</v>
      </c>
      <c r="AI14" s="85">
        <f t="shared" si="11"/>
        <v>13.699360341151387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55" customFormat="1" ht="19.5" customHeight="1">
      <c r="A15" s="13">
        <v>10</v>
      </c>
      <c r="B15" s="18" t="s">
        <v>25</v>
      </c>
      <c r="C15" s="54">
        <v>31413</v>
      </c>
      <c r="D15" s="56">
        <f t="shared" si="12"/>
        <v>653.8000000000001</v>
      </c>
      <c r="E15" s="51">
        <f t="shared" si="12"/>
        <v>567.9</v>
      </c>
      <c r="F15" s="51">
        <f t="shared" si="12"/>
        <v>85.9</v>
      </c>
      <c r="G15" s="57">
        <f t="shared" si="1"/>
        <v>456.3</v>
      </c>
      <c r="H15" s="20">
        <v>456.3</v>
      </c>
      <c r="I15" s="20">
        <v>0</v>
      </c>
      <c r="J15" s="57">
        <f t="shared" si="13"/>
        <v>62.4</v>
      </c>
      <c r="K15" s="20">
        <v>0</v>
      </c>
      <c r="L15" s="20">
        <v>62.4</v>
      </c>
      <c r="M15" s="57">
        <f t="shared" si="14"/>
        <v>8.5</v>
      </c>
      <c r="N15" s="20">
        <v>0</v>
      </c>
      <c r="O15" s="20">
        <v>8.5</v>
      </c>
      <c r="P15" s="57">
        <f t="shared" si="16"/>
        <v>107.2</v>
      </c>
      <c r="Q15" s="20">
        <v>107.2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19.4</v>
      </c>
      <c r="W15" s="20">
        <v>4.4</v>
      </c>
      <c r="X15" s="20">
        <v>15</v>
      </c>
      <c r="Y15" s="77">
        <v>396.9</v>
      </c>
      <c r="Z15" s="58">
        <f t="shared" si="2"/>
        <v>1050.7</v>
      </c>
      <c r="AA15" s="60">
        <f t="shared" si="3"/>
        <v>653.8000000000001</v>
      </c>
      <c r="AB15" s="78">
        <f>G15+J15+M15+S15+V15</f>
        <v>546.6</v>
      </c>
      <c r="AC15" s="79">
        <f>P15</f>
        <v>107.2</v>
      </c>
      <c r="AD15" s="80">
        <f t="shared" si="6"/>
        <v>671.3883608902419</v>
      </c>
      <c r="AE15" s="81">
        <f t="shared" si="7"/>
        <v>561.3044938247264</v>
      </c>
      <c r="AF15" s="82">
        <f t="shared" si="8"/>
        <v>110.0838670655153</v>
      </c>
      <c r="AG15" s="83">
        <f t="shared" si="9"/>
        <v>1078.9656634863518</v>
      </c>
      <c r="AH15" s="84">
        <f t="shared" si="10"/>
        <v>407.57730259611026</v>
      </c>
      <c r="AI15" s="85">
        <f t="shared" si="11"/>
        <v>16.39645151422453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</row>
    <row r="16" spans="1:154" s="8" customFormat="1" ht="19.5" customHeight="1">
      <c r="A16" s="19">
        <v>11</v>
      </c>
      <c r="B16" s="18" t="s">
        <v>48</v>
      </c>
      <c r="C16" s="54">
        <v>25665</v>
      </c>
      <c r="D16" s="56">
        <f>G16+J16+M16+P16+S16+V16</f>
        <v>490.4</v>
      </c>
      <c r="E16" s="51">
        <f t="shared" si="12"/>
        <v>467</v>
      </c>
      <c r="F16" s="51">
        <f t="shared" si="12"/>
        <v>23.4</v>
      </c>
      <c r="G16" s="57">
        <f t="shared" si="1"/>
        <v>0</v>
      </c>
      <c r="H16" s="20">
        <v>0</v>
      </c>
      <c r="I16" s="20">
        <v>0</v>
      </c>
      <c r="J16" s="57">
        <f t="shared" si="13"/>
        <v>383.59999999999997</v>
      </c>
      <c r="K16" s="20">
        <v>376.2</v>
      </c>
      <c r="L16" s="20">
        <v>7.4</v>
      </c>
      <c r="M16" s="57">
        <f t="shared" si="14"/>
        <v>19.900000000000002</v>
      </c>
      <c r="N16" s="20">
        <v>16.6</v>
      </c>
      <c r="O16" s="20">
        <v>3.3</v>
      </c>
      <c r="P16" s="57">
        <f t="shared" si="16"/>
        <v>54.1</v>
      </c>
      <c r="Q16" s="20">
        <v>53.4</v>
      </c>
      <c r="R16" s="20">
        <v>0.7</v>
      </c>
      <c r="S16" s="57">
        <f t="shared" si="17"/>
        <v>0</v>
      </c>
      <c r="T16" s="20">
        <v>0</v>
      </c>
      <c r="U16" s="20">
        <v>0</v>
      </c>
      <c r="V16" s="57">
        <f t="shared" si="15"/>
        <v>32.8</v>
      </c>
      <c r="W16" s="20">
        <v>20.8</v>
      </c>
      <c r="X16" s="20">
        <v>12</v>
      </c>
      <c r="Y16" s="77">
        <v>186.8</v>
      </c>
      <c r="Z16" s="58">
        <f t="shared" si="2"/>
        <v>677.2</v>
      </c>
      <c r="AA16" s="60">
        <f t="shared" si="3"/>
        <v>490.4</v>
      </c>
      <c r="AB16" s="78">
        <f t="shared" si="4"/>
        <v>436.29999999999995</v>
      </c>
      <c r="AC16" s="79">
        <f t="shared" si="5"/>
        <v>54.1</v>
      </c>
      <c r="AD16" s="80">
        <f t="shared" si="6"/>
        <v>616.3785247889997</v>
      </c>
      <c r="AE16" s="81">
        <f t="shared" si="7"/>
        <v>548.3808123275704</v>
      </c>
      <c r="AF16" s="82">
        <f t="shared" si="8"/>
        <v>67.9977124614292</v>
      </c>
      <c r="AG16" s="83">
        <f t="shared" si="9"/>
        <v>851.1654506262452</v>
      </c>
      <c r="AH16" s="84">
        <f t="shared" si="10"/>
        <v>234.78692583724543</v>
      </c>
      <c r="AI16" s="85">
        <f t="shared" si="11"/>
        <v>11.031810766721044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</row>
    <row r="17" spans="1:154" s="8" customFormat="1" ht="19.5" customHeight="1">
      <c r="A17" s="19">
        <v>12</v>
      </c>
      <c r="B17" s="18" t="s">
        <v>41</v>
      </c>
      <c r="C17" s="54">
        <v>24287</v>
      </c>
      <c r="D17" s="56">
        <f t="shared" si="12"/>
        <v>514.2</v>
      </c>
      <c r="E17" s="51">
        <f t="shared" si="12"/>
        <v>437.2</v>
      </c>
      <c r="F17" s="51">
        <f t="shared" si="12"/>
        <v>77</v>
      </c>
      <c r="G17" s="57">
        <f t="shared" si="1"/>
        <v>0</v>
      </c>
      <c r="H17" s="20">
        <v>0</v>
      </c>
      <c r="I17" s="20">
        <v>0</v>
      </c>
      <c r="J17" s="57">
        <f t="shared" si="13"/>
        <v>401.40000000000003</v>
      </c>
      <c r="K17" s="20">
        <v>349.3</v>
      </c>
      <c r="L17" s="20">
        <v>52.1</v>
      </c>
      <c r="M17" s="57">
        <f t="shared" si="14"/>
        <v>24.299999999999997</v>
      </c>
      <c r="N17" s="20">
        <v>23.9</v>
      </c>
      <c r="O17" s="20">
        <v>0.4</v>
      </c>
      <c r="P17" s="57">
        <f t="shared" si="16"/>
        <v>71.3</v>
      </c>
      <c r="Q17" s="20">
        <v>64</v>
      </c>
      <c r="R17" s="20">
        <v>7.3</v>
      </c>
      <c r="S17" s="57">
        <f t="shared" si="17"/>
        <v>0</v>
      </c>
      <c r="T17" s="20">
        <v>0</v>
      </c>
      <c r="U17" s="20">
        <v>0</v>
      </c>
      <c r="V17" s="57">
        <f t="shared" si="15"/>
        <v>17.2</v>
      </c>
      <c r="W17" s="20">
        <v>0</v>
      </c>
      <c r="X17" s="20">
        <v>17.2</v>
      </c>
      <c r="Y17" s="77">
        <v>257.2</v>
      </c>
      <c r="Z17" s="58">
        <f t="shared" si="2"/>
        <v>771.4000000000001</v>
      </c>
      <c r="AA17" s="60">
        <f t="shared" si="3"/>
        <v>514.2</v>
      </c>
      <c r="AB17" s="78">
        <f t="shared" si="4"/>
        <v>442.90000000000003</v>
      </c>
      <c r="AC17" s="79">
        <f t="shared" si="5"/>
        <v>71.3</v>
      </c>
      <c r="AD17" s="80">
        <f t="shared" si="6"/>
        <v>682.9619456579054</v>
      </c>
      <c r="AE17" s="81">
        <f t="shared" si="7"/>
        <v>588.2610768803701</v>
      </c>
      <c r="AF17" s="82">
        <f t="shared" si="8"/>
        <v>94.7008687775353</v>
      </c>
      <c r="AG17" s="83">
        <f t="shared" si="9"/>
        <v>1024.5757387796739</v>
      </c>
      <c r="AH17" s="84">
        <f t="shared" si="10"/>
        <v>341.61379312176837</v>
      </c>
      <c r="AI17" s="85">
        <f t="shared" si="11"/>
        <v>13.866199922209256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</row>
    <row r="18" spans="1:154" s="8" customFormat="1" ht="19.5" customHeight="1">
      <c r="A18" s="19">
        <v>13</v>
      </c>
      <c r="B18" s="18" t="s">
        <v>49</v>
      </c>
      <c r="C18" s="54">
        <v>113162</v>
      </c>
      <c r="D18" s="56">
        <f t="shared" si="12"/>
        <v>1846.2</v>
      </c>
      <c r="E18" s="51">
        <f t="shared" si="12"/>
        <v>1705</v>
      </c>
      <c r="F18" s="51">
        <f t="shared" si="12"/>
        <v>141.2</v>
      </c>
      <c r="G18" s="57">
        <f t="shared" si="1"/>
        <v>0</v>
      </c>
      <c r="H18" s="20">
        <v>0</v>
      </c>
      <c r="I18" s="20">
        <v>0</v>
      </c>
      <c r="J18" s="57">
        <f t="shared" si="13"/>
        <v>1538.6000000000001</v>
      </c>
      <c r="K18" s="20">
        <v>1440.2</v>
      </c>
      <c r="L18" s="20">
        <v>98.4</v>
      </c>
      <c r="M18" s="57">
        <f t="shared" si="14"/>
        <v>110.3</v>
      </c>
      <c r="N18" s="20">
        <v>67.5</v>
      </c>
      <c r="O18" s="20">
        <v>42.8</v>
      </c>
      <c r="P18" s="57">
        <f t="shared" si="16"/>
        <v>197.3</v>
      </c>
      <c r="Q18" s="20">
        <v>197.3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1026.3</v>
      </c>
      <c r="Z18" s="58">
        <f t="shared" si="2"/>
        <v>2872.5</v>
      </c>
      <c r="AA18" s="60">
        <f t="shared" si="3"/>
        <v>1846.2</v>
      </c>
      <c r="AB18" s="78">
        <f t="shared" si="4"/>
        <v>1648.9</v>
      </c>
      <c r="AC18" s="79">
        <f t="shared" si="5"/>
        <v>197.3</v>
      </c>
      <c r="AD18" s="80">
        <f t="shared" si="6"/>
        <v>526.2794817136268</v>
      </c>
      <c r="AE18" s="81">
        <f t="shared" si="7"/>
        <v>470.0369609996745</v>
      </c>
      <c r="AF18" s="82">
        <f t="shared" si="8"/>
        <v>56.242520713952196</v>
      </c>
      <c r="AG18" s="74">
        <f t="shared" si="9"/>
        <v>818.8375101410425</v>
      </c>
      <c r="AH18" s="84">
        <f t="shared" si="10"/>
        <v>292.55802842741576</v>
      </c>
      <c r="AI18" s="85">
        <f t="shared" si="11"/>
        <v>10.68681616292926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</row>
    <row r="19" spans="1:154" s="8" customFormat="1" ht="19.5" customHeight="1">
      <c r="A19" s="19">
        <v>14</v>
      </c>
      <c r="B19" s="18" t="s">
        <v>36</v>
      </c>
      <c r="C19" s="54">
        <v>55642</v>
      </c>
      <c r="D19" s="56">
        <f t="shared" si="12"/>
        <v>1082.6</v>
      </c>
      <c r="E19" s="51">
        <f t="shared" si="12"/>
        <v>990.3</v>
      </c>
      <c r="F19" s="51">
        <f t="shared" si="12"/>
        <v>92.30000000000001</v>
      </c>
      <c r="G19" s="57">
        <f t="shared" si="1"/>
        <v>0</v>
      </c>
      <c r="H19" s="20">
        <v>0</v>
      </c>
      <c r="I19" s="20">
        <v>0</v>
      </c>
      <c r="J19" s="57">
        <f t="shared" si="13"/>
        <v>827.9</v>
      </c>
      <c r="K19" s="20">
        <v>795.8</v>
      </c>
      <c r="L19" s="20">
        <v>32.1</v>
      </c>
      <c r="M19" s="57">
        <f t="shared" si="14"/>
        <v>0</v>
      </c>
      <c r="N19" s="20">
        <v>0</v>
      </c>
      <c r="O19" s="20">
        <v>0</v>
      </c>
      <c r="P19" s="57">
        <f t="shared" si="16"/>
        <v>171.7</v>
      </c>
      <c r="Q19" s="20">
        <v>156.2</v>
      </c>
      <c r="R19" s="20">
        <v>15.5</v>
      </c>
      <c r="S19" s="57">
        <f t="shared" si="17"/>
        <v>0</v>
      </c>
      <c r="T19" s="20">
        <v>0</v>
      </c>
      <c r="U19" s="20">
        <v>0</v>
      </c>
      <c r="V19" s="57">
        <f t="shared" si="15"/>
        <v>83</v>
      </c>
      <c r="W19" s="20">
        <v>38.3</v>
      </c>
      <c r="X19" s="20">
        <v>44.7</v>
      </c>
      <c r="Y19" s="77">
        <v>312.6</v>
      </c>
      <c r="Z19" s="58">
        <f t="shared" si="2"/>
        <v>1395.1999999999998</v>
      </c>
      <c r="AA19" s="60">
        <f t="shared" si="3"/>
        <v>1082.6</v>
      </c>
      <c r="AB19" s="78">
        <f t="shared" si="4"/>
        <v>910.9</v>
      </c>
      <c r="AC19" s="79">
        <f t="shared" si="5"/>
        <v>171.7</v>
      </c>
      <c r="AD19" s="80">
        <f t="shared" si="6"/>
        <v>627.6298595514412</v>
      </c>
      <c r="AE19" s="81">
        <f t="shared" si="7"/>
        <v>528.0879725340918</v>
      </c>
      <c r="AF19" s="82">
        <f t="shared" si="8"/>
        <v>99.54188701734938</v>
      </c>
      <c r="AG19" s="74">
        <f t="shared" si="9"/>
        <v>808.8575466896089</v>
      </c>
      <c r="AH19" s="84">
        <f t="shared" si="10"/>
        <v>181.22768713816785</v>
      </c>
      <c r="AI19" s="85">
        <f t="shared" si="11"/>
        <v>15.85996674672086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</row>
    <row r="20" spans="1:154" s="8" customFormat="1" ht="19.5" customHeight="1">
      <c r="A20" s="19">
        <v>15</v>
      </c>
      <c r="B20" s="18" t="s">
        <v>37</v>
      </c>
      <c r="C20" s="54">
        <v>15795</v>
      </c>
      <c r="D20" s="56">
        <f t="shared" si="12"/>
        <v>406</v>
      </c>
      <c r="E20" s="51">
        <f t="shared" si="12"/>
        <v>326.7</v>
      </c>
      <c r="F20" s="51">
        <f t="shared" si="12"/>
        <v>79.3</v>
      </c>
      <c r="G20" s="57">
        <f>SUM(H20:I20)</f>
        <v>0</v>
      </c>
      <c r="H20" s="20">
        <v>0</v>
      </c>
      <c r="I20" s="20">
        <v>0</v>
      </c>
      <c r="J20" s="57">
        <f t="shared" si="13"/>
        <v>280.3</v>
      </c>
      <c r="K20" s="20">
        <v>270.8</v>
      </c>
      <c r="L20" s="20">
        <v>9.5</v>
      </c>
      <c r="M20" s="57">
        <f t="shared" si="14"/>
        <v>0</v>
      </c>
      <c r="N20" s="20">
        <v>0</v>
      </c>
      <c r="O20" s="20">
        <v>0</v>
      </c>
      <c r="P20" s="57">
        <f>SUM(Q20:R20)</f>
        <v>44</v>
      </c>
      <c r="Q20" s="20">
        <v>44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81.7</v>
      </c>
      <c r="W20" s="20">
        <v>11.9</v>
      </c>
      <c r="X20" s="20">
        <v>69.8</v>
      </c>
      <c r="Y20" s="77">
        <v>131</v>
      </c>
      <c r="Z20" s="58">
        <f>D20+Y20</f>
        <v>537</v>
      </c>
      <c r="AA20" s="60">
        <f>SUM(AB20:AC20)</f>
        <v>406</v>
      </c>
      <c r="AB20" s="78">
        <f>G20+J20+M20+S20+V20</f>
        <v>362</v>
      </c>
      <c r="AC20" s="79">
        <f>P20</f>
        <v>44</v>
      </c>
      <c r="AD20" s="80">
        <f t="shared" si="6"/>
        <v>829.17215533703</v>
      </c>
      <c r="AE20" s="81">
        <f t="shared" si="7"/>
        <v>739.3111335763666</v>
      </c>
      <c r="AF20" s="82">
        <f t="shared" si="8"/>
        <v>89.86102176066333</v>
      </c>
      <c r="AG20" s="83">
        <f t="shared" si="9"/>
        <v>1096.7129246699142</v>
      </c>
      <c r="AH20" s="84">
        <f t="shared" si="10"/>
        <v>267.54076933288405</v>
      </c>
      <c r="AI20" s="85">
        <f t="shared" si="11"/>
        <v>10.83743842364532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</row>
    <row r="21" spans="1:154" s="8" customFormat="1" ht="19.5" customHeight="1">
      <c r="A21" s="19">
        <v>16</v>
      </c>
      <c r="B21" s="18" t="s">
        <v>38</v>
      </c>
      <c r="C21" s="54">
        <v>5744</v>
      </c>
      <c r="D21" s="56">
        <f t="shared" si="12"/>
        <v>105.5</v>
      </c>
      <c r="E21" s="51">
        <f t="shared" si="12"/>
        <v>98.5</v>
      </c>
      <c r="F21" s="51">
        <f t="shared" si="12"/>
        <v>7</v>
      </c>
      <c r="G21" s="57">
        <f>SUM(H21:I21)</f>
        <v>0</v>
      </c>
      <c r="H21" s="20">
        <v>0</v>
      </c>
      <c r="I21" s="20">
        <v>0</v>
      </c>
      <c r="J21" s="57">
        <f t="shared" si="13"/>
        <v>59.1</v>
      </c>
      <c r="K21" s="20">
        <v>56.9</v>
      </c>
      <c r="L21" s="20">
        <v>2.2</v>
      </c>
      <c r="M21" s="57">
        <f t="shared" si="14"/>
        <v>11.7</v>
      </c>
      <c r="N21" s="20">
        <v>6.9</v>
      </c>
      <c r="O21" s="20">
        <v>4.8</v>
      </c>
      <c r="P21" s="57">
        <f>SUM(Q21:R21)</f>
        <v>34.7</v>
      </c>
      <c r="Q21" s="20">
        <v>34.7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37</v>
      </c>
      <c r="Z21" s="58">
        <f t="shared" si="2"/>
        <v>142.5</v>
      </c>
      <c r="AA21" s="60">
        <f t="shared" si="3"/>
        <v>105.5</v>
      </c>
      <c r="AB21" s="78">
        <f t="shared" si="4"/>
        <v>70.8</v>
      </c>
      <c r="AC21" s="79">
        <f t="shared" si="5"/>
        <v>34.7</v>
      </c>
      <c r="AD21" s="80">
        <f t="shared" si="6"/>
        <v>592.4836014017432</v>
      </c>
      <c r="AE21" s="81">
        <f t="shared" si="7"/>
        <v>397.6098481444874</v>
      </c>
      <c r="AF21" s="82">
        <f t="shared" si="8"/>
        <v>194.87375325725583</v>
      </c>
      <c r="AG21" s="83">
        <f t="shared" si="9"/>
        <v>800.2740587653877</v>
      </c>
      <c r="AH21" s="84">
        <f t="shared" si="10"/>
        <v>207.79045736364452</v>
      </c>
      <c r="AI21" s="85">
        <f t="shared" si="11"/>
        <v>32.89099526066351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</row>
    <row r="22" spans="1:154" s="8" customFormat="1" ht="19.5" customHeight="1">
      <c r="A22" s="19">
        <v>17</v>
      </c>
      <c r="B22" s="18" t="s">
        <v>39</v>
      </c>
      <c r="C22" s="54">
        <v>12425</v>
      </c>
      <c r="D22" s="56">
        <f t="shared" si="12"/>
        <v>227.4</v>
      </c>
      <c r="E22" s="51">
        <f t="shared" si="12"/>
        <v>206.8</v>
      </c>
      <c r="F22" s="51">
        <f t="shared" si="12"/>
        <v>20.6</v>
      </c>
      <c r="G22" s="57">
        <f t="shared" si="1"/>
        <v>0</v>
      </c>
      <c r="H22" s="20">
        <v>0</v>
      </c>
      <c r="I22" s="20">
        <v>0</v>
      </c>
      <c r="J22" s="57">
        <f t="shared" si="13"/>
        <v>177.9</v>
      </c>
      <c r="K22" s="20">
        <v>162.4</v>
      </c>
      <c r="L22" s="20">
        <v>15.5</v>
      </c>
      <c r="M22" s="57">
        <f t="shared" si="14"/>
        <v>9.4</v>
      </c>
      <c r="N22" s="20">
        <v>6.4</v>
      </c>
      <c r="O22" s="20">
        <v>3</v>
      </c>
      <c r="P22" s="57">
        <f t="shared" si="16"/>
        <v>38</v>
      </c>
      <c r="Q22" s="20">
        <v>36.9</v>
      </c>
      <c r="R22" s="20">
        <v>1.1</v>
      </c>
      <c r="S22" s="57">
        <f t="shared" si="17"/>
        <v>1.2000000000000002</v>
      </c>
      <c r="T22" s="20">
        <v>1.1</v>
      </c>
      <c r="U22" s="20">
        <v>0.1</v>
      </c>
      <c r="V22" s="57">
        <f t="shared" si="15"/>
        <v>0.9</v>
      </c>
      <c r="W22" s="20">
        <v>0</v>
      </c>
      <c r="X22" s="20">
        <v>0.9</v>
      </c>
      <c r="Y22" s="77">
        <v>61.2</v>
      </c>
      <c r="Z22" s="58">
        <f t="shared" si="2"/>
        <v>288.6</v>
      </c>
      <c r="AA22" s="60">
        <f t="shared" si="3"/>
        <v>227.4</v>
      </c>
      <c r="AB22" s="78">
        <f t="shared" si="4"/>
        <v>189.4</v>
      </c>
      <c r="AC22" s="79">
        <f t="shared" si="5"/>
        <v>38</v>
      </c>
      <c r="AD22" s="80">
        <f t="shared" si="6"/>
        <v>590.3809956513272</v>
      </c>
      <c r="AE22" s="81">
        <f t="shared" si="7"/>
        <v>491.724540793146</v>
      </c>
      <c r="AF22" s="82">
        <f t="shared" si="8"/>
        <v>98.65645485818135</v>
      </c>
      <c r="AG22" s="83">
        <f t="shared" si="9"/>
        <v>749.2698124229247</v>
      </c>
      <c r="AH22" s="84">
        <f t="shared" si="10"/>
        <v>158.88881677159733</v>
      </c>
      <c r="AI22" s="85">
        <f t="shared" si="11"/>
        <v>16.710642040457344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</row>
    <row r="23" spans="1:154" s="8" customFormat="1" ht="19.5" customHeight="1">
      <c r="A23" s="19">
        <v>18</v>
      </c>
      <c r="B23" s="18" t="s">
        <v>42</v>
      </c>
      <c r="C23" s="54">
        <v>33181</v>
      </c>
      <c r="D23" s="56">
        <f t="shared" si="12"/>
        <v>547.1</v>
      </c>
      <c r="E23" s="51">
        <f t="shared" si="12"/>
        <v>520.9</v>
      </c>
      <c r="F23" s="51">
        <f t="shared" si="12"/>
        <v>26.2</v>
      </c>
      <c r="G23" s="57">
        <v>0</v>
      </c>
      <c r="H23" s="20">
        <v>0</v>
      </c>
      <c r="I23" s="88">
        <v>0</v>
      </c>
      <c r="J23" s="57">
        <f t="shared" si="13"/>
        <v>369.4</v>
      </c>
      <c r="K23" s="20">
        <v>354.5</v>
      </c>
      <c r="L23" s="88">
        <v>14.9</v>
      </c>
      <c r="M23" s="57">
        <f t="shared" si="14"/>
        <v>0</v>
      </c>
      <c r="N23" s="20">
        <v>0</v>
      </c>
      <c r="O23" s="88">
        <v>0</v>
      </c>
      <c r="P23" s="57">
        <f t="shared" si="16"/>
        <v>125.3</v>
      </c>
      <c r="Q23" s="20">
        <v>125.2</v>
      </c>
      <c r="R23" s="89">
        <v>0.1</v>
      </c>
      <c r="S23" s="57">
        <f t="shared" si="17"/>
        <v>0</v>
      </c>
      <c r="T23" s="20">
        <v>0</v>
      </c>
      <c r="U23" s="88">
        <v>0</v>
      </c>
      <c r="V23" s="57">
        <f t="shared" si="15"/>
        <v>52.400000000000006</v>
      </c>
      <c r="W23" s="20">
        <v>41.2</v>
      </c>
      <c r="X23" s="88">
        <v>11.2</v>
      </c>
      <c r="Y23" s="77">
        <v>265.9</v>
      </c>
      <c r="Z23" s="58">
        <f t="shared" si="2"/>
        <v>813</v>
      </c>
      <c r="AA23" s="60">
        <f t="shared" si="3"/>
        <v>547.0999999999999</v>
      </c>
      <c r="AB23" s="78">
        <f t="shared" si="4"/>
        <v>421.79999999999995</v>
      </c>
      <c r="AC23" s="79">
        <f t="shared" si="5"/>
        <v>125.3</v>
      </c>
      <c r="AD23" s="80">
        <f t="shared" si="6"/>
        <v>531.8823150831557</v>
      </c>
      <c r="AE23" s="81">
        <f t="shared" si="7"/>
        <v>410.0675571231495</v>
      </c>
      <c r="AF23" s="82">
        <f t="shared" si="8"/>
        <v>121.81475796000626</v>
      </c>
      <c r="AG23" s="83">
        <f t="shared" si="9"/>
        <v>790.3862587508786</v>
      </c>
      <c r="AH23" s="84">
        <f t="shared" si="10"/>
        <v>258.50394366772275</v>
      </c>
      <c r="AI23" s="85">
        <f t="shared" si="11"/>
        <v>22.902577225370138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</row>
    <row r="24" spans="1:154" s="8" customFormat="1" ht="19.5" customHeight="1">
      <c r="A24" s="19">
        <v>19</v>
      </c>
      <c r="B24" s="18" t="s">
        <v>50</v>
      </c>
      <c r="C24" s="54">
        <v>26940</v>
      </c>
      <c r="D24" s="56">
        <f t="shared" si="12"/>
        <v>444.4</v>
      </c>
      <c r="E24" s="51">
        <f t="shared" si="12"/>
        <v>430.49999999999994</v>
      </c>
      <c r="F24" s="51">
        <f t="shared" si="12"/>
        <v>13.9</v>
      </c>
      <c r="G24" s="57">
        <v>0</v>
      </c>
      <c r="H24" s="20">
        <v>0</v>
      </c>
      <c r="I24" s="20">
        <v>0</v>
      </c>
      <c r="J24" s="57">
        <f t="shared" si="13"/>
        <v>294.7</v>
      </c>
      <c r="K24" s="20">
        <v>285.2</v>
      </c>
      <c r="L24" s="20">
        <v>9.5</v>
      </c>
      <c r="M24" s="57">
        <v>0</v>
      </c>
      <c r="N24" s="20">
        <v>0</v>
      </c>
      <c r="O24" s="20">
        <v>0</v>
      </c>
      <c r="P24" s="57">
        <f t="shared" si="16"/>
        <v>112.6</v>
      </c>
      <c r="Q24" s="20">
        <v>112.6</v>
      </c>
      <c r="R24" s="20">
        <v>0</v>
      </c>
      <c r="S24" s="57">
        <f t="shared" si="17"/>
        <v>0</v>
      </c>
      <c r="T24" s="20">
        <v>0</v>
      </c>
      <c r="U24" s="20">
        <v>0</v>
      </c>
      <c r="V24" s="57">
        <f t="shared" si="15"/>
        <v>37.1</v>
      </c>
      <c r="W24" s="20">
        <v>32.7</v>
      </c>
      <c r="X24" s="20">
        <v>4.4</v>
      </c>
      <c r="Y24" s="77">
        <v>418.2</v>
      </c>
      <c r="Z24" s="58">
        <f t="shared" si="2"/>
        <v>862.5999999999999</v>
      </c>
      <c r="AA24" s="60">
        <f t="shared" si="3"/>
        <v>444.4</v>
      </c>
      <c r="AB24" s="78">
        <f t="shared" si="4"/>
        <v>331.8</v>
      </c>
      <c r="AC24" s="79">
        <f t="shared" si="5"/>
        <v>112.6</v>
      </c>
      <c r="AD24" s="80">
        <f t="shared" si="6"/>
        <v>532.1263500730416</v>
      </c>
      <c r="AE24" s="81">
        <f t="shared" si="7"/>
        <v>397.2986565126805</v>
      </c>
      <c r="AF24" s="82">
        <f t="shared" si="8"/>
        <v>134.82769356036113</v>
      </c>
      <c r="AG24" s="83">
        <f t="shared" si="9"/>
        <v>1032.8807146107238</v>
      </c>
      <c r="AH24" s="84">
        <f t="shared" si="10"/>
        <v>500.7543645376823</v>
      </c>
      <c r="AI24" s="85">
        <f t="shared" si="11"/>
        <v>25.33753375337534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</row>
    <row r="25" spans="1:154" s="8" customFormat="1" ht="19.5" customHeight="1">
      <c r="A25" s="19">
        <v>20</v>
      </c>
      <c r="B25" s="18" t="s">
        <v>26</v>
      </c>
      <c r="C25" s="54">
        <v>5220</v>
      </c>
      <c r="D25" s="56">
        <f t="shared" si="12"/>
        <v>71.7</v>
      </c>
      <c r="E25" s="51">
        <f t="shared" si="12"/>
        <v>71.4</v>
      </c>
      <c r="F25" s="51">
        <f t="shared" si="12"/>
        <v>0.3</v>
      </c>
      <c r="G25" s="57">
        <f t="shared" si="1"/>
        <v>0</v>
      </c>
      <c r="H25" s="20">
        <v>0</v>
      </c>
      <c r="I25" s="20">
        <v>0</v>
      </c>
      <c r="J25" s="57">
        <f t="shared" si="13"/>
        <v>54.099999999999994</v>
      </c>
      <c r="K25" s="20">
        <v>53.8</v>
      </c>
      <c r="L25" s="20">
        <v>0.3</v>
      </c>
      <c r="M25" s="57">
        <f t="shared" si="14"/>
        <v>5.2</v>
      </c>
      <c r="N25" s="20">
        <v>5.2</v>
      </c>
      <c r="O25" s="20">
        <v>0</v>
      </c>
      <c r="P25" s="57">
        <f t="shared" si="16"/>
        <v>12.4</v>
      </c>
      <c r="Q25" s="20">
        <v>12.4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0</v>
      </c>
      <c r="W25" s="20">
        <v>0</v>
      </c>
      <c r="X25" s="20">
        <v>0</v>
      </c>
      <c r="Y25" s="77">
        <v>50.3</v>
      </c>
      <c r="Z25" s="58">
        <f t="shared" si="2"/>
        <v>122</v>
      </c>
      <c r="AA25" s="60">
        <f t="shared" si="3"/>
        <v>71.7</v>
      </c>
      <c r="AB25" s="78">
        <f t="shared" si="4"/>
        <v>59.3</v>
      </c>
      <c r="AC25" s="79">
        <f t="shared" si="5"/>
        <v>12.4</v>
      </c>
      <c r="AD25" s="80">
        <f t="shared" si="6"/>
        <v>443.0849091583241</v>
      </c>
      <c r="AE25" s="81">
        <f t="shared" si="7"/>
        <v>366.45655666790253</v>
      </c>
      <c r="AF25" s="82">
        <f t="shared" si="8"/>
        <v>76.62835249042145</v>
      </c>
      <c r="AG25" s="83">
        <f t="shared" si="9"/>
        <v>753.9241132122111</v>
      </c>
      <c r="AH25" s="84">
        <f t="shared" si="10"/>
        <v>310.839204053887</v>
      </c>
      <c r="AI25" s="85">
        <f t="shared" si="11"/>
        <v>17.29428172942817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</row>
    <row r="26" spans="1:154" s="8" customFormat="1" ht="19.5" customHeight="1">
      <c r="A26" s="19">
        <v>21</v>
      </c>
      <c r="B26" s="18" t="s">
        <v>27</v>
      </c>
      <c r="C26" s="54">
        <v>15419</v>
      </c>
      <c r="D26" s="56">
        <f>G26+J26+M26+P26+S26+V26</f>
        <v>214.40000000000003</v>
      </c>
      <c r="E26" s="51">
        <f>H26+K26+N26+Q26+T26+W26</f>
        <v>191.3</v>
      </c>
      <c r="F26" s="51">
        <f>I26+L26+O26+R26+U26+X26</f>
        <v>23.1</v>
      </c>
      <c r="G26" s="57">
        <f>SUM(H26:I26)</f>
        <v>0</v>
      </c>
      <c r="H26" s="20">
        <v>0</v>
      </c>
      <c r="I26" s="20">
        <v>0</v>
      </c>
      <c r="J26" s="57">
        <f>SUM(K26:L26)</f>
        <v>172.4</v>
      </c>
      <c r="K26" s="20">
        <v>155.6</v>
      </c>
      <c r="L26" s="20">
        <v>16.8</v>
      </c>
      <c r="M26" s="57">
        <f>SUM(N26:O26)</f>
        <v>9.8</v>
      </c>
      <c r="N26" s="20">
        <v>3.5</v>
      </c>
      <c r="O26" s="20">
        <v>6.3</v>
      </c>
      <c r="P26" s="57">
        <f>SUM(Q26:R26)</f>
        <v>32.2</v>
      </c>
      <c r="Q26" s="20">
        <v>32.2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120.4</v>
      </c>
      <c r="Z26" s="58">
        <f t="shared" si="2"/>
        <v>334.80000000000007</v>
      </c>
      <c r="AA26" s="60">
        <f t="shared" si="3"/>
        <v>214.40000000000003</v>
      </c>
      <c r="AB26" s="78">
        <f t="shared" si="4"/>
        <v>182.20000000000002</v>
      </c>
      <c r="AC26" s="79">
        <f t="shared" si="5"/>
        <v>32.2</v>
      </c>
      <c r="AD26" s="80">
        <f t="shared" si="6"/>
        <v>448.5458870392416</v>
      </c>
      <c r="AE26" s="81">
        <f t="shared" si="7"/>
        <v>381.18032004920616</v>
      </c>
      <c r="AF26" s="82">
        <f t="shared" si="8"/>
        <v>67.36556699003535</v>
      </c>
      <c r="AG26" s="83">
        <f t="shared" si="9"/>
        <v>700.4345288280693</v>
      </c>
      <c r="AH26" s="84">
        <f t="shared" si="10"/>
        <v>251.88864178882778</v>
      </c>
      <c r="AI26" s="85">
        <f t="shared" si="11"/>
        <v>15.01865671641791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</row>
    <row r="27" spans="1:154" s="8" customFormat="1" ht="19.5" customHeight="1">
      <c r="A27" s="13">
        <v>22</v>
      </c>
      <c r="B27" s="18" t="s">
        <v>28</v>
      </c>
      <c r="C27" s="54">
        <v>7232</v>
      </c>
      <c r="D27" s="56">
        <f t="shared" si="12"/>
        <v>118.89999999999999</v>
      </c>
      <c r="E27" s="51">
        <f t="shared" si="12"/>
        <v>111.1</v>
      </c>
      <c r="F27" s="51">
        <f t="shared" si="12"/>
        <v>7.8</v>
      </c>
      <c r="G27" s="57">
        <f t="shared" si="1"/>
        <v>0</v>
      </c>
      <c r="H27" s="20">
        <v>0</v>
      </c>
      <c r="I27" s="20">
        <v>0</v>
      </c>
      <c r="J27" s="57">
        <f t="shared" si="13"/>
        <v>92.3</v>
      </c>
      <c r="K27" s="20">
        <v>88.3</v>
      </c>
      <c r="L27" s="20">
        <v>4</v>
      </c>
      <c r="M27" s="57">
        <f t="shared" si="14"/>
        <v>9.1</v>
      </c>
      <c r="N27" s="20">
        <v>7.8</v>
      </c>
      <c r="O27" s="20">
        <v>1.3</v>
      </c>
      <c r="P27" s="57">
        <f t="shared" si="16"/>
        <v>15</v>
      </c>
      <c r="Q27" s="20">
        <v>15</v>
      </c>
      <c r="R27" s="20">
        <v>0</v>
      </c>
      <c r="S27" s="57">
        <f t="shared" si="17"/>
        <v>0</v>
      </c>
      <c r="T27" s="20">
        <v>0</v>
      </c>
      <c r="U27" s="20">
        <v>0</v>
      </c>
      <c r="V27" s="57">
        <f t="shared" si="15"/>
        <v>2.5</v>
      </c>
      <c r="W27" s="20">
        <v>0</v>
      </c>
      <c r="X27" s="20">
        <v>2.5</v>
      </c>
      <c r="Y27" s="77">
        <v>42.4</v>
      </c>
      <c r="Z27" s="58">
        <f t="shared" si="2"/>
        <v>161.29999999999998</v>
      </c>
      <c r="AA27" s="60">
        <f t="shared" si="3"/>
        <v>118.89999999999999</v>
      </c>
      <c r="AB27" s="78">
        <f>G27+J27+M27+S27+V27</f>
        <v>103.89999999999999</v>
      </c>
      <c r="AC27" s="79">
        <f t="shared" si="5"/>
        <v>15</v>
      </c>
      <c r="AD27" s="80">
        <f t="shared" si="6"/>
        <v>530.3489865829289</v>
      </c>
      <c r="AE27" s="81">
        <f t="shared" si="7"/>
        <v>463.44204967170987</v>
      </c>
      <c r="AF27" s="82">
        <f t="shared" si="8"/>
        <v>66.90693691121896</v>
      </c>
      <c r="AG27" s="83">
        <f t="shared" si="9"/>
        <v>719.4725949186411</v>
      </c>
      <c r="AH27" s="84">
        <f t="shared" si="10"/>
        <v>189.12360833571222</v>
      </c>
      <c r="AI27" s="85">
        <f t="shared" si="11"/>
        <v>12.61564339781329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</row>
    <row r="28" spans="1:154" s="55" customFormat="1" ht="19.5" customHeight="1">
      <c r="A28" s="19">
        <v>23</v>
      </c>
      <c r="B28" s="18" t="s">
        <v>29</v>
      </c>
      <c r="C28" s="54">
        <v>5060</v>
      </c>
      <c r="D28" s="56">
        <f t="shared" si="12"/>
        <v>100.99999999999999</v>
      </c>
      <c r="E28" s="51">
        <f t="shared" si="12"/>
        <v>95.39999999999999</v>
      </c>
      <c r="F28" s="51">
        <f t="shared" si="12"/>
        <v>5.6</v>
      </c>
      <c r="G28" s="57">
        <f t="shared" si="1"/>
        <v>0</v>
      </c>
      <c r="H28" s="20">
        <v>0</v>
      </c>
      <c r="I28" s="20">
        <v>0</v>
      </c>
      <c r="J28" s="57">
        <f t="shared" si="13"/>
        <v>83.1</v>
      </c>
      <c r="K28" s="20">
        <v>79.3</v>
      </c>
      <c r="L28" s="20">
        <v>3.8</v>
      </c>
      <c r="M28" s="57">
        <f t="shared" si="14"/>
        <v>11.6</v>
      </c>
      <c r="N28" s="20">
        <v>10.1</v>
      </c>
      <c r="O28" s="20">
        <v>1.5</v>
      </c>
      <c r="P28" s="57">
        <f t="shared" si="16"/>
        <v>6.3</v>
      </c>
      <c r="Q28" s="20">
        <v>6</v>
      </c>
      <c r="R28" s="20">
        <v>0.3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100.99999999999999</v>
      </c>
      <c r="AA28" s="60">
        <f t="shared" si="3"/>
        <v>100.99999999999999</v>
      </c>
      <c r="AB28" s="78">
        <f t="shared" si="4"/>
        <v>94.69999999999999</v>
      </c>
      <c r="AC28" s="79">
        <f t="shared" si="5"/>
        <v>6.3</v>
      </c>
      <c r="AD28" s="80">
        <f t="shared" si="6"/>
        <v>643.8862680096901</v>
      </c>
      <c r="AE28" s="81">
        <f t="shared" si="7"/>
        <v>603.72306515364</v>
      </c>
      <c r="AF28" s="82">
        <f t="shared" si="8"/>
        <v>40.16320285604998</v>
      </c>
      <c r="AG28" s="83">
        <f t="shared" si="9"/>
        <v>643.8862680096901</v>
      </c>
      <c r="AH28" s="84">
        <f t="shared" si="10"/>
        <v>0</v>
      </c>
      <c r="AI28" s="85">
        <f t="shared" si="11"/>
        <v>6.237623762376239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1:154" s="55" customFormat="1" ht="19.5" customHeight="1">
      <c r="A29" s="19">
        <v>24</v>
      </c>
      <c r="B29" s="18" t="s">
        <v>30</v>
      </c>
      <c r="C29" s="54">
        <v>11159</v>
      </c>
      <c r="D29" s="56">
        <f>G29+J29+M29+P29+S29+V29</f>
        <v>236.19999999999996</v>
      </c>
      <c r="E29" s="51">
        <f t="shared" si="12"/>
        <v>214.49999999999997</v>
      </c>
      <c r="F29" s="51">
        <f t="shared" si="12"/>
        <v>21.7</v>
      </c>
      <c r="G29" s="57">
        <f>SUM(H29:I29)</f>
        <v>0</v>
      </c>
      <c r="H29" s="20">
        <v>0</v>
      </c>
      <c r="I29" s="20">
        <v>0</v>
      </c>
      <c r="J29" s="57">
        <f t="shared" si="13"/>
        <v>174.89999999999998</v>
      </c>
      <c r="K29" s="20">
        <v>157.2</v>
      </c>
      <c r="L29" s="20">
        <v>17.7</v>
      </c>
      <c r="M29" s="57">
        <f t="shared" si="14"/>
        <v>6.4</v>
      </c>
      <c r="N29" s="20">
        <v>5.7</v>
      </c>
      <c r="O29" s="20">
        <v>0.7</v>
      </c>
      <c r="P29" s="57">
        <f>SUM(Q29:R29)</f>
        <v>48.199999999999996</v>
      </c>
      <c r="Q29" s="20">
        <v>46.9</v>
      </c>
      <c r="R29" s="20">
        <v>1.3</v>
      </c>
      <c r="S29" s="57">
        <f t="shared" si="17"/>
        <v>0</v>
      </c>
      <c r="T29" s="20">
        <v>0</v>
      </c>
      <c r="U29" s="20">
        <v>0</v>
      </c>
      <c r="V29" s="57">
        <f t="shared" si="15"/>
        <v>6.7</v>
      </c>
      <c r="W29" s="20">
        <v>4.7</v>
      </c>
      <c r="X29" s="20">
        <v>2</v>
      </c>
      <c r="Y29" s="77">
        <v>83.3</v>
      </c>
      <c r="Z29" s="58">
        <f>D29+Y29</f>
        <v>319.49999999999994</v>
      </c>
      <c r="AA29" s="90">
        <f>SUM(AB29:AC29)</f>
        <v>236.19999999999996</v>
      </c>
      <c r="AB29" s="57">
        <f>G29+J29+M29+S29+V29</f>
        <v>187.99999999999997</v>
      </c>
      <c r="AC29" s="91">
        <f>P29</f>
        <v>48.199999999999996</v>
      </c>
      <c r="AD29" s="80">
        <f t="shared" si="6"/>
        <v>682.7990714857672</v>
      </c>
      <c r="AE29" s="81">
        <f t="shared" si="7"/>
        <v>543.4641212503144</v>
      </c>
      <c r="AF29" s="82">
        <f t="shared" si="8"/>
        <v>139.33495023545294</v>
      </c>
      <c r="AG29" s="83">
        <f t="shared" si="9"/>
        <v>923.5999294652946</v>
      </c>
      <c r="AH29" s="84">
        <f t="shared" si="10"/>
        <v>240.8008579795276</v>
      </c>
      <c r="AI29" s="85">
        <f t="shared" si="11"/>
        <v>20.40643522438612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1:154" s="55" customFormat="1" ht="19.5" customHeight="1">
      <c r="A30" s="19">
        <v>25</v>
      </c>
      <c r="B30" s="18" t="s">
        <v>31</v>
      </c>
      <c r="C30" s="54">
        <v>14808</v>
      </c>
      <c r="D30" s="56">
        <f t="shared" si="12"/>
        <v>303.00000000000006</v>
      </c>
      <c r="E30" s="51">
        <f t="shared" si="12"/>
        <v>274.1</v>
      </c>
      <c r="F30" s="51">
        <f t="shared" si="12"/>
        <v>28.900000000000002</v>
      </c>
      <c r="G30" s="57">
        <f t="shared" si="1"/>
        <v>0</v>
      </c>
      <c r="H30" s="20">
        <v>0</v>
      </c>
      <c r="I30" s="20">
        <v>0</v>
      </c>
      <c r="J30" s="57">
        <f t="shared" si="13"/>
        <v>253.20000000000002</v>
      </c>
      <c r="K30" s="20">
        <v>242.8</v>
      </c>
      <c r="L30" s="20">
        <v>10.4</v>
      </c>
      <c r="M30" s="57">
        <f t="shared" si="14"/>
        <v>12.700000000000001</v>
      </c>
      <c r="N30" s="20">
        <v>8.3</v>
      </c>
      <c r="O30" s="20">
        <v>4.4</v>
      </c>
      <c r="P30" s="57">
        <f t="shared" si="16"/>
        <v>26.6</v>
      </c>
      <c r="Q30" s="20">
        <v>23</v>
      </c>
      <c r="R30" s="20">
        <v>3.6</v>
      </c>
      <c r="S30" s="57">
        <f t="shared" si="17"/>
        <v>0</v>
      </c>
      <c r="T30" s="20">
        <v>0</v>
      </c>
      <c r="U30" s="20">
        <v>0</v>
      </c>
      <c r="V30" s="57">
        <f t="shared" si="15"/>
        <v>10.5</v>
      </c>
      <c r="W30" s="20">
        <v>0</v>
      </c>
      <c r="X30" s="20">
        <v>10.5</v>
      </c>
      <c r="Y30" s="77">
        <v>74.7</v>
      </c>
      <c r="Z30" s="58">
        <f t="shared" si="2"/>
        <v>377.70000000000005</v>
      </c>
      <c r="AA30" s="60">
        <f t="shared" si="3"/>
        <v>303.00000000000006</v>
      </c>
      <c r="AB30" s="78">
        <f t="shared" si="4"/>
        <v>276.40000000000003</v>
      </c>
      <c r="AC30" s="79">
        <f t="shared" si="5"/>
        <v>26.6</v>
      </c>
      <c r="AD30" s="80">
        <f t="shared" si="6"/>
        <v>660.0616928948607</v>
      </c>
      <c r="AE30" s="81">
        <f t="shared" si="7"/>
        <v>602.1156828915495</v>
      </c>
      <c r="AF30" s="82">
        <f t="shared" si="8"/>
        <v>57.94601000331121</v>
      </c>
      <c r="AG30" s="83">
        <f t="shared" si="9"/>
        <v>822.7897736184452</v>
      </c>
      <c r="AH30" s="84">
        <f t="shared" si="10"/>
        <v>162.72808072358444</v>
      </c>
      <c r="AI30" s="85">
        <f t="shared" si="11"/>
        <v>8.778877887788777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1:154" s="55" customFormat="1" ht="19.5" customHeight="1">
      <c r="A31" s="19">
        <v>26</v>
      </c>
      <c r="B31" s="18" t="s">
        <v>43</v>
      </c>
      <c r="C31" s="54">
        <v>8591</v>
      </c>
      <c r="D31" s="56">
        <f t="shared" si="12"/>
        <v>159.9</v>
      </c>
      <c r="E31" s="51">
        <f t="shared" si="12"/>
        <v>150.6</v>
      </c>
      <c r="F31" s="51">
        <f t="shared" si="12"/>
        <v>9.3</v>
      </c>
      <c r="G31" s="57">
        <f t="shared" si="1"/>
        <v>0</v>
      </c>
      <c r="H31" s="20">
        <v>0</v>
      </c>
      <c r="I31" s="20">
        <v>0</v>
      </c>
      <c r="J31" s="57">
        <f t="shared" si="13"/>
        <v>120.5</v>
      </c>
      <c r="K31" s="20">
        <v>119.3</v>
      </c>
      <c r="L31" s="20">
        <v>1.2</v>
      </c>
      <c r="M31" s="57">
        <f t="shared" si="14"/>
        <v>9.3</v>
      </c>
      <c r="N31" s="20">
        <v>7.1</v>
      </c>
      <c r="O31" s="20">
        <v>2.2</v>
      </c>
      <c r="P31" s="57">
        <f t="shared" si="16"/>
        <v>25.4</v>
      </c>
      <c r="Q31" s="20">
        <v>24.2</v>
      </c>
      <c r="R31" s="20">
        <v>1.2</v>
      </c>
      <c r="S31" s="57">
        <f t="shared" si="17"/>
        <v>0</v>
      </c>
      <c r="T31" s="20">
        <v>0</v>
      </c>
      <c r="U31" s="20">
        <v>0</v>
      </c>
      <c r="V31" s="57">
        <f t="shared" si="15"/>
        <v>4.7</v>
      </c>
      <c r="W31" s="20">
        <v>0</v>
      </c>
      <c r="X31" s="20">
        <v>4.7</v>
      </c>
      <c r="Y31" s="77">
        <v>59.5</v>
      </c>
      <c r="Z31" s="58">
        <f t="shared" si="2"/>
        <v>219.4</v>
      </c>
      <c r="AA31" s="60">
        <f t="shared" si="3"/>
        <v>159.9</v>
      </c>
      <c r="AB31" s="78">
        <f t="shared" si="4"/>
        <v>134.5</v>
      </c>
      <c r="AC31" s="79">
        <f t="shared" si="5"/>
        <v>25.4</v>
      </c>
      <c r="AD31" s="80">
        <f t="shared" si="6"/>
        <v>600.4032727422923</v>
      </c>
      <c r="AE31" s="81">
        <f t="shared" si="7"/>
        <v>505.0296446769125</v>
      </c>
      <c r="AF31" s="82">
        <f t="shared" si="8"/>
        <v>95.37362806537975</v>
      </c>
      <c r="AG31" s="83">
        <f t="shared" si="9"/>
        <v>823.8178739190676</v>
      </c>
      <c r="AH31" s="84">
        <f t="shared" si="10"/>
        <v>223.41460117677542</v>
      </c>
      <c r="AI31" s="85">
        <f t="shared" si="11"/>
        <v>15.884928080050031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1:154" s="55" customFormat="1" ht="19.5" customHeight="1">
      <c r="A32" s="19">
        <v>27</v>
      </c>
      <c r="B32" s="18" t="s">
        <v>32</v>
      </c>
      <c r="C32" s="54">
        <v>3117</v>
      </c>
      <c r="D32" s="56">
        <f t="shared" si="12"/>
        <v>55.5</v>
      </c>
      <c r="E32" s="51">
        <f t="shared" si="12"/>
        <v>52.599999999999994</v>
      </c>
      <c r="F32" s="51">
        <f t="shared" si="12"/>
        <v>2.9000000000000004</v>
      </c>
      <c r="G32" s="57">
        <f>SUM(H32:I32)</f>
        <v>0</v>
      </c>
      <c r="H32" s="20">
        <v>0</v>
      </c>
      <c r="I32" s="20">
        <v>0</v>
      </c>
      <c r="J32" s="57">
        <f t="shared" si="13"/>
        <v>43.5</v>
      </c>
      <c r="K32" s="20">
        <v>42.9</v>
      </c>
      <c r="L32" s="20">
        <v>0.6</v>
      </c>
      <c r="M32" s="57">
        <f t="shared" si="14"/>
        <v>3</v>
      </c>
      <c r="N32" s="20">
        <v>2.8</v>
      </c>
      <c r="O32" s="20">
        <v>0.2</v>
      </c>
      <c r="P32" s="57">
        <f t="shared" si="16"/>
        <v>8</v>
      </c>
      <c r="Q32" s="20">
        <v>6.9</v>
      </c>
      <c r="R32" s="20">
        <v>1.1</v>
      </c>
      <c r="S32" s="57">
        <f t="shared" si="17"/>
        <v>0</v>
      </c>
      <c r="T32" s="20">
        <v>0</v>
      </c>
      <c r="U32" s="20">
        <v>0</v>
      </c>
      <c r="V32" s="57">
        <f t="shared" si="15"/>
        <v>1</v>
      </c>
      <c r="W32" s="20">
        <v>0</v>
      </c>
      <c r="X32" s="20">
        <v>1</v>
      </c>
      <c r="Y32" s="77">
        <v>19.3</v>
      </c>
      <c r="Z32" s="58">
        <f>D32+Y32</f>
        <v>74.8</v>
      </c>
      <c r="AA32" s="60">
        <f>SUM(AB32:AC32)</f>
        <v>55.5</v>
      </c>
      <c r="AB32" s="78">
        <f>G32+J32+M32+S32+V32</f>
        <v>47.5</v>
      </c>
      <c r="AC32" s="79">
        <f>P32</f>
        <v>8</v>
      </c>
      <c r="AD32" s="80">
        <f t="shared" si="6"/>
        <v>574.3736222794871</v>
      </c>
      <c r="AE32" s="81">
        <f t="shared" si="7"/>
        <v>491.58102807703847</v>
      </c>
      <c r="AF32" s="82">
        <f t="shared" si="8"/>
        <v>82.79259420244858</v>
      </c>
      <c r="AG32" s="83">
        <f t="shared" si="9"/>
        <v>774.1107557928943</v>
      </c>
      <c r="AH32" s="84">
        <f t="shared" si="10"/>
        <v>199.73713351340723</v>
      </c>
      <c r="AI32" s="85">
        <f t="shared" si="11"/>
        <v>14.414414414414415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8" customFormat="1" ht="19.5" customHeight="1">
      <c r="A33" s="13">
        <v>28</v>
      </c>
      <c r="B33" s="18" t="s">
        <v>44</v>
      </c>
      <c r="C33" s="54">
        <v>2483</v>
      </c>
      <c r="D33" s="56">
        <f t="shared" si="12"/>
        <v>52.7</v>
      </c>
      <c r="E33" s="51">
        <f t="shared" si="12"/>
        <v>49.1</v>
      </c>
      <c r="F33" s="51">
        <f t="shared" si="12"/>
        <v>3.6</v>
      </c>
      <c r="G33" s="57">
        <f t="shared" si="1"/>
        <v>0</v>
      </c>
      <c r="H33" s="20">
        <v>0</v>
      </c>
      <c r="I33" s="20">
        <v>0</v>
      </c>
      <c r="J33" s="57">
        <f t="shared" si="13"/>
        <v>41.8</v>
      </c>
      <c r="K33" s="20">
        <v>39.3</v>
      </c>
      <c r="L33" s="20">
        <v>2.5</v>
      </c>
      <c r="M33" s="57">
        <f t="shared" si="14"/>
        <v>2.7</v>
      </c>
      <c r="N33" s="20">
        <v>2.1</v>
      </c>
      <c r="O33" s="20">
        <v>0.6</v>
      </c>
      <c r="P33" s="57">
        <f t="shared" si="16"/>
        <v>8.2</v>
      </c>
      <c r="Q33" s="20">
        <v>7.7</v>
      </c>
      <c r="R33" s="20">
        <v>0.5</v>
      </c>
      <c r="S33" s="57">
        <f t="shared" si="17"/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14.7</v>
      </c>
      <c r="Z33" s="58">
        <f>D33+Y33</f>
        <v>67.4</v>
      </c>
      <c r="AA33" s="60">
        <f>SUM(AB33:AC33)</f>
        <v>52.7</v>
      </c>
      <c r="AB33" s="78">
        <f t="shared" si="4"/>
        <v>44.5</v>
      </c>
      <c r="AC33" s="79">
        <f t="shared" si="5"/>
        <v>8.2</v>
      </c>
      <c r="AD33" s="80">
        <f t="shared" si="6"/>
        <v>684.655658477648</v>
      </c>
      <c r="AE33" s="81">
        <f t="shared" si="7"/>
        <v>578.1247970067426</v>
      </c>
      <c r="AF33" s="82">
        <f t="shared" si="8"/>
        <v>106.53086147090538</v>
      </c>
      <c r="AG33" s="83">
        <f t="shared" si="9"/>
        <v>875.631715016954</v>
      </c>
      <c r="AH33" s="84">
        <f t="shared" si="10"/>
        <v>190.976056539306</v>
      </c>
      <c r="AI33" s="85">
        <f t="shared" si="11"/>
        <v>15.559772296015177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8" customFormat="1" ht="19.5" customHeight="1">
      <c r="A34" s="19">
        <v>29</v>
      </c>
      <c r="B34" s="18" t="s">
        <v>33</v>
      </c>
      <c r="C34" s="54">
        <v>8552</v>
      </c>
      <c r="D34" s="56">
        <f t="shared" si="12"/>
        <v>127.9</v>
      </c>
      <c r="E34" s="51">
        <f t="shared" si="12"/>
        <v>126.60000000000001</v>
      </c>
      <c r="F34" s="51">
        <f t="shared" si="12"/>
        <v>1.2999999999999998</v>
      </c>
      <c r="G34" s="57">
        <f t="shared" si="1"/>
        <v>0</v>
      </c>
      <c r="H34" s="20">
        <v>0</v>
      </c>
      <c r="I34" s="20">
        <v>0</v>
      </c>
      <c r="J34" s="57">
        <f t="shared" si="13"/>
        <v>102.5</v>
      </c>
      <c r="K34" s="20">
        <v>101.9</v>
      </c>
      <c r="L34" s="20">
        <v>0.6</v>
      </c>
      <c r="M34" s="57">
        <f t="shared" si="14"/>
        <v>5.4</v>
      </c>
      <c r="N34" s="20">
        <v>5.4</v>
      </c>
      <c r="O34" s="20">
        <v>0</v>
      </c>
      <c r="P34" s="57">
        <f t="shared" si="16"/>
        <v>19.400000000000002</v>
      </c>
      <c r="Q34" s="20">
        <v>19.3</v>
      </c>
      <c r="R34" s="20">
        <v>0.1</v>
      </c>
      <c r="S34" s="57">
        <f t="shared" si="17"/>
        <v>0</v>
      </c>
      <c r="T34" s="20">
        <v>0</v>
      </c>
      <c r="U34" s="20">
        <v>0</v>
      </c>
      <c r="V34" s="57">
        <f t="shared" si="15"/>
        <v>0.6</v>
      </c>
      <c r="W34" s="20">
        <v>0</v>
      </c>
      <c r="X34" s="20">
        <v>0.6</v>
      </c>
      <c r="Y34" s="77">
        <v>31</v>
      </c>
      <c r="Z34" s="58">
        <f t="shared" si="2"/>
        <v>158.9</v>
      </c>
      <c r="AA34" s="60">
        <f>SUM(AB34:AC34)</f>
        <v>127.9</v>
      </c>
      <c r="AB34" s="78">
        <f t="shared" si="4"/>
        <v>108.5</v>
      </c>
      <c r="AC34" s="79">
        <f t="shared" si="5"/>
        <v>19.400000000000002</v>
      </c>
      <c r="AD34" s="80">
        <f t="shared" si="6"/>
        <v>482.43761127372585</v>
      </c>
      <c r="AE34" s="81">
        <f t="shared" si="7"/>
        <v>409.2609915809167</v>
      </c>
      <c r="AF34" s="82">
        <f t="shared" si="8"/>
        <v>73.17661969280908</v>
      </c>
      <c r="AG34" s="83">
        <f t="shared" si="9"/>
        <v>599.3693231539878</v>
      </c>
      <c r="AH34" s="84">
        <f t="shared" si="10"/>
        <v>116.93171188026193</v>
      </c>
      <c r="AI34" s="85">
        <f t="shared" si="11"/>
        <v>15.168100078186084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1:154" s="55" customFormat="1" ht="19.5" customHeight="1">
      <c r="A35" s="19">
        <v>30</v>
      </c>
      <c r="B35" s="18" t="s">
        <v>34</v>
      </c>
      <c r="C35" s="54">
        <v>4105</v>
      </c>
      <c r="D35" s="56">
        <f>G35+J35+M35+P35+S35+V35</f>
        <v>73.6</v>
      </c>
      <c r="E35" s="51">
        <f t="shared" si="12"/>
        <v>69.3</v>
      </c>
      <c r="F35" s="51">
        <f t="shared" si="12"/>
        <v>4.300000000000001</v>
      </c>
      <c r="G35" s="57">
        <f>SUM(H35:I35)</f>
        <v>0</v>
      </c>
      <c r="H35" s="20">
        <v>0</v>
      </c>
      <c r="I35" s="20">
        <v>0</v>
      </c>
      <c r="J35" s="57">
        <f t="shared" si="13"/>
        <v>60.2</v>
      </c>
      <c r="K35" s="20">
        <v>56.5</v>
      </c>
      <c r="L35" s="20">
        <v>3.7</v>
      </c>
      <c r="M35" s="57">
        <f t="shared" si="14"/>
        <v>3.8</v>
      </c>
      <c r="N35" s="20">
        <v>3.4</v>
      </c>
      <c r="O35" s="20">
        <v>0.4</v>
      </c>
      <c r="P35" s="57">
        <f t="shared" si="16"/>
        <v>9.6</v>
      </c>
      <c r="Q35" s="20">
        <v>9.4</v>
      </c>
      <c r="R35" s="20">
        <v>0.2</v>
      </c>
      <c r="S35" s="57">
        <f t="shared" si="17"/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21.7</v>
      </c>
      <c r="Z35" s="58">
        <f>D35+Y35</f>
        <v>95.3</v>
      </c>
      <c r="AA35" s="60">
        <f t="shared" si="3"/>
        <v>73.6</v>
      </c>
      <c r="AB35" s="78">
        <f>G35+J35+M35+S35+V35</f>
        <v>64</v>
      </c>
      <c r="AC35" s="79">
        <f>P35</f>
        <v>9.6</v>
      </c>
      <c r="AD35" s="80">
        <f t="shared" si="6"/>
        <v>578.3662724450905</v>
      </c>
      <c r="AE35" s="81">
        <f t="shared" si="7"/>
        <v>502.92719343051357</v>
      </c>
      <c r="AF35" s="82">
        <f t="shared" si="8"/>
        <v>75.43907901457703</v>
      </c>
      <c r="AG35" s="83">
        <f t="shared" si="9"/>
        <v>748.8900239676241</v>
      </c>
      <c r="AH35" s="84">
        <f t="shared" si="10"/>
        <v>170.52375152253347</v>
      </c>
      <c r="AI35" s="85">
        <f t="shared" si="11"/>
        <v>13.043478260869566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1:154" s="8" customFormat="1" ht="19.5" customHeight="1">
      <c r="A36" s="19">
        <v>31</v>
      </c>
      <c r="B36" s="18" t="s">
        <v>51</v>
      </c>
      <c r="C36" s="54">
        <v>5468</v>
      </c>
      <c r="D36" s="56">
        <f t="shared" si="12"/>
        <v>88.30000000000001</v>
      </c>
      <c r="E36" s="51">
        <f t="shared" si="12"/>
        <v>84.80000000000001</v>
      </c>
      <c r="F36" s="51">
        <f t="shared" si="12"/>
        <v>3.5</v>
      </c>
      <c r="G36" s="57">
        <f t="shared" si="1"/>
        <v>0</v>
      </c>
      <c r="H36" s="20">
        <v>0</v>
      </c>
      <c r="I36" s="20">
        <v>0</v>
      </c>
      <c r="J36" s="57">
        <f t="shared" si="13"/>
        <v>67.10000000000001</v>
      </c>
      <c r="K36" s="20">
        <v>65.2</v>
      </c>
      <c r="L36" s="20">
        <v>1.9</v>
      </c>
      <c r="M36" s="57">
        <f t="shared" si="14"/>
        <v>4.3</v>
      </c>
      <c r="N36" s="20">
        <v>4.2</v>
      </c>
      <c r="O36" s="20">
        <v>0.1</v>
      </c>
      <c r="P36" s="57">
        <f t="shared" si="16"/>
        <v>10.7</v>
      </c>
      <c r="Q36" s="20">
        <v>10.5</v>
      </c>
      <c r="R36" s="20">
        <v>0.2</v>
      </c>
      <c r="S36" s="57">
        <f t="shared" si="17"/>
        <v>0</v>
      </c>
      <c r="T36" s="20">
        <v>0</v>
      </c>
      <c r="U36" s="20">
        <v>0</v>
      </c>
      <c r="V36" s="57">
        <f t="shared" si="15"/>
        <v>6.2</v>
      </c>
      <c r="W36" s="20">
        <v>4.9</v>
      </c>
      <c r="X36" s="20">
        <v>1.3</v>
      </c>
      <c r="Y36" s="77">
        <v>20.1</v>
      </c>
      <c r="Z36" s="58">
        <f t="shared" si="2"/>
        <v>108.4</v>
      </c>
      <c r="AA36" s="60">
        <f t="shared" si="3"/>
        <v>88.30000000000001</v>
      </c>
      <c r="AB36" s="78">
        <f t="shared" si="4"/>
        <v>77.60000000000001</v>
      </c>
      <c r="AC36" s="79">
        <f t="shared" si="5"/>
        <v>10.7</v>
      </c>
      <c r="AD36" s="80">
        <f t="shared" si="6"/>
        <v>520.9193666375629</v>
      </c>
      <c r="AE36" s="81">
        <f t="shared" si="7"/>
        <v>457.79550227717874</v>
      </c>
      <c r="AF36" s="82">
        <f t="shared" si="8"/>
        <v>63.12386436038417</v>
      </c>
      <c r="AG36" s="83">
        <f t="shared" si="9"/>
        <v>639.4978408098733</v>
      </c>
      <c r="AH36" s="84">
        <f t="shared" si="10"/>
        <v>118.57847417231046</v>
      </c>
      <c r="AI36" s="85">
        <f t="shared" si="11"/>
        <v>12.117780294450734</v>
      </c>
      <c r="AJ36" s="65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1:35" s="8" customFormat="1" ht="19.5" customHeight="1">
      <c r="A37" s="19">
        <v>32</v>
      </c>
      <c r="B37" s="18" t="s">
        <v>45</v>
      </c>
      <c r="C37" s="54">
        <v>15717</v>
      </c>
      <c r="D37" s="56">
        <f t="shared" si="12"/>
        <v>267</v>
      </c>
      <c r="E37" s="51">
        <f t="shared" si="12"/>
        <v>227.2</v>
      </c>
      <c r="F37" s="51">
        <f t="shared" si="12"/>
        <v>39.800000000000004</v>
      </c>
      <c r="G37" s="57">
        <f t="shared" si="1"/>
        <v>0</v>
      </c>
      <c r="H37" s="20">
        <v>0</v>
      </c>
      <c r="I37" s="20">
        <v>0</v>
      </c>
      <c r="J37" s="57">
        <f t="shared" si="13"/>
        <v>211.89999999999998</v>
      </c>
      <c r="K37" s="20">
        <v>182.2</v>
      </c>
      <c r="L37" s="20">
        <v>29.7</v>
      </c>
      <c r="M37" s="57">
        <f t="shared" si="14"/>
        <v>19.1</v>
      </c>
      <c r="N37" s="20">
        <v>10.7</v>
      </c>
      <c r="O37" s="20">
        <v>8.4</v>
      </c>
      <c r="P37" s="57">
        <f t="shared" si="16"/>
        <v>36</v>
      </c>
      <c r="Q37" s="20">
        <v>34.3</v>
      </c>
      <c r="R37" s="20">
        <v>1.7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69.4</v>
      </c>
      <c r="Z37" s="58">
        <f t="shared" si="2"/>
        <v>336.4</v>
      </c>
      <c r="AA37" s="60">
        <f t="shared" si="3"/>
        <v>267</v>
      </c>
      <c r="AB37" s="78">
        <f t="shared" si="4"/>
        <v>230.99999999999997</v>
      </c>
      <c r="AC37" s="79">
        <f t="shared" si="5"/>
        <v>36</v>
      </c>
      <c r="AD37" s="80">
        <f t="shared" si="6"/>
        <v>547.9991872371605</v>
      </c>
      <c r="AE37" s="81">
        <f t="shared" si="7"/>
        <v>474.1116563737231</v>
      </c>
      <c r="AF37" s="82">
        <f t="shared" si="8"/>
        <v>73.88753086343738</v>
      </c>
      <c r="AG37" s="83">
        <f t="shared" si="9"/>
        <v>690.4379272905647</v>
      </c>
      <c r="AH37" s="84">
        <f t="shared" si="10"/>
        <v>142.43874005340427</v>
      </c>
      <c r="AI37" s="85">
        <f t="shared" si="11"/>
        <v>13.48314606741573</v>
      </c>
    </row>
    <row r="38" spans="1:35" s="8" customFormat="1" ht="19.5" customHeight="1" thickBot="1">
      <c r="A38" s="92">
        <v>33</v>
      </c>
      <c r="B38" s="93" t="s">
        <v>35</v>
      </c>
      <c r="C38" s="94">
        <v>11559</v>
      </c>
      <c r="D38" s="95">
        <f t="shared" si="12"/>
        <v>206.79999999999998</v>
      </c>
      <c r="E38" s="96">
        <f t="shared" si="12"/>
        <v>194.6</v>
      </c>
      <c r="F38" s="96">
        <f t="shared" si="12"/>
        <v>12.2</v>
      </c>
      <c r="G38" s="97">
        <f t="shared" si="1"/>
        <v>0</v>
      </c>
      <c r="H38" s="98">
        <v>0</v>
      </c>
      <c r="I38" s="98">
        <v>0</v>
      </c>
      <c r="J38" s="97">
        <f t="shared" si="13"/>
        <v>132.5</v>
      </c>
      <c r="K38" s="98">
        <v>128.1</v>
      </c>
      <c r="L38" s="98">
        <v>4.4</v>
      </c>
      <c r="M38" s="97">
        <f t="shared" si="14"/>
        <v>7.699999999999999</v>
      </c>
      <c r="N38" s="98">
        <v>6.1</v>
      </c>
      <c r="O38" s="98">
        <v>1.6</v>
      </c>
      <c r="P38" s="97">
        <f t="shared" si="16"/>
        <v>47.1</v>
      </c>
      <c r="Q38" s="98">
        <v>46.6</v>
      </c>
      <c r="R38" s="98">
        <v>0.5</v>
      </c>
      <c r="S38" s="97">
        <f>SUM(T38:U38)</f>
        <v>0</v>
      </c>
      <c r="T38" s="98">
        <v>0</v>
      </c>
      <c r="U38" s="98">
        <v>0</v>
      </c>
      <c r="V38" s="97">
        <f t="shared" si="15"/>
        <v>19.5</v>
      </c>
      <c r="W38" s="98">
        <v>13.8</v>
      </c>
      <c r="X38" s="98">
        <v>5.7</v>
      </c>
      <c r="Y38" s="99">
        <v>50.3</v>
      </c>
      <c r="Z38" s="100">
        <f t="shared" si="2"/>
        <v>257.09999999999997</v>
      </c>
      <c r="AA38" s="101">
        <f t="shared" si="3"/>
        <v>206.79999999999998</v>
      </c>
      <c r="AB38" s="102">
        <f t="shared" si="4"/>
        <v>159.7</v>
      </c>
      <c r="AC38" s="103">
        <f t="shared" si="5"/>
        <v>47.1</v>
      </c>
      <c r="AD38" s="104">
        <f t="shared" si="6"/>
        <v>577.1232582347508</v>
      </c>
      <c r="AE38" s="105">
        <f t="shared" si="7"/>
        <v>445.6798082209366</v>
      </c>
      <c r="AF38" s="106">
        <f t="shared" si="8"/>
        <v>131.4434500138141</v>
      </c>
      <c r="AG38" s="107">
        <f t="shared" si="9"/>
        <v>717.4970488015202</v>
      </c>
      <c r="AH38" s="108">
        <f t="shared" si="10"/>
        <v>140.37379056676963</v>
      </c>
      <c r="AI38" s="61">
        <f t="shared" si="11"/>
        <v>22.77562862669246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80" zoomScaleSheetLayoutView="80" zoomScalePageLayoutView="0" workbookViewId="0" topLeftCell="A1">
      <selection activeCell="P28" sqref="P2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16" t="s">
        <v>62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</row>
    <row r="2" spans="1:35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</row>
    <row r="3" spans="1:35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</row>
    <row r="4" spans="1:35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</row>
    <row r="5" spans="1:35" s="2" customFormat="1" ht="39.75" customHeight="1" thickBot="1">
      <c r="A5" s="148" t="s">
        <v>18</v>
      </c>
      <c r="B5" s="149"/>
      <c r="C5" s="34">
        <f>SUM(C6:C38)</f>
        <v>1205000</v>
      </c>
      <c r="D5" s="35">
        <f>SUM(E5:F5)</f>
        <v>19456.1</v>
      </c>
      <c r="E5" s="36">
        <f>SUM(E6:E38)</f>
        <v>18593</v>
      </c>
      <c r="F5" s="36">
        <f>SUM(F6:F38)</f>
        <v>863.1</v>
      </c>
      <c r="G5" s="37">
        <f>SUM(H5:I5)</f>
        <v>462.4</v>
      </c>
      <c r="H5" s="37">
        <f aca="true" t="shared" si="0" ref="H5:AC5">SUM(H6:H38)</f>
        <v>462.4</v>
      </c>
      <c r="I5" s="37">
        <f t="shared" si="0"/>
        <v>0</v>
      </c>
      <c r="J5" s="37">
        <f>SUM(K5:L5)</f>
        <v>14910.000000000002</v>
      </c>
      <c r="K5" s="37">
        <f t="shared" si="0"/>
        <v>14362.300000000001</v>
      </c>
      <c r="L5" s="37">
        <f t="shared" si="0"/>
        <v>547.7</v>
      </c>
      <c r="M5" s="37">
        <f>SUM(N5:O5)</f>
        <v>744.4000000000001</v>
      </c>
      <c r="N5" s="37">
        <f t="shared" si="0"/>
        <v>629.0000000000001</v>
      </c>
      <c r="O5" s="37">
        <f t="shared" si="0"/>
        <v>115.40000000000002</v>
      </c>
      <c r="P5" s="37">
        <f>SUM(Q5:R5)</f>
        <v>3072.8000000000006</v>
      </c>
      <c r="Q5" s="37">
        <f t="shared" si="0"/>
        <v>2999.4000000000005</v>
      </c>
      <c r="R5" s="37">
        <f t="shared" si="0"/>
        <v>73.39999999999998</v>
      </c>
      <c r="S5" s="37">
        <f>SUM(T5:U5)</f>
        <v>1.4999999999999998</v>
      </c>
      <c r="T5" s="37">
        <f t="shared" si="0"/>
        <v>1.2999999999999998</v>
      </c>
      <c r="U5" s="37">
        <f t="shared" si="0"/>
        <v>0.2</v>
      </c>
      <c r="V5" s="37">
        <f>SUM(W5:X5)</f>
        <v>265</v>
      </c>
      <c r="W5" s="37">
        <f t="shared" si="0"/>
        <v>138.60000000000002</v>
      </c>
      <c r="X5" s="37">
        <f t="shared" si="0"/>
        <v>126.4</v>
      </c>
      <c r="Y5" s="38">
        <f t="shared" si="0"/>
        <v>8594.800000000001</v>
      </c>
      <c r="Z5" s="39">
        <f t="shared" si="0"/>
        <v>28050.900000000012</v>
      </c>
      <c r="AA5" s="40">
        <f t="shared" si="0"/>
        <v>19456.100000000002</v>
      </c>
      <c r="AB5" s="41">
        <f t="shared" si="0"/>
        <v>16383.299999999994</v>
      </c>
      <c r="AC5" s="42">
        <f t="shared" si="0"/>
        <v>3072.799999999999</v>
      </c>
      <c r="AD5" s="43">
        <f>AA5/C5/31*1000000</f>
        <v>520.8432606076831</v>
      </c>
      <c r="AE5" s="44">
        <f>AB5/C5/31*1000000</f>
        <v>438.5838575826528</v>
      </c>
      <c r="AF5" s="45">
        <f>AC5/C5/31*1000000</f>
        <v>82.25940302503008</v>
      </c>
      <c r="AG5" s="46">
        <f>Z5/C5/31*1000000</f>
        <v>750.9275866684517</v>
      </c>
      <c r="AH5" s="47">
        <f>Y5/C5/31*1000000</f>
        <v>230.08432606076832</v>
      </c>
      <c r="AI5" s="48">
        <f>AC5*100/AA5</f>
        <v>15.793504350820557</v>
      </c>
    </row>
    <row r="6" spans="1:35" s="8" customFormat="1" ht="19.5" customHeight="1" thickTop="1">
      <c r="A6" s="14">
        <v>1</v>
      </c>
      <c r="B6" s="15" t="s">
        <v>19</v>
      </c>
      <c r="C6" s="49">
        <v>284967</v>
      </c>
      <c r="D6" s="50">
        <f>G6+J6+M6+P6+S6+V6</f>
        <v>4579.5</v>
      </c>
      <c r="E6" s="51">
        <f>H6+K6+N6+Q6+T6+W6</f>
        <v>4565.3</v>
      </c>
      <c r="F6" s="51">
        <f>I6+L6+O6+R6+U6+X6</f>
        <v>14.2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3322.3</v>
      </c>
      <c r="K6" s="16">
        <v>3313.8</v>
      </c>
      <c r="L6" s="16">
        <v>8.5</v>
      </c>
      <c r="M6" s="52">
        <f>SUM(N6:O6)</f>
        <v>240.7</v>
      </c>
      <c r="N6" s="16">
        <v>240.1</v>
      </c>
      <c r="O6" s="16">
        <v>0.6</v>
      </c>
      <c r="P6" s="52">
        <f>SUM(Q6:R6)</f>
        <v>969.6999999999999</v>
      </c>
      <c r="Q6" s="16">
        <v>969.4</v>
      </c>
      <c r="R6" s="16">
        <v>0.3</v>
      </c>
      <c r="S6" s="52">
        <f>SUM(T6:U6)</f>
        <v>0</v>
      </c>
      <c r="T6" s="16">
        <v>0</v>
      </c>
      <c r="U6" s="16">
        <v>0</v>
      </c>
      <c r="V6" s="52">
        <f>SUM(W6:X6)</f>
        <v>46.8</v>
      </c>
      <c r="W6" s="16">
        <v>42</v>
      </c>
      <c r="X6" s="16">
        <v>4.8</v>
      </c>
      <c r="Y6" s="67">
        <v>2497.1</v>
      </c>
      <c r="Z6" s="53">
        <f aca="true" t="shared" si="2" ref="Z6:Z38">D6+Y6</f>
        <v>7076.6</v>
      </c>
      <c r="AA6" s="68">
        <f aca="true" t="shared" si="3" ref="AA6:AA38">SUM(AB6:AC6)</f>
        <v>4579.5</v>
      </c>
      <c r="AB6" s="69">
        <f aca="true" t="shared" si="4" ref="AB6:AB38">G6+J6+M6+S6+V6</f>
        <v>3609.8</v>
      </c>
      <c r="AC6" s="70">
        <f aca="true" t="shared" si="5" ref="AC6:AC38">P6</f>
        <v>969.6999999999999</v>
      </c>
      <c r="AD6" s="71">
        <f aca="true" t="shared" si="6" ref="AD6:AD38">AA6/C6/31*1000000</f>
        <v>518.3961878098619</v>
      </c>
      <c r="AE6" s="72">
        <f aca="true" t="shared" si="7" ref="AE6:AE38">AB6/C6/31*1000000</f>
        <v>408.6268279847231</v>
      </c>
      <c r="AF6" s="73">
        <f aca="true" t="shared" si="8" ref="AF6:AF38">AC6/C6/31*1000000</f>
        <v>109.76935982513878</v>
      </c>
      <c r="AG6" s="74">
        <f aca="true" t="shared" si="9" ref="AG6:AG38">Z6/C6/31*1000000</f>
        <v>801.0661562736693</v>
      </c>
      <c r="AH6" s="75">
        <f aca="true" t="shared" si="10" ref="AH6:AH38">Y6/C6/31*1000000</f>
        <v>282.6699684638074</v>
      </c>
      <c r="AI6" s="76">
        <f aca="true" t="shared" si="11" ref="AI6:AI38">AC6*100/AA6</f>
        <v>21.174800742439132</v>
      </c>
    </row>
    <row r="7" spans="1:35" s="55" customFormat="1" ht="19.5" customHeight="1">
      <c r="A7" s="13">
        <v>2</v>
      </c>
      <c r="B7" s="17" t="s">
        <v>20</v>
      </c>
      <c r="C7" s="54">
        <v>49157</v>
      </c>
      <c r="D7" s="50">
        <f aca="true" t="shared" si="12" ref="D7:F38">G7+J7+M7+P7+S7+V7</f>
        <v>934.5</v>
      </c>
      <c r="E7" s="51">
        <f t="shared" si="12"/>
        <v>781.3</v>
      </c>
      <c r="F7" s="51">
        <f t="shared" si="12"/>
        <v>153.2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723.8000000000001</v>
      </c>
      <c r="K7" s="16">
        <v>654.1</v>
      </c>
      <c r="L7" s="16">
        <v>69.7</v>
      </c>
      <c r="M7" s="52">
        <f aca="true" t="shared" si="14" ref="M7:M38">SUM(N7:O7)</f>
        <v>38.5</v>
      </c>
      <c r="N7" s="16">
        <v>23.9</v>
      </c>
      <c r="O7" s="16">
        <v>14.6</v>
      </c>
      <c r="P7" s="52">
        <f>SUM(Q7:R7)</f>
        <v>131.2</v>
      </c>
      <c r="Q7" s="16">
        <v>102.3</v>
      </c>
      <c r="R7" s="16">
        <v>28.9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41</v>
      </c>
      <c r="W7" s="16">
        <v>1</v>
      </c>
      <c r="X7" s="16">
        <v>40</v>
      </c>
      <c r="Y7" s="67">
        <v>373.1</v>
      </c>
      <c r="Z7" s="53">
        <f>D7+Y7</f>
        <v>1307.6</v>
      </c>
      <c r="AA7" s="68">
        <f>SUM(AB7:AC7)</f>
        <v>934.5</v>
      </c>
      <c r="AB7" s="69">
        <f>G7+J7+M7+S7+V7</f>
        <v>803.3000000000001</v>
      </c>
      <c r="AC7" s="70">
        <f>P7</f>
        <v>131.2</v>
      </c>
      <c r="AD7" s="71">
        <f t="shared" si="6"/>
        <v>613.2424942596697</v>
      </c>
      <c r="AE7" s="72">
        <f t="shared" si="7"/>
        <v>527.1457417215545</v>
      </c>
      <c r="AF7" s="73">
        <f t="shared" si="8"/>
        <v>86.0967525381152</v>
      </c>
      <c r="AG7" s="74">
        <f t="shared" si="9"/>
        <v>858.0801342899347</v>
      </c>
      <c r="AH7" s="75">
        <f t="shared" si="10"/>
        <v>244.83764003026508</v>
      </c>
      <c r="AI7" s="76">
        <f t="shared" si="11"/>
        <v>14.03959336543606</v>
      </c>
    </row>
    <row r="8" spans="1:35" s="55" customFormat="1" ht="19.5" customHeight="1">
      <c r="A8" s="13">
        <v>3</v>
      </c>
      <c r="B8" s="18" t="s">
        <v>21</v>
      </c>
      <c r="C8" s="54">
        <v>34224</v>
      </c>
      <c r="D8" s="50">
        <f t="shared" si="12"/>
        <v>622.5</v>
      </c>
      <c r="E8" s="51">
        <f t="shared" si="12"/>
        <v>566.6999999999999</v>
      </c>
      <c r="F8" s="51">
        <f t="shared" si="12"/>
        <v>55.800000000000004</v>
      </c>
      <c r="G8" s="52">
        <f>SUM(H8:I8)</f>
        <v>0</v>
      </c>
      <c r="H8" s="16">
        <v>0</v>
      </c>
      <c r="I8" s="16">
        <v>0</v>
      </c>
      <c r="J8" s="52">
        <f t="shared" si="13"/>
        <v>530.7</v>
      </c>
      <c r="K8" s="16">
        <v>495.2</v>
      </c>
      <c r="L8" s="16">
        <v>35.5</v>
      </c>
      <c r="M8" s="52">
        <f t="shared" si="14"/>
        <v>60.800000000000004</v>
      </c>
      <c r="N8" s="16">
        <v>44.2</v>
      </c>
      <c r="O8" s="16">
        <v>16.6</v>
      </c>
      <c r="P8" s="52">
        <f>SUM(Q8:R8)</f>
        <v>31</v>
      </c>
      <c r="Q8" s="16">
        <v>27.3</v>
      </c>
      <c r="R8" s="16">
        <v>3.7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66.7</v>
      </c>
      <c r="Z8" s="53">
        <f>D8+Y8</f>
        <v>689.2</v>
      </c>
      <c r="AA8" s="68">
        <f>SUM(AB8:AC8)</f>
        <v>622.5</v>
      </c>
      <c r="AB8" s="69">
        <f>G8+J8+M8+S8+V8</f>
        <v>591.5</v>
      </c>
      <c r="AC8" s="70">
        <f>P8</f>
        <v>31</v>
      </c>
      <c r="AD8" s="71">
        <f t="shared" si="6"/>
        <v>586.7416187847803</v>
      </c>
      <c r="AE8" s="72">
        <f t="shared" si="7"/>
        <v>557.522357447707</v>
      </c>
      <c r="AF8" s="73">
        <f t="shared" si="8"/>
        <v>29.2192613370734</v>
      </c>
      <c r="AG8" s="74">
        <f t="shared" si="9"/>
        <v>649.6101585003545</v>
      </c>
      <c r="AH8" s="75">
        <f t="shared" si="10"/>
        <v>62.86853971557405</v>
      </c>
      <c r="AI8" s="76">
        <f t="shared" si="11"/>
        <v>4.979919678714859</v>
      </c>
    </row>
    <row r="9" spans="1:35" s="8" customFormat="1" ht="19.5" customHeight="1">
      <c r="A9" s="19">
        <v>4</v>
      </c>
      <c r="B9" s="18" t="s">
        <v>22</v>
      </c>
      <c r="C9" s="54">
        <v>93354</v>
      </c>
      <c r="D9" s="56">
        <f t="shared" si="12"/>
        <v>1350.9</v>
      </c>
      <c r="E9" s="51">
        <f t="shared" si="12"/>
        <v>1337.1</v>
      </c>
      <c r="F9" s="51">
        <f t="shared" si="12"/>
        <v>13.8</v>
      </c>
      <c r="G9" s="57">
        <f t="shared" si="1"/>
        <v>0</v>
      </c>
      <c r="H9" s="20">
        <v>0</v>
      </c>
      <c r="I9" s="20">
        <v>0</v>
      </c>
      <c r="J9" s="57">
        <f t="shared" si="13"/>
        <v>1191.2</v>
      </c>
      <c r="K9" s="16">
        <v>1181.8</v>
      </c>
      <c r="L9" s="16">
        <v>9.4</v>
      </c>
      <c r="M9" s="57">
        <f t="shared" si="14"/>
        <v>49</v>
      </c>
      <c r="N9" s="16">
        <v>45.8</v>
      </c>
      <c r="O9" s="16">
        <v>3.2</v>
      </c>
      <c r="P9" s="57">
        <f aca="true" t="shared" si="16" ref="P9:P38">SUM(Q9:R9)</f>
        <v>109.5</v>
      </c>
      <c r="Q9" s="16">
        <v>109.5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1.2</v>
      </c>
      <c r="W9" s="16">
        <v>0</v>
      </c>
      <c r="X9" s="16">
        <v>1.2</v>
      </c>
      <c r="Y9" s="77">
        <v>794.7</v>
      </c>
      <c r="Z9" s="58">
        <f t="shared" si="2"/>
        <v>2145.6000000000004</v>
      </c>
      <c r="AA9" s="60">
        <f t="shared" si="3"/>
        <v>1350.9</v>
      </c>
      <c r="AB9" s="78">
        <f t="shared" si="4"/>
        <v>1241.4</v>
      </c>
      <c r="AC9" s="79">
        <f t="shared" si="5"/>
        <v>109.5</v>
      </c>
      <c r="AD9" s="80">
        <f t="shared" si="6"/>
        <v>466.7975593422747</v>
      </c>
      <c r="AE9" s="81">
        <f t="shared" si="7"/>
        <v>428.96031546931664</v>
      </c>
      <c r="AF9" s="82">
        <f t="shared" si="8"/>
        <v>37.837243872958084</v>
      </c>
      <c r="AG9" s="83">
        <f t="shared" si="9"/>
        <v>741.4026525462912</v>
      </c>
      <c r="AH9" s="84">
        <f t="shared" si="10"/>
        <v>274.6050932040164</v>
      </c>
      <c r="AI9" s="85">
        <f t="shared" si="11"/>
        <v>8.105707306240284</v>
      </c>
    </row>
    <row r="10" spans="1:35" s="8" customFormat="1" ht="19.5" customHeight="1">
      <c r="A10" s="19">
        <v>5</v>
      </c>
      <c r="B10" s="18" t="s">
        <v>46</v>
      </c>
      <c r="C10" s="54">
        <v>92373</v>
      </c>
      <c r="D10" s="56">
        <f t="shared" si="12"/>
        <v>1312.4</v>
      </c>
      <c r="E10" s="51">
        <f t="shared" si="12"/>
        <v>1279</v>
      </c>
      <c r="F10" s="51">
        <f t="shared" si="12"/>
        <v>33.4</v>
      </c>
      <c r="G10" s="57">
        <f t="shared" si="1"/>
        <v>0</v>
      </c>
      <c r="H10" s="20">
        <v>0</v>
      </c>
      <c r="I10" s="20">
        <v>0</v>
      </c>
      <c r="J10" s="57">
        <f t="shared" si="13"/>
        <v>1005.4000000000001</v>
      </c>
      <c r="K10" s="20">
        <v>980.7</v>
      </c>
      <c r="L10" s="20">
        <v>24.7</v>
      </c>
      <c r="M10" s="57">
        <f t="shared" si="14"/>
        <v>38.099999999999994</v>
      </c>
      <c r="N10" s="20">
        <v>29.4</v>
      </c>
      <c r="O10" s="20">
        <v>8.7</v>
      </c>
      <c r="P10" s="57">
        <f t="shared" si="16"/>
        <v>268.9</v>
      </c>
      <c r="Q10" s="20">
        <v>268.9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621.5</v>
      </c>
      <c r="Z10" s="58">
        <f t="shared" si="2"/>
        <v>1933.9</v>
      </c>
      <c r="AA10" s="60">
        <f t="shared" si="3"/>
        <v>1312.4</v>
      </c>
      <c r="AB10" s="78">
        <f t="shared" si="4"/>
        <v>1043.5</v>
      </c>
      <c r="AC10" s="79">
        <f t="shared" si="5"/>
        <v>268.9</v>
      </c>
      <c r="AD10" s="80">
        <f t="shared" si="6"/>
        <v>458.3101541680767</v>
      </c>
      <c r="AE10" s="81">
        <f t="shared" si="7"/>
        <v>364.4061611356202</v>
      </c>
      <c r="AF10" s="82">
        <f t="shared" si="8"/>
        <v>93.90399303245641</v>
      </c>
      <c r="AG10" s="83">
        <f t="shared" si="9"/>
        <v>675.3474604889084</v>
      </c>
      <c r="AH10" s="84">
        <f t="shared" si="10"/>
        <v>217.0373063208318</v>
      </c>
      <c r="AI10" s="85">
        <f t="shared" si="11"/>
        <v>20.48918012800975</v>
      </c>
    </row>
    <row r="11" spans="1:36" s="8" customFormat="1" ht="19.5" customHeight="1">
      <c r="A11" s="19">
        <v>6</v>
      </c>
      <c r="B11" s="18" t="s">
        <v>23</v>
      </c>
      <c r="C11" s="54">
        <v>33311</v>
      </c>
      <c r="D11" s="56">
        <f>G11+J11+M11+P11+S11+V11</f>
        <v>654.5</v>
      </c>
      <c r="E11" s="51">
        <f t="shared" si="12"/>
        <v>560.8</v>
      </c>
      <c r="F11" s="51">
        <f t="shared" si="12"/>
        <v>93.7</v>
      </c>
      <c r="G11" s="57">
        <f>SUM(H11:I11)</f>
        <v>0</v>
      </c>
      <c r="H11" s="20">
        <v>0</v>
      </c>
      <c r="I11" s="20">
        <v>0</v>
      </c>
      <c r="J11" s="57">
        <f t="shared" si="13"/>
        <v>529.7</v>
      </c>
      <c r="K11" s="20">
        <v>455.5</v>
      </c>
      <c r="L11" s="20">
        <v>74.2</v>
      </c>
      <c r="M11" s="57">
        <f t="shared" si="14"/>
        <v>28.8</v>
      </c>
      <c r="N11" s="20">
        <v>13.4</v>
      </c>
      <c r="O11" s="20">
        <v>15.4</v>
      </c>
      <c r="P11" s="57">
        <f t="shared" si="16"/>
        <v>96</v>
      </c>
      <c r="Q11" s="20">
        <v>91.9</v>
      </c>
      <c r="R11" s="20">
        <v>4.1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253.8</v>
      </c>
      <c r="Z11" s="58">
        <f t="shared" si="2"/>
        <v>908.3</v>
      </c>
      <c r="AA11" s="60">
        <f t="shared" si="3"/>
        <v>654.5</v>
      </c>
      <c r="AB11" s="78">
        <f t="shared" si="4"/>
        <v>558.5</v>
      </c>
      <c r="AC11" s="79">
        <f t="shared" si="5"/>
        <v>96</v>
      </c>
      <c r="AD11" s="80">
        <f t="shared" si="6"/>
        <v>633.8117506471272</v>
      </c>
      <c r="AE11" s="81">
        <f t="shared" si="7"/>
        <v>540.8462379471665</v>
      </c>
      <c r="AF11" s="82">
        <f t="shared" si="8"/>
        <v>92.96551269996058</v>
      </c>
      <c r="AG11" s="83">
        <f t="shared" si="9"/>
        <v>879.5893248476478</v>
      </c>
      <c r="AH11" s="84">
        <f t="shared" si="10"/>
        <v>245.77757420052083</v>
      </c>
      <c r="AI11" s="85">
        <f t="shared" si="11"/>
        <v>14.66768525592055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25481</v>
      </c>
      <c r="D12" s="56">
        <f>G12+J12+M12+P12+S12+V12</f>
        <v>408.5</v>
      </c>
      <c r="E12" s="51">
        <f t="shared" si="12"/>
        <v>390.7000000000001</v>
      </c>
      <c r="F12" s="51">
        <f t="shared" si="12"/>
        <v>17.799999999999997</v>
      </c>
      <c r="G12" s="57">
        <f>SUM(H12:I12)</f>
        <v>0</v>
      </c>
      <c r="H12" s="20">
        <v>0</v>
      </c>
      <c r="I12" s="20">
        <v>0</v>
      </c>
      <c r="J12" s="57">
        <f t="shared" si="13"/>
        <v>291.8</v>
      </c>
      <c r="K12" s="20">
        <v>286.1</v>
      </c>
      <c r="L12" s="20">
        <v>5.7</v>
      </c>
      <c r="M12" s="57">
        <f t="shared" si="14"/>
        <v>13.5</v>
      </c>
      <c r="N12" s="20">
        <v>11.6</v>
      </c>
      <c r="O12" s="20">
        <v>1.9</v>
      </c>
      <c r="P12" s="57">
        <f>SUM(Q12:R12)</f>
        <v>98.1</v>
      </c>
      <c r="Q12" s="20">
        <v>89.3</v>
      </c>
      <c r="R12" s="20">
        <v>8.8</v>
      </c>
      <c r="S12" s="57">
        <f t="shared" si="17"/>
        <v>0.8</v>
      </c>
      <c r="T12" s="20">
        <v>0.6</v>
      </c>
      <c r="U12" s="20">
        <v>0.2</v>
      </c>
      <c r="V12" s="57">
        <f t="shared" si="15"/>
        <v>4.3</v>
      </c>
      <c r="W12" s="20">
        <v>3.1</v>
      </c>
      <c r="X12" s="20">
        <v>1.2</v>
      </c>
      <c r="Y12" s="77">
        <v>158.1</v>
      </c>
      <c r="Z12" s="58">
        <f>D12+Y12</f>
        <v>566.6</v>
      </c>
      <c r="AA12" s="60">
        <f>SUM(AB12:AC12)</f>
        <v>408.5</v>
      </c>
      <c r="AB12" s="78">
        <f>G12+J12+M12+S12+V12</f>
        <v>310.40000000000003</v>
      </c>
      <c r="AC12" s="79">
        <f>P12</f>
        <v>98.1</v>
      </c>
      <c r="AD12" s="80">
        <f t="shared" si="6"/>
        <v>517.1468684446728</v>
      </c>
      <c r="AE12" s="81">
        <f t="shared" si="7"/>
        <v>392.95566209357764</v>
      </c>
      <c r="AF12" s="82">
        <f t="shared" si="8"/>
        <v>124.19120635109526</v>
      </c>
      <c r="AG12" s="83">
        <f t="shared" si="9"/>
        <v>717.2959991695268</v>
      </c>
      <c r="AH12" s="84">
        <f t="shared" si="10"/>
        <v>200.14913072485382</v>
      </c>
      <c r="AI12" s="85">
        <f t="shared" si="11"/>
        <v>24.01468788249694</v>
      </c>
    </row>
    <row r="13" spans="1:35" s="8" customFormat="1" ht="19.5" customHeight="1">
      <c r="A13" s="19">
        <v>8</v>
      </c>
      <c r="B13" s="18" t="s">
        <v>40</v>
      </c>
      <c r="C13" s="54">
        <v>111630</v>
      </c>
      <c r="D13" s="56">
        <f t="shared" si="12"/>
        <v>1731.1</v>
      </c>
      <c r="E13" s="51">
        <f t="shared" si="12"/>
        <v>1645.1</v>
      </c>
      <c r="F13" s="51">
        <f t="shared" si="12"/>
        <v>86</v>
      </c>
      <c r="G13" s="57">
        <f t="shared" si="1"/>
        <v>0</v>
      </c>
      <c r="H13" s="20">
        <v>0</v>
      </c>
      <c r="I13" s="20">
        <v>0</v>
      </c>
      <c r="J13" s="57">
        <f t="shared" si="13"/>
        <v>1420</v>
      </c>
      <c r="K13" s="20">
        <v>1362.8</v>
      </c>
      <c r="L13" s="20">
        <v>57.2</v>
      </c>
      <c r="M13" s="57">
        <f t="shared" si="14"/>
        <v>85.8</v>
      </c>
      <c r="N13" s="20">
        <v>73</v>
      </c>
      <c r="O13" s="20">
        <v>12.8</v>
      </c>
      <c r="P13" s="57">
        <f t="shared" si="16"/>
        <v>209.3</v>
      </c>
      <c r="Q13" s="20">
        <v>209.3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16</v>
      </c>
      <c r="W13" s="20">
        <v>0</v>
      </c>
      <c r="X13" s="20">
        <v>16</v>
      </c>
      <c r="Y13" s="77">
        <v>657</v>
      </c>
      <c r="Z13" s="58">
        <f t="shared" si="2"/>
        <v>2388.1</v>
      </c>
      <c r="AA13" s="60">
        <f t="shared" si="3"/>
        <v>1731.1</v>
      </c>
      <c r="AB13" s="78">
        <f t="shared" si="4"/>
        <v>1521.8</v>
      </c>
      <c r="AC13" s="79">
        <f t="shared" si="5"/>
        <v>209.3</v>
      </c>
      <c r="AD13" s="80">
        <f t="shared" si="6"/>
        <v>500.24129251877605</v>
      </c>
      <c r="AE13" s="81">
        <f t="shared" si="7"/>
        <v>439.75922763276145</v>
      </c>
      <c r="AF13" s="82">
        <f t="shared" si="8"/>
        <v>60.48206488601457</v>
      </c>
      <c r="AG13" s="83">
        <f t="shared" si="9"/>
        <v>690.0966036994333</v>
      </c>
      <c r="AH13" s="84">
        <f t="shared" si="10"/>
        <v>189.8553111806573</v>
      </c>
      <c r="AI13" s="85">
        <f t="shared" si="11"/>
        <v>12.090578245046503</v>
      </c>
    </row>
    <row r="14" spans="1:35" s="55" customFormat="1" ht="17.25" customHeight="1">
      <c r="A14" s="13">
        <v>9</v>
      </c>
      <c r="B14" s="18" t="s">
        <v>47</v>
      </c>
      <c r="C14" s="54">
        <v>18302</v>
      </c>
      <c r="D14" s="56">
        <f t="shared" si="12"/>
        <v>313.3</v>
      </c>
      <c r="E14" s="51">
        <f t="shared" si="12"/>
        <v>249.9</v>
      </c>
      <c r="F14" s="51">
        <f t="shared" si="12"/>
        <v>63.4</v>
      </c>
      <c r="G14" s="57">
        <f>SUM(H14:I14)</f>
        <v>0</v>
      </c>
      <c r="H14" s="20">
        <v>0</v>
      </c>
      <c r="I14" s="20">
        <v>0</v>
      </c>
      <c r="J14" s="57">
        <f t="shared" si="13"/>
        <v>256.1</v>
      </c>
      <c r="K14" s="20">
        <v>207.3</v>
      </c>
      <c r="L14" s="20">
        <v>48.8</v>
      </c>
      <c r="M14" s="57">
        <f t="shared" si="14"/>
        <v>13.2</v>
      </c>
      <c r="N14" s="20">
        <v>8</v>
      </c>
      <c r="O14" s="20">
        <v>5.2</v>
      </c>
      <c r="P14" s="57">
        <f t="shared" si="16"/>
        <v>44</v>
      </c>
      <c r="Q14" s="20">
        <v>34.6</v>
      </c>
      <c r="R14" s="20">
        <v>9.4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65.4</v>
      </c>
      <c r="Z14" s="58">
        <f t="shared" si="2"/>
        <v>378.70000000000005</v>
      </c>
      <c r="AA14" s="60">
        <f t="shared" si="3"/>
        <v>313.3</v>
      </c>
      <c r="AB14" s="78">
        <f>G14+J14+M14+S14+V14</f>
        <v>269.3</v>
      </c>
      <c r="AC14" s="79">
        <f>P14</f>
        <v>44</v>
      </c>
      <c r="AD14" s="86">
        <f t="shared" si="6"/>
        <v>552.2047652116286</v>
      </c>
      <c r="AE14" s="81">
        <f t="shared" si="7"/>
        <v>474.65286712892305</v>
      </c>
      <c r="AF14" s="82">
        <f t="shared" si="8"/>
        <v>77.55189808270558</v>
      </c>
      <c r="AG14" s="83">
        <f t="shared" si="9"/>
        <v>667.475086452741</v>
      </c>
      <c r="AH14" s="87">
        <f t="shared" si="10"/>
        <v>115.27032124111238</v>
      </c>
      <c r="AI14" s="85">
        <f t="shared" si="11"/>
        <v>14.044047239067986</v>
      </c>
    </row>
    <row r="15" spans="1:35" s="55" customFormat="1" ht="19.5" customHeight="1">
      <c r="A15" s="13">
        <v>10</v>
      </c>
      <c r="B15" s="18" t="s">
        <v>25</v>
      </c>
      <c r="C15" s="54">
        <v>31345</v>
      </c>
      <c r="D15" s="56">
        <f t="shared" si="12"/>
        <v>621.7</v>
      </c>
      <c r="E15" s="51">
        <f t="shared" si="12"/>
        <v>557</v>
      </c>
      <c r="F15" s="51">
        <f t="shared" si="12"/>
        <v>64.7</v>
      </c>
      <c r="G15" s="57">
        <f t="shared" si="1"/>
        <v>462.4</v>
      </c>
      <c r="H15" s="20">
        <v>462.4</v>
      </c>
      <c r="I15" s="20">
        <v>0</v>
      </c>
      <c r="J15" s="57">
        <f t="shared" si="13"/>
        <v>45.5</v>
      </c>
      <c r="K15" s="20">
        <v>0</v>
      </c>
      <c r="L15" s="20">
        <v>45.5</v>
      </c>
      <c r="M15" s="57">
        <f t="shared" si="14"/>
        <v>6.7</v>
      </c>
      <c r="N15" s="20">
        <v>0</v>
      </c>
      <c r="O15" s="20">
        <v>6.7</v>
      </c>
      <c r="P15" s="57">
        <f t="shared" si="16"/>
        <v>91.4</v>
      </c>
      <c r="Q15" s="20">
        <v>91.4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15.7</v>
      </c>
      <c r="W15" s="20">
        <v>3.2</v>
      </c>
      <c r="X15" s="20">
        <v>12.5</v>
      </c>
      <c r="Y15" s="77">
        <v>318.3</v>
      </c>
      <c r="Z15" s="58">
        <f t="shared" si="2"/>
        <v>940</v>
      </c>
      <c r="AA15" s="60">
        <f t="shared" si="3"/>
        <v>621.7</v>
      </c>
      <c r="AB15" s="78">
        <f>G15+J15+M15+S15+V15</f>
        <v>530.3000000000001</v>
      </c>
      <c r="AC15" s="79">
        <f>P15</f>
        <v>91.4</v>
      </c>
      <c r="AD15" s="80">
        <f t="shared" si="6"/>
        <v>639.8098168664036</v>
      </c>
      <c r="AE15" s="81">
        <f t="shared" si="7"/>
        <v>545.7473795789831</v>
      </c>
      <c r="AF15" s="82">
        <f t="shared" si="8"/>
        <v>94.06243728742045</v>
      </c>
      <c r="AG15" s="83">
        <f t="shared" si="9"/>
        <v>967.3817401550898</v>
      </c>
      <c r="AH15" s="84">
        <f t="shared" si="10"/>
        <v>327.57192328868626</v>
      </c>
      <c r="AI15" s="85">
        <f t="shared" si="11"/>
        <v>14.701624577770628</v>
      </c>
    </row>
    <row r="16" spans="1:35" s="8" customFormat="1" ht="19.5" customHeight="1">
      <c r="A16" s="19">
        <v>11</v>
      </c>
      <c r="B16" s="18" t="s">
        <v>48</v>
      </c>
      <c r="C16" s="54">
        <v>25617</v>
      </c>
      <c r="D16" s="56">
        <f>G16+J16+M16+P16+S16+V16</f>
        <v>447.00000000000006</v>
      </c>
      <c r="E16" s="51">
        <f t="shared" si="12"/>
        <v>439.4</v>
      </c>
      <c r="F16" s="51">
        <f t="shared" si="12"/>
        <v>7.599999999999999</v>
      </c>
      <c r="G16" s="57">
        <f t="shared" si="1"/>
        <v>0</v>
      </c>
      <c r="H16" s="20">
        <v>0</v>
      </c>
      <c r="I16" s="20">
        <v>0</v>
      </c>
      <c r="J16" s="57">
        <f t="shared" si="13"/>
        <v>375.1</v>
      </c>
      <c r="K16" s="20">
        <v>371.3</v>
      </c>
      <c r="L16" s="20">
        <v>3.8</v>
      </c>
      <c r="M16" s="57">
        <f t="shared" si="14"/>
        <v>12.1</v>
      </c>
      <c r="N16" s="20">
        <v>10.7</v>
      </c>
      <c r="O16" s="20">
        <v>1.4</v>
      </c>
      <c r="P16" s="57">
        <f t="shared" si="16"/>
        <v>50.6</v>
      </c>
      <c r="Q16" s="20">
        <v>50.5</v>
      </c>
      <c r="R16" s="20">
        <v>0.1</v>
      </c>
      <c r="S16" s="57">
        <f t="shared" si="17"/>
        <v>0</v>
      </c>
      <c r="T16" s="20">
        <v>0</v>
      </c>
      <c r="U16" s="20">
        <v>0</v>
      </c>
      <c r="V16" s="57">
        <f t="shared" si="15"/>
        <v>9.2</v>
      </c>
      <c r="W16" s="20">
        <v>6.9</v>
      </c>
      <c r="X16" s="20">
        <v>2.3</v>
      </c>
      <c r="Y16" s="77">
        <v>141.5</v>
      </c>
      <c r="Z16" s="58">
        <f t="shared" si="2"/>
        <v>588.5</v>
      </c>
      <c r="AA16" s="60">
        <f t="shared" si="3"/>
        <v>447.00000000000006</v>
      </c>
      <c r="AB16" s="78">
        <f t="shared" si="4"/>
        <v>396.40000000000003</v>
      </c>
      <c r="AC16" s="79">
        <f t="shared" si="5"/>
        <v>50.6</v>
      </c>
      <c r="AD16" s="80">
        <f t="shared" si="6"/>
        <v>562.8822593867229</v>
      </c>
      <c r="AE16" s="81">
        <f t="shared" si="7"/>
        <v>499.1644913219171</v>
      </c>
      <c r="AF16" s="82">
        <f t="shared" si="8"/>
        <v>63.71776806480575</v>
      </c>
      <c r="AG16" s="83">
        <f t="shared" si="9"/>
        <v>741.0653459711104</v>
      </c>
      <c r="AH16" s="84">
        <f t="shared" si="10"/>
        <v>178.18308658438764</v>
      </c>
      <c r="AI16" s="85">
        <f t="shared" si="11"/>
        <v>11.319910514541386</v>
      </c>
    </row>
    <row r="17" spans="1:35" s="8" customFormat="1" ht="19.5" customHeight="1">
      <c r="A17" s="19">
        <v>12</v>
      </c>
      <c r="B17" s="18" t="s">
        <v>41</v>
      </c>
      <c r="C17" s="54">
        <v>24240</v>
      </c>
      <c r="D17" s="56">
        <f t="shared" si="12"/>
        <v>500.0999999999999</v>
      </c>
      <c r="E17" s="51">
        <f t="shared" si="12"/>
        <v>463.29999999999995</v>
      </c>
      <c r="F17" s="51">
        <f t="shared" si="12"/>
        <v>36.8</v>
      </c>
      <c r="G17" s="57">
        <f t="shared" si="1"/>
        <v>0</v>
      </c>
      <c r="H17" s="20">
        <v>0</v>
      </c>
      <c r="I17" s="20">
        <v>0</v>
      </c>
      <c r="J17" s="57">
        <f t="shared" si="13"/>
        <v>424.29999999999995</v>
      </c>
      <c r="K17" s="20">
        <v>399.4</v>
      </c>
      <c r="L17" s="20">
        <v>24.9</v>
      </c>
      <c r="M17" s="57">
        <f t="shared" si="14"/>
        <v>11.7</v>
      </c>
      <c r="N17" s="20">
        <v>11.7</v>
      </c>
      <c r="O17" s="20">
        <v>0</v>
      </c>
      <c r="P17" s="57">
        <f t="shared" si="16"/>
        <v>55.7</v>
      </c>
      <c r="Q17" s="20">
        <v>52.2</v>
      </c>
      <c r="R17" s="20">
        <v>3.5</v>
      </c>
      <c r="S17" s="57">
        <f t="shared" si="17"/>
        <v>0</v>
      </c>
      <c r="T17" s="20">
        <v>0</v>
      </c>
      <c r="U17" s="20">
        <v>0</v>
      </c>
      <c r="V17" s="57">
        <f t="shared" si="15"/>
        <v>8.4</v>
      </c>
      <c r="W17" s="20">
        <v>0</v>
      </c>
      <c r="X17" s="20">
        <v>8.4</v>
      </c>
      <c r="Y17" s="77">
        <v>235.7</v>
      </c>
      <c r="Z17" s="58">
        <f t="shared" si="2"/>
        <v>735.8</v>
      </c>
      <c r="AA17" s="60">
        <f t="shared" si="3"/>
        <v>500.0999999999999</v>
      </c>
      <c r="AB17" s="78">
        <f t="shared" si="4"/>
        <v>444.3999999999999</v>
      </c>
      <c r="AC17" s="79">
        <f t="shared" si="5"/>
        <v>55.7</v>
      </c>
      <c r="AD17" s="80">
        <f t="shared" si="6"/>
        <v>665.5221973810284</v>
      </c>
      <c r="AE17" s="81">
        <f t="shared" si="7"/>
        <v>591.3978494623655</v>
      </c>
      <c r="AF17" s="82">
        <f t="shared" si="8"/>
        <v>74.12434791866283</v>
      </c>
      <c r="AG17" s="83">
        <f t="shared" si="9"/>
        <v>979.1866283402533</v>
      </c>
      <c r="AH17" s="84">
        <f t="shared" si="10"/>
        <v>313.6644309592249</v>
      </c>
      <c r="AI17" s="85">
        <f t="shared" si="11"/>
        <v>11.1377724455109</v>
      </c>
    </row>
    <row r="18" spans="1:35" s="8" customFormat="1" ht="19.5" customHeight="1">
      <c r="A18" s="19">
        <v>13</v>
      </c>
      <c r="B18" s="18" t="s">
        <v>49</v>
      </c>
      <c r="C18" s="54">
        <v>113081</v>
      </c>
      <c r="D18" s="56">
        <f t="shared" si="12"/>
        <v>1727.8</v>
      </c>
      <c r="E18" s="51">
        <f t="shared" si="12"/>
        <v>1675.2</v>
      </c>
      <c r="F18" s="51">
        <f t="shared" si="12"/>
        <v>52.6</v>
      </c>
      <c r="G18" s="57">
        <f t="shared" si="1"/>
        <v>0</v>
      </c>
      <c r="H18" s="20">
        <v>0</v>
      </c>
      <c r="I18" s="20">
        <v>0</v>
      </c>
      <c r="J18" s="57">
        <f t="shared" si="13"/>
        <v>1465.5</v>
      </c>
      <c r="K18" s="20">
        <v>1427.9</v>
      </c>
      <c r="L18" s="20">
        <v>37.6</v>
      </c>
      <c r="M18" s="57">
        <f t="shared" si="14"/>
        <v>66.8</v>
      </c>
      <c r="N18" s="20">
        <v>51.8</v>
      </c>
      <c r="O18" s="20">
        <v>15</v>
      </c>
      <c r="P18" s="57">
        <f t="shared" si="16"/>
        <v>195.5</v>
      </c>
      <c r="Q18" s="20">
        <v>195.5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869.9</v>
      </c>
      <c r="Z18" s="58">
        <f t="shared" si="2"/>
        <v>2597.7</v>
      </c>
      <c r="AA18" s="60">
        <f t="shared" si="3"/>
        <v>1727.8</v>
      </c>
      <c r="AB18" s="78">
        <f t="shared" si="4"/>
        <v>1532.3</v>
      </c>
      <c r="AC18" s="79">
        <f t="shared" si="5"/>
        <v>195.5</v>
      </c>
      <c r="AD18" s="80">
        <f t="shared" si="6"/>
        <v>492.88106641228626</v>
      </c>
      <c r="AE18" s="81">
        <f t="shared" si="7"/>
        <v>437.1117363488519</v>
      </c>
      <c r="AF18" s="82">
        <f t="shared" si="8"/>
        <v>55.76933006343441</v>
      </c>
      <c r="AG18" s="74">
        <f t="shared" si="9"/>
        <v>741.0331903109133</v>
      </c>
      <c r="AH18" s="84">
        <f t="shared" si="10"/>
        <v>248.15212389862705</v>
      </c>
      <c r="AI18" s="85">
        <f t="shared" si="11"/>
        <v>11.31496701007061</v>
      </c>
    </row>
    <row r="19" spans="1:35" s="8" customFormat="1" ht="19.5" customHeight="1">
      <c r="A19" s="19">
        <v>14</v>
      </c>
      <c r="B19" s="18" t="s">
        <v>36</v>
      </c>
      <c r="C19" s="54">
        <v>55664</v>
      </c>
      <c r="D19" s="56">
        <f t="shared" si="12"/>
        <v>894.7</v>
      </c>
      <c r="E19" s="51">
        <f t="shared" si="12"/>
        <v>862.0000000000001</v>
      </c>
      <c r="F19" s="51">
        <f t="shared" si="12"/>
        <v>32.7</v>
      </c>
      <c r="G19" s="57">
        <f t="shared" si="1"/>
        <v>0</v>
      </c>
      <c r="H19" s="20">
        <v>0</v>
      </c>
      <c r="I19" s="20">
        <v>0</v>
      </c>
      <c r="J19" s="57">
        <f t="shared" si="13"/>
        <v>719.4000000000001</v>
      </c>
      <c r="K19" s="20">
        <v>704.2</v>
      </c>
      <c r="L19" s="20">
        <v>15.2</v>
      </c>
      <c r="M19" s="57">
        <f t="shared" si="14"/>
        <v>0</v>
      </c>
      <c r="N19" s="20">
        <v>0</v>
      </c>
      <c r="O19" s="20">
        <v>0</v>
      </c>
      <c r="P19" s="57">
        <f t="shared" si="16"/>
        <v>141.4</v>
      </c>
      <c r="Q19" s="20">
        <v>136.6</v>
      </c>
      <c r="R19" s="20">
        <v>4.8</v>
      </c>
      <c r="S19" s="57">
        <f t="shared" si="17"/>
        <v>0</v>
      </c>
      <c r="T19" s="20">
        <v>0</v>
      </c>
      <c r="U19" s="20">
        <v>0</v>
      </c>
      <c r="V19" s="57">
        <f t="shared" si="15"/>
        <v>33.9</v>
      </c>
      <c r="W19" s="20">
        <v>21.2</v>
      </c>
      <c r="X19" s="20">
        <v>12.7</v>
      </c>
      <c r="Y19" s="77">
        <v>221.3</v>
      </c>
      <c r="Z19" s="58">
        <f t="shared" si="2"/>
        <v>1116</v>
      </c>
      <c r="AA19" s="60">
        <f t="shared" si="3"/>
        <v>894.7</v>
      </c>
      <c r="AB19" s="78">
        <f t="shared" si="4"/>
        <v>753.3000000000001</v>
      </c>
      <c r="AC19" s="79">
        <f t="shared" si="5"/>
        <v>141.4</v>
      </c>
      <c r="AD19" s="80">
        <f t="shared" si="6"/>
        <v>518.4911311185083</v>
      </c>
      <c r="AE19" s="81">
        <f t="shared" si="7"/>
        <v>436.54785858005175</v>
      </c>
      <c r="AF19" s="82">
        <f t="shared" si="8"/>
        <v>81.94327253845654</v>
      </c>
      <c r="AG19" s="74">
        <f t="shared" si="9"/>
        <v>646.7375682667433</v>
      </c>
      <c r="AH19" s="84">
        <f t="shared" si="10"/>
        <v>128.24643714823506</v>
      </c>
      <c r="AI19" s="85">
        <f t="shared" si="11"/>
        <v>15.804180172124735</v>
      </c>
    </row>
    <row r="20" spans="1:35" s="8" customFormat="1" ht="19.5" customHeight="1">
      <c r="A20" s="19">
        <v>15</v>
      </c>
      <c r="B20" s="18" t="s">
        <v>37</v>
      </c>
      <c r="C20" s="54">
        <v>15778</v>
      </c>
      <c r="D20" s="56">
        <f t="shared" si="12"/>
        <v>269.20000000000005</v>
      </c>
      <c r="E20" s="51">
        <f t="shared" si="12"/>
        <v>264.2</v>
      </c>
      <c r="F20" s="51">
        <f t="shared" si="12"/>
        <v>5</v>
      </c>
      <c r="G20" s="57">
        <f>SUM(H20:I20)</f>
        <v>0</v>
      </c>
      <c r="H20" s="20">
        <v>0</v>
      </c>
      <c r="I20" s="20">
        <v>0</v>
      </c>
      <c r="J20" s="57">
        <f t="shared" si="13"/>
        <v>225</v>
      </c>
      <c r="K20" s="20">
        <v>222.7</v>
      </c>
      <c r="L20" s="20">
        <v>2.3</v>
      </c>
      <c r="M20" s="57">
        <f t="shared" si="14"/>
        <v>0</v>
      </c>
      <c r="N20" s="20">
        <v>0</v>
      </c>
      <c r="O20" s="20">
        <v>0</v>
      </c>
      <c r="P20" s="57">
        <f>SUM(Q20:R20)</f>
        <v>35.6</v>
      </c>
      <c r="Q20" s="20">
        <v>35.6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8.600000000000001</v>
      </c>
      <c r="W20" s="20">
        <v>5.9</v>
      </c>
      <c r="X20" s="20">
        <v>2.7</v>
      </c>
      <c r="Y20" s="77">
        <v>117.2</v>
      </c>
      <c r="Z20" s="58">
        <f>D20+Y20</f>
        <v>386.40000000000003</v>
      </c>
      <c r="AA20" s="60">
        <f>SUM(AB20:AC20)</f>
        <v>269.2</v>
      </c>
      <c r="AB20" s="78">
        <f>G20+J20+M20+S20+V20</f>
        <v>233.6</v>
      </c>
      <c r="AC20" s="79">
        <f>P20</f>
        <v>35.6</v>
      </c>
      <c r="AD20" s="80">
        <f t="shared" si="6"/>
        <v>550.378436287358</v>
      </c>
      <c r="AE20" s="81">
        <f t="shared" si="7"/>
        <v>477.5943637322691</v>
      </c>
      <c r="AF20" s="82">
        <f t="shared" si="8"/>
        <v>72.78407255508895</v>
      </c>
      <c r="AG20" s="83">
        <f t="shared" si="9"/>
        <v>789.9934167215274</v>
      </c>
      <c r="AH20" s="84">
        <f t="shared" si="10"/>
        <v>239.61498043416927</v>
      </c>
      <c r="AI20" s="85">
        <f t="shared" si="11"/>
        <v>13.224368499257059</v>
      </c>
    </row>
    <row r="21" spans="1:35" s="8" customFormat="1" ht="19.5" customHeight="1">
      <c r="A21" s="19">
        <v>16</v>
      </c>
      <c r="B21" s="18" t="s">
        <v>38</v>
      </c>
      <c r="C21" s="54">
        <v>5727</v>
      </c>
      <c r="D21" s="56">
        <f t="shared" si="12"/>
        <v>88.80000000000001</v>
      </c>
      <c r="E21" s="51">
        <f t="shared" si="12"/>
        <v>86.1</v>
      </c>
      <c r="F21" s="51">
        <f t="shared" si="12"/>
        <v>2.7</v>
      </c>
      <c r="G21" s="57">
        <f>SUM(H21:I21)</f>
        <v>0</v>
      </c>
      <c r="H21" s="20">
        <v>0</v>
      </c>
      <c r="I21" s="20">
        <v>0</v>
      </c>
      <c r="J21" s="57">
        <f t="shared" si="13"/>
        <v>52.5</v>
      </c>
      <c r="K21" s="20">
        <v>51.3</v>
      </c>
      <c r="L21" s="20">
        <v>1.2</v>
      </c>
      <c r="M21" s="57">
        <f t="shared" si="14"/>
        <v>5.2</v>
      </c>
      <c r="N21" s="20">
        <v>3.7</v>
      </c>
      <c r="O21" s="20">
        <v>1.5</v>
      </c>
      <c r="P21" s="57">
        <f>SUM(Q21:R21)</f>
        <v>31.1</v>
      </c>
      <c r="Q21" s="20">
        <v>31.1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35.8</v>
      </c>
      <c r="Z21" s="58">
        <f t="shared" si="2"/>
        <v>124.60000000000001</v>
      </c>
      <c r="AA21" s="60">
        <f t="shared" si="3"/>
        <v>88.80000000000001</v>
      </c>
      <c r="AB21" s="78">
        <f t="shared" si="4"/>
        <v>57.7</v>
      </c>
      <c r="AC21" s="79">
        <f t="shared" si="5"/>
        <v>31.1</v>
      </c>
      <c r="AD21" s="80">
        <f t="shared" si="6"/>
        <v>500.1774278037818</v>
      </c>
      <c r="AE21" s="81">
        <f t="shared" si="7"/>
        <v>325.00267549862843</v>
      </c>
      <c r="AF21" s="82">
        <f t="shared" si="8"/>
        <v>175.17475230515328</v>
      </c>
      <c r="AG21" s="83">
        <f t="shared" si="9"/>
        <v>701.8255349589101</v>
      </c>
      <c r="AH21" s="84">
        <f t="shared" si="10"/>
        <v>201.6481071551282</v>
      </c>
      <c r="AI21" s="85">
        <f t="shared" si="11"/>
        <v>35.022522522522515</v>
      </c>
    </row>
    <row r="22" spans="1:35" s="8" customFormat="1" ht="19.5" customHeight="1">
      <c r="A22" s="19">
        <v>17</v>
      </c>
      <c r="B22" s="18" t="s">
        <v>39</v>
      </c>
      <c r="C22" s="54">
        <v>12409</v>
      </c>
      <c r="D22" s="56">
        <f t="shared" si="12"/>
        <v>211.59999999999997</v>
      </c>
      <c r="E22" s="51">
        <f t="shared" si="12"/>
        <v>198.39999999999998</v>
      </c>
      <c r="F22" s="51">
        <f t="shared" si="12"/>
        <v>13.200000000000001</v>
      </c>
      <c r="G22" s="57">
        <f t="shared" si="1"/>
        <v>0</v>
      </c>
      <c r="H22" s="20">
        <v>0</v>
      </c>
      <c r="I22" s="20">
        <v>0</v>
      </c>
      <c r="J22" s="57">
        <f t="shared" si="13"/>
        <v>175.2</v>
      </c>
      <c r="K22" s="20">
        <v>164.2</v>
      </c>
      <c r="L22" s="20">
        <v>11</v>
      </c>
      <c r="M22" s="57">
        <f t="shared" si="14"/>
        <v>5</v>
      </c>
      <c r="N22" s="20">
        <v>4.1</v>
      </c>
      <c r="O22" s="20">
        <v>0.9</v>
      </c>
      <c r="P22" s="57">
        <f t="shared" si="16"/>
        <v>30.2</v>
      </c>
      <c r="Q22" s="20">
        <v>29.4</v>
      </c>
      <c r="R22" s="20">
        <v>0.8</v>
      </c>
      <c r="S22" s="57">
        <f t="shared" si="17"/>
        <v>0.7</v>
      </c>
      <c r="T22" s="20">
        <v>0.7</v>
      </c>
      <c r="U22" s="20">
        <v>0</v>
      </c>
      <c r="V22" s="57">
        <f t="shared" si="15"/>
        <v>0.5</v>
      </c>
      <c r="W22" s="20">
        <v>0</v>
      </c>
      <c r="X22" s="20">
        <v>0.5</v>
      </c>
      <c r="Y22" s="77">
        <v>52.7</v>
      </c>
      <c r="Z22" s="58">
        <f t="shared" si="2"/>
        <v>264.29999999999995</v>
      </c>
      <c r="AA22" s="60">
        <f t="shared" si="3"/>
        <v>211.59999999999997</v>
      </c>
      <c r="AB22" s="78">
        <f t="shared" si="4"/>
        <v>181.39999999999998</v>
      </c>
      <c r="AC22" s="79">
        <f t="shared" si="5"/>
        <v>30.2</v>
      </c>
      <c r="AD22" s="80">
        <f t="shared" si="6"/>
        <v>550.069018584326</v>
      </c>
      <c r="AE22" s="81">
        <f t="shared" si="7"/>
        <v>471.5620036445971</v>
      </c>
      <c r="AF22" s="82">
        <f t="shared" si="8"/>
        <v>78.50701493972896</v>
      </c>
      <c r="AG22" s="83">
        <f t="shared" si="9"/>
        <v>687.0663592241842</v>
      </c>
      <c r="AH22" s="84">
        <f t="shared" si="10"/>
        <v>136.99734063985818</v>
      </c>
      <c r="AI22" s="85">
        <f t="shared" si="11"/>
        <v>14.272211720226846</v>
      </c>
    </row>
    <row r="23" spans="1:35" s="8" customFormat="1" ht="19.5" customHeight="1">
      <c r="A23" s="19">
        <v>18</v>
      </c>
      <c r="B23" s="18" t="s">
        <v>42</v>
      </c>
      <c r="C23" s="54">
        <v>33170</v>
      </c>
      <c r="D23" s="56">
        <f t="shared" si="12"/>
        <v>459.09999999999997</v>
      </c>
      <c r="E23" s="51">
        <f t="shared" si="12"/>
        <v>442.3</v>
      </c>
      <c r="F23" s="51">
        <f t="shared" si="12"/>
        <v>16.799999999999997</v>
      </c>
      <c r="G23" s="57">
        <v>0</v>
      </c>
      <c r="H23" s="20">
        <v>0</v>
      </c>
      <c r="I23" s="88">
        <v>0</v>
      </c>
      <c r="J23" s="57">
        <f t="shared" si="13"/>
        <v>322.09999999999997</v>
      </c>
      <c r="K23" s="20">
        <v>312.4</v>
      </c>
      <c r="L23" s="88">
        <v>9.7</v>
      </c>
      <c r="M23" s="57">
        <f t="shared" si="14"/>
        <v>0</v>
      </c>
      <c r="N23" s="20">
        <v>0</v>
      </c>
      <c r="O23" s="88">
        <v>0</v>
      </c>
      <c r="P23" s="57">
        <f t="shared" si="16"/>
        <v>108.3</v>
      </c>
      <c r="Q23" s="20">
        <v>108.3</v>
      </c>
      <c r="R23" s="89">
        <v>0</v>
      </c>
      <c r="S23" s="57">
        <f t="shared" si="17"/>
        <v>0</v>
      </c>
      <c r="T23" s="20">
        <v>0</v>
      </c>
      <c r="U23" s="88">
        <v>0</v>
      </c>
      <c r="V23" s="57">
        <f t="shared" si="15"/>
        <v>28.700000000000003</v>
      </c>
      <c r="W23" s="20">
        <v>21.6</v>
      </c>
      <c r="X23" s="88">
        <v>7.1</v>
      </c>
      <c r="Y23" s="77">
        <v>222.6</v>
      </c>
      <c r="Z23" s="58">
        <f t="shared" si="2"/>
        <v>681.6999999999999</v>
      </c>
      <c r="AA23" s="60">
        <f t="shared" si="3"/>
        <v>459.09999999999997</v>
      </c>
      <c r="AB23" s="78">
        <f t="shared" si="4"/>
        <v>350.79999999999995</v>
      </c>
      <c r="AC23" s="79">
        <f t="shared" si="5"/>
        <v>108.3</v>
      </c>
      <c r="AD23" s="80">
        <f t="shared" si="6"/>
        <v>446.47806509963334</v>
      </c>
      <c r="AE23" s="81">
        <f t="shared" si="7"/>
        <v>341.1555330798331</v>
      </c>
      <c r="AF23" s="82">
        <f t="shared" si="8"/>
        <v>105.32253201980025</v>
      </c>
      <c r="AG23" s="83">
        <f t="shared" si="9"/>
        <v>662.9581724644305</v>
      </c>
      <c r="AH23" s="84">
        <f t="shared" si="10"/>
        <v>216.4801073647972</v>
      </c>
      <c r="AI23" s="85">
        <f t="shared" si="11"/>
        <v>23.58963188847746</v>
      </c>
    </row>
    <row r="24" spans="1:35" s="8" customFormat="1" ht="19.5" customHeight="1">
      <c r="A24" s="19">
        <v>19</v>
      </c>
      <c r="B24" s="18" t="s">
        <v>50</v>
      </c>
      <c r="C24" s="54">
        <v>26924</v>
      </c>
      <c r="D24" s="56">
        <f t="shared" si="12"/>
        <v>386.4</v>
      </c>
      <c r="E24" s="51">
        <f t="shared" si="12"/>
        <v>378.99999999999994</v>
      </c>
      <c r="F24" s="51">
        <f t="shared" si="12"/>
        <v>7.4</v>
      </c>
      <c r="G24" s="57">
        <v>0</v>
      </c>
      <c r="H24" s="20">
        <v>0</v>
      </c>
      <c r="I24" s="20">
        <v>0</v>
      </c>
      <c r="J24" s="57">
        <f t="shared" si="13"/>
        <v>276.7</v>
      </c>
      <c r="K24" s="20">
        <v>271.7</v>
      </c>
      <c r="L24" s="20">
        <v>5</v>
      </c>
      <c r="M24" s="57">
        <v>0</v>
      </c>
      <c r="N24" s="20">
        <v>0</v>
      </c>
      <c r="O24" s="20">
        <v>0</v>
      </c>
      <c r="P24" s="57">
        <f t="shared" si="16"/>
        <v>94.1</v>
      </c>
      <c r="Q24" s="20">
        <v>94.1</v>
      </c>
      <c r="R24" s="20">
        <v>0</v>
      </c>
      <c r="S24" s="57">
        <f t="shared" si="17"/>
        <v>0</v>
      </c>
      <c r="T24" s="20">
        <v>0</v>
      </c>
      <c r="U24" s="20">
        <v>0</v>
      </c>
      <c r="V24" s="57">
        <f t="shared" si="15"/>
        <v>15.6</v>
      </c>
      <c r="W24" s="20">
        <v>13.2</v>
      </c>
      <c r="X24" s="20">
        <v>2.4</v>
      </c>
      <c r="Y24" s="77">
        <v>349.8</v>
      </c>
      <c r="Z24" s="58">
        <f t="shared" si="2"/>
        <v>736.2</v>
      </c>
      <c r="AA24" s="60">
        <f t="shared" si="3"/>
        <v>386.4</v>
      </c>
      <c r="AB24" s="78">
        <f t="shared" si="4"/>
        <v>292.3</v>
      </c>
      <c r="AC24" s="79">
        <f t="shared" si="5"/>
        <v>94.1</v>
      </c>
      <c r="AD24" s="80">
        <f t="shared" si="6"/>
        <v>462.951869299965</v>
      </c>
      <c r="AE24" s="81">
        <f t="shared" si="7"/>
        <v>350.2091909844197</v>
      </c>
      <c r="AF24" s="82">
        <f t="shared" si="8"/>
        <v>112.74267831554529</v>
      </c>
      <c r="AG24" s="83">
        <f t="shared" si="9"/>
        <v>882.0527075016415</v>
      </c>
      <c r="AH24" s="84">
        <f t="shared" si="10"/>
        <v>419.1008382016764</v>
      </c>
      <c r="AI24" s="85">
        <f t="shared" si="11"/>
        <v>24.353002070393376</v>
      </c>
    </row>
    <row r="25" spans="1:35" s="8" customFormat="1" ht="19.5" customHeight="1">
      <c r="A25" s="19">
        <v>20</v>
      </c>
      <c r="B25" s="18" t="s">
        <v>26</v>
      </c>
      <c r="C25" s="54">
        <v>5202</v>
      </c>
      <c r="D25" s="56">
        <f t="shared" si="12"/>
        <v>77.39999999999999</v>
      </c>
      <c r="E25" s="51">
        <f t="shared" si="12"/>
        <v>77.3</v>
      </c>
      <c r="F25" s="51">
        <f t="shared" si="12"/>
        <v>0.1</v>
      </c>
      <c r="G25" s="57">
        <f t="shared" si="1"/>
        <v>0</v>
      </c>
      <c r="H25" s="20">
        <v>0</v>
      </c>
      <c r="I25" s="20">
        <v>0</v>
      </c>
      <c r="J25" s="57">
        <f t="shared" si="13"/>
        <v>64.89999999999999</v>
      </c>
      <c r="K25" s="20">
        <v>64.8</v>
      </c>
      <c r="L25" s="20">
        <v>0.1</v>
      </c>
      <c r="M25" s="57">
        <f t="shared" si="14"/>
        <v>0</v>
      </c>
      <c r="N25" s="20">
        <v>0</v>
      </c>
      <c r="O25" s="20">
        <v>0</v>
      </c>
      <c r="P25" s="57">
        <f t="shared" si="16"/>
        <v>12.5</v>
      </c>
      <c r="Q25" s="20">
        <v>12.5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0</v>
      </c>
      <c r="W25" s="20">
        <v>0</v>
      </c>
      <c r="X25" s="20">
        <v>0</v>
      </c>
      <c r="Y25" s="77">
        <v>43</v>
      </c>
      <c r="Z25" s="58">
        <f t="shared" si="2"/>
        <v>120.39999999999999</v>
      </c>
      <c r="AA25" s="60">
        <f t="shared" si="3"/>
        <v>77.39999999999999</v>
      </c>
      <c r="AB25" s="78">
        <f t="shared" si="4"/>
        <v>64.89999999999999</v>
      </c>
      <c r="AC25" s="79">
        <f t="shared" si="5"/>
        <v>12.5</v>
      </c>
      <c r="AD25" s="80">
        <f t="shared" si="6"/>
        <v>479.96428172787137</v>
      </c>
      <c r="AE25" s="81">
        <f t="shared" si="7"/>
        <v>402.45067033771124</v>
      </c>
      <c r="AF25" s="82">
        <f t="shared" si="8"/>
        <v>77.51361139016011</v>
      </c>
      <c r="AG25" s="83">
        <f t="shared" si="9"/>
        <v>746.6111049100222</v>
      </c>
      <c r="AH25" s="84">
        <f t="shared" si="10"/>
        <v>266.6468231821508</v>
      </c>
      <c r="AI25" s="85">
        <f t="shared" si="11"/>
        <v>16.149870801033593</v>
      </c>
    </row>
    <row r="26" spans="1:35" s="8" customFormat="1" ht="19.5" customHeight="1">
      <c r="A26" s="19">
        <v>21</v>
      </c>
      <c r="B26" s="18" t="s">
        <v>27</v>
      </c>
      <c r="C26" s="54">
        <v>15391</v>
      </c>
      <c r="D26" s="56">
        <f>G26+J26+M26+P26+S26+V26</f>
        <v>192.29999999999998</v>
      </c>
      <c r="E26" s="51">
        <f>H26+K26+N26+Q26+T26+W26</f>
        <v>180.89999999999998</v>
      </c>
      <c r="F26" s="51">
        <f>I26+L26+O26+R26+U26+X26</f>
        <v>11.4</v>
      </c>
      <c r="G26" s="57">
        <f>SUM(H26:I26)</f>
        <v>0</v>
      </c>
      <c r="H26" s="20">
        <v>0</v>
      </c>
      <c r="I26" s="20">
        <v>0</v>
      </c>
      <c r="J26" s="57">
        <f>SUM(K26:L26)</f>
        <v>164.6</v>
      </c>
      <c r="K26" s="20">
        <v>154.7</v>
      </c>
      <c r="L26" s="20">
        <v>9.9</v>
      </c>
      <c r="M26" s="57">
        <f>SUM(N26:O26)</f>
        <v>3.6</v>
      </c>
      <c r="N26" s="20">
        <v>2.1</v>
      </c>
      <c r="O26" s="20">
        <v>1.5</v>
      </c>
      <c r="P26" s="57">
        <f>SUM(Q26:R26)</f>
        <v>24.1</v>
      </c>
      <c r="Q26" s="163">
        <v>24.1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101.1</v>
      </c>
      <c r="Z26" s="58">
        <f t="shared" si="2"/>
        <v>293.4</v>
      </c>
      <c r="AA26" s="60">
        <f t="shared" si="3"/>
        <v>192.29999999999998</v>
      </c>
      <c r="AB26" s="78">
        <f t="shared" si="4"/>
        <v>168.2</v>
      </c>
      <c r="AC26" s="79">
        <f t="shared" si="5"/>
        <v>24.1</v>
      </c>
      <c r="AD26" s="80">
        <f t="shared" si="6"/>
        <v>403.04241481720567</v>
      </c>
      <c r="AE26" s="81">
        <f t="shared" si="7"/>
        <v>352.5311189404784</v>
      </c>
      <c r="AF26" s="82">
        <f t="shared" si="8"/>
        <v>50.51129587672729</v>
      </c>
      <c r="AG26" s="83">
        <f t="shared" si="9"/>
        <v>614.9383489722733</v>
      </c>
      <c r="AH26" s="84">
        <f t="shared" si="10"/>
        <v>211.89593415506758</v>
      </c>
      <c r="AI26" s="85">
        <f t="shared" si="11"/>
        <v>12.532501300052003</v>
      </c>
    </row>
    <row r="27" spans="1:35" s="8" customFormat="1" ht="19.5" customHeight="1">
      <c r="A27" s="13">
        <v>22</v>
      </c>
      <c r="B27" s="18" t="s">
        <v>28</v>
      </c>
      <c r="C27" s="54">
        <v>7214</v>
      </c>
      <c r="D27" s="56">
        <f t="shared" si="12"/>
        <v>104.19999999999999</v>
      </c>
      <c r="E27" s="51">
        <f t="shared" si="12"/>
        <v>102.3</v>
      </c>
      <c r="F27" s="51">
        <f t="shared" si="12"/>
        <v>1.9</v>
      </c>
      <c r="G27" s="57">
        <f t="shared" si="1"/>
        <v>0</v>
      </c>
      <c r="H27" s="20">
        <v>0</v>
      </c>
      <c r="I27" s="20">
        <v>0</v>
      </c>
      <c r="J27" s="57">
        <f t="shared" si="13"/>
        <v>84.6</v>
      </c>
      <c r="K27" s="20">
        <v>83.6</v>
      </c>
      <c r="L27" s="20">
        <v>1</v>
      </c>
      <c r="M27" s="57">
        <f t="shared" si="14"/>
        <v>4.800000000000001</v>
      </c>
      <c r="N27" s="20">
        <v>4.4</v>
      </c>
      <c r="O27" s="20">
        <v>0.4</v>
      </c>
      <c r="P27" s="57">
        <f t="shared" si="16"/>
        <v>14.3</v>
      </c>
      <c r="Q27" s="20">
        <v>14.3</v>
      </c>
      <c r="R27" s="20">
        <v>0</v>
      </c>
      <c r="S27" s="57">
        <f t="shared" si="17"/>
        <v>0</v>
      </c>
      <c r="T27" s="20">
        <v>0</v>
      </c>
      <c r="U27" s="20">
        <v>0</v>
      </c>
      <c r="V27" s="57">
        <f t="shared" si="15"/>
        <v>0.5</v>
      </c>
      <c r="W27" s="20">
        <v>0</v>
      </c>
      <c r="X27" s="20">
        <v>0.5</v>
      </c>
      <c r="Y27" s="77">
        <v>34.5</v>
      </c>
      <c r="Z27" s="58">
        <f t="shared" si="2"/>
        <v>138.7</v>
      </c>
      <c r="AA27" s="60">
        <f t="shared" si="3"/>
        <v>104.19999999999999</v>
      </c>
      <c r="AB27" s="78">
        <f>G27+J27+M27+S27+V27</f>
        <v>89.89999999999999</v>
      </c>
      <c r="AC27" s="79">
        <f t="shared" si="5"/>
        <v>14.3</v>
      </c>
      <c r="AD27" s="80">
        <f t="shared" si="6"/>
        <v>465.9398839174723</v>
      </c>
      <c r="AE27" s="81">
        <f t="shared" si="7"/>
        <v>401.9961186581646</v>
      </c>
      <c r="AF27" s="82">
        <f t="shared" si="8"/>
        <v>63.94376525930762</v>
      </c>
      <c r="AG27" s="83">
        <f t="shared" si="9"/>
        <v>620.209807095522</v>
      </c>
      <c r="AH27" s="84">
        <f t="shared" si="10"/>
        <v>154.26992317804985</v>
      </c>
      <c r="AI27" s="85">
        <f t="shared" si="11"/>
        <v>13.723608445297506</v>
      </c>
    </row>
    <row r="28" spans="1:35" s="55" customFormat="1" ht="19.5" customHeight="1">
      <c r="A28" s="19">
        <v>23</v>
      </c>
      <c r="B28" s="18" t="s">
        <v>29</v>
      </c>
      <c r="C28" s="54">
        <v>5050</v>
      </c>
      <c r="D28" s="56">
        <f t="shared" si="12"/>
        <v>86.2</v>
      </c>
      <c r="E28" s="51">
        <f t="shared" si="12"/>
        <v>83.9</v>
      </c>
      <c r="F28" s="51">
        <f t="shared" si="12"/>
        <v>2.3</v>
      </c>
      <c r="G28" s="57">
        <f t="shared" si="1"/>
        <v>0</v>
      </c>
      <c r="H28" s="20">
        <v>0</v>
      </c>
      <c r="I28" s="20">
        <v>0</v>
      </c>
      <c r="J28" s="57">
        <f t="shared" si="13"/>
        <v>73.2</v>
      </c>
      <c r="K28" s="20">
        <v>71.8</v>
      </c>
      <c r="L28" s="20">
        <v>1.4</v>
      </c>
      <c r="M28" s="57">
        <f t="shared" si="14"/>
        <v>7.4</v>
      </c>
      <c r="N28" s="20">
        <v>6.7</v>
      </c>
      <c r="O28" s="20">
        <v>0.7</v>
      </c>
      <c r="P28" s="57">
        <f t="shared" si="16"/>
        <v>5.6000000000000005</v>
      </c>
      <c r="Q28" s="20">
        <v>5.4</v>
      </c>
      <c r="R28" s="20">
        <v>0.2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86.2</v>
      </c>
      <c r="AA28" s="60">
        <f t="shared" si="3"/>
        <v>86.2</v>
      </c>
      <c r="AB28" s="78">
        <f t="shared" si="4"/>
        <v>80.60000000000001</v>
      </c>
      <c r="AC28" s="79">
        <f t="shared" si="5"/>
        <v>5.6000000000000005</v>
      </c>
      <c r="AD28" s="80">
        <f t="shared" si="6"/>
        <v>550.6228042159055</v>
      </c>
      <c r="AE28" s="81">
        <f t="shared" si="7"/>
        <v>514.8514851485148</v>
      </c>
      <c r="AF28" s="82">
        <f t="shared" si="8"/>
        <v>35.771319067390614</v>
      </c>
      <c r="AG28" s="83">
        <f t="shared" si="9"/>
        <v>550.6228042159055</v>
      </c>
      <c r="AH28" s="84">
        <f t="shared" si="10"/>
        <v>0</v>
      </c>
      <c r="AI28" s="85">
        <f t="shared" si="11"/>
        <v>6.496519721577726</v>
      </c>
    </row>
    <row r="29" spans="1:35" s="55" customFormat="1" ht="19.5" customHeight="1">
      <c r="A29" s="19">
        <v>24</v>
      </c>
      <c r="B29" s="18" t="s">
        <v>30</v>
      </c>
      <c r="C29" s="54">
        <v>11145</v>
      </c>
      <c r="D29" s="56">
        <f>G29+J29+M29+P29+S29+V29</f>
        <v>229.7</v>
      </c>
      <c r="E29" s="51">
        <f t="shared" si="12"/>
        <v>216.5</v>
      </c>
      <c r="F29" s="51">
        <f t="shared" si="12"/>
        <v>13.2</v>
      </c>
      <c r="G29" s="57">
        <f>SUM(H29:I29)</f>
        <v>0</v>
      </c>
      <c r="H29" s="20">
        <v>0</v>
      </c>
      <c r="I29" s="20">
        <v>0</v>
      </c>
      <c r="J29" s="57">
        <f t="shared" si="13"/>
        <v>170.6</v>
      </c>
      <c r="K29" s="20">
        <v>159.4</v>
      </c>
      <c r="L29" s="20">
        <v>11.2</v>
      </c>
      <c r="M29" s="57">
        <f t="shared" si="14"/>
        <v>6</v>
      </c>
      <c r="N29" s="20">
        <v>5.7</v>
      </c>
      <c r="O29" s="20">
        <v>0.3</v>
      </c>
      <c r="P29" s="57">
        <f>SUM(Q29:R29)</f>
        <v>47.6</v>
      </c>
      <c r="Q29" s="20">
        <v>47</v>
      </c>
      <c r="R29" s="20">
        <v>0.6</v>
      </c>
      <c r="S29" s="57">
        <f t="shared" si="17"/>
        <v>0</v>
      </c>
      <c r="T29" s="20">
        <v>0</v>
      </c>
      <c r="U29" s="20">
        <v>0</v>
      </c>
      <c r="V29" s="57">
        <f t="shared" si="15"/>
        <v>5.5</v>
      </c>
      <c r="W29" s="20">
        <v>4.4</v>
      </c>
      <c r="X29" s="20">
        <v>1.1</v>
      </c>
      <c r="Y29" s="77">
        <v>64.7</v>
      </c>
      <c r="Z29" s="58">
        <f>D29+Y29</f>
        <v>294.4</v>
      </c>
      <c r="AA29" s="90">
        <f>SUM(AB29:AC29)</f>
        <v>229.7</v>
      </c>
      <c r="AB29" s="57">
        <f>G29+J29+M29+S29+V29</f>
        <v>182.1</v>
      </c>
      <c r="AC29" s="91">
        <f>P29</f>
        <v>47.6</v>
      </c>
      <c r="AD29" s="80">
        <f t="shared" si="6"/>
        <v>664.8431959941532</v>
      </c>
      <c r="AE29" s="81">
        <f t="shared" si="7"/>
        <v>527.0698562931445</v>
      </c>
      <c r="AF29" s="82">
        <f t="shared" si="8"/>
        <v>137.7733397010087</v>
      </c>
      <c r="AG29" s="83">
        <f t="shared" si="9"/>
        <v>852.1107396633814</v>
      </c>
      <c r="AH29" s="84">
        <f t="shared" si="10"/>
        <v>187.26754366922822</v>
      </c>
      <c r="AI29" s="85">
        <f t="shared" si="11"/>
        <v>20.72268175881585</v>
      </c>
    </row>
    <row r="30" spans="1:35" s="55" customFormat="1" ht="19.5" customHeight="1">
      <c r="A30" s="19">
        <v>25</v>
      </c>
      <c r="B30" s="18" t="s">
        <v>31</v>
      </c>
      <c r="C30" s="54">
        <v>14776</v>
      </c>
      <c r="D30" s="56">
        <f t="shared" si="12"/>
        <v>269.2</v>
      </c>
      <c r="E30" s="51">
        <f t="shared" si="12"/>
        <v>248.8</v>
      </c>
      <c r="F30" s="51">
        <f t="shared" si="12"/>
        <v>20.4</v>
      </c>
      <c r="G30" s="57">
        <f t="shared" si="1"/>
        <v>0</v>
      </c>
      <c r="H30" s="20">
        <v>0</v>
      </c>
      <c r="I30" s="20">
        <v>0</v>
      </c>
      <c r="J30" s="57">
        <f t="shared" si="13"/>
        <v>228.6</v>
      </c>
      <c r="K30" s="20">
        <v>220.7</v>
      </c>
      <c r="L30" s="20">
        <v>7.9</v>
      </c>
      <c r="M30" s="57">
        <f t="shared" si="14"/>
        <v>8.6</v>
      </c>
      <c r="N30" s="20">
        <v>6.9</v>
      </c>
      <c r="O30" s="20">
        <v>1.7</v>
      </c>
      <c r="P30" s="57">
        <f t="shared" si="16"/>
        <v>24.4</v>
      </c>
      <c r="Q30" s="20">
        <v>20.9</v>
      </c>
      <c r="R30" s="20">
        <v>3.5</v>
      </c>
      <c r="S30" s="57">
        <f t="shared" si="17"/>
        <v>0</v>
      </c>
      <c r="T30" s="20">
        <v>0</v>
      </c>
      <c r="U30" s="20">
        <v>0</v>
      </c>
      <c r="V30" s="57">
        <f t="shared" si="15"/>
        <v>7.6</v>
      </c>
      <c r="W30" s="20">
        <v>0.3</v>
      </c>
      <c r="X30" s="20">
        <v>7.3</v>
      </c>
      <c r="Y30" s="77">
        <v>59</v>
      </c>
      <c r="Z30" s="58">
        <f t="shared" si="2"/>
        <v>328.2</v>
      </c>
      <c r="AA30" s="60">
        <f t="shared" si="3"/>
        <v>269.2</v>
      </c>
      <c r="AB30" s="78">
        <f t="shared" si="4"/>
        <v>244.79999999999998</v>
      </c>
      <c r="AC30" s="79">
        <f t="shared" si="5"/>
        <v>24.4</v>
      </c>
      <c r="AD30" s="80">
        <f t="shared" si="6"/>
        <v>587.701067118431</v>
      </c>
      <c r="AE30" s="81">
        <f t="shared" si="7"/>
        <v>534.4324711388999</v>
      </c>
      <c r="AF30" s="82">
        <f t="shared" si="8"/>
        <v>53.26859597953088</v>
      </c>
      <c r="AG30" s="83">
        <f t="shared" si="9"/>
        <v>716.5062787082802</v>
      </c>
      <c r="AH30" s="84">
        <f t="shared" si="10"/>
        <v>128.80521158984928</v>
      </c>
      <c r="AI30" s="85">
        <f t="shared" si="11"/>
        <v>9.063893016344725</v>
      </c>
    </row>
    <row r="31" spans="1:35" s="55" customFormat="1" ht="19.5" customHeight="1">
      <c r="A31" s="19">
        <v>26</v>
      </c>
      <c r="B31" s="18" t="s">
        <v>43</v>
      </c>
      <c r="C31" s="54">
        <v>8568</v>
      </c>
      <c r="D31" s="56">
        <f t="shared" si="12"/>
        <v>141.9</v>
      </c>
      <c r="E31" s="51">
        <f t="shared" si="12"/>
        <v>136.3</v>
      </c>
      <c r="F31" s="51">
        <f t="shared" si="12"/>
        <v>5.6</v>
      </c>
      <c r="G31" s="57">
        <f t="shared" si="1"/>
        <v>0</v>
      </c>
      <c r="H31" s="20">
        <v>0</v>
      </c>
      <c r="I31" s="20">
        <v>0</v>
      </c>
      <c r="J31" s="57">
        <f t="shared" si="13"/>
        <v>110.10000000000001</v>
      </c>
      <c r="K31" s="20">
        <v>108.9</v>
      </c>
      <c r="L31" s="20">
        <v>1.2</v>
      </c>
      <c r="M31" s="57">
        <f t="shared" si="14"/>
        <v>5.6</v>
      </c>
      <c r="N31" s="20">
        <v>5.1</v>
      </c>
      <c r="O31" s="20">
        <v>0.5</v>
      </c>
      <c r="P31" s="57">
        <f t="shared" si="16"/>
        <v>23.400000000000002</v>
      </c>
      <c r="Q31" s="20">
        <v>22.3</v>
      </c>
      <c r="R31" s="20">
        <v>1.1</v>
      </c>
      <c r="S31" s="57">
        <f t="shared" si="17"/>
        <v>0</v>
      </c>
      <c r="T31" s="20">
        <v>0</v>
      </c>
      <c r="U31" s="20">
        <v>0</v>
      </c>
      <c r="V31" s="57">
        <f t="shared" si="15"/>
        <v>2.8</v>
      </c>
      <c r="W31" s="20">
        <v>0</v>
      </c>
      <c r="X31" s="20">
        <v>2.8</v>
      </c>
      <c r="Y31" s="77">
        <v>42.9</v>
      </c>
      <c r="Z31" s="58">
        <f t="shared" si="2"/>
        <v>184.8</v>
      </c>
      <c r="AA31" s="60">
        <f t="shared" si="3"/>
        <v>141.9</v>
      </c>
      <c r="AB31" s="78">
        <f t="shared" si="4"/>
        <v>118.5</v>
      </c>
      <c r="AC31" s="79">
        <f t="shared" si="5"/>
        <v>23.400000000000002</v>
      </c>
      <c r="AD31" s="80">
        <f t="shared" si="6"/>
        <v>534.245956447095</v>
      </c>
      <c r="AE31" s="81">
        <f t="shared" si="7"/>
        <v>446.1462004156501</v>
      </c>
      <c r="AF31" s="82">
        <f t="shared" si="8"/>
        <v>88.09975603144484</v>
      </c>
      <c r="AG31" s="83">
        <f t="shared" si="9"/>
        <v>695.7621758380772</v>
      </c>
      <c r="AH31" s="84">
        <f t="shared" si="10"/>
        <v>161.5162193909822</v>
      </c>
      <c r="AI31" s="85">
        <f t="shared" si="11"/>
        <v>16.49048625792812</v>
      </c>
    </row>
    <row r="32" spans="1:35" s="55" customFormat="1" ht="19.5" customHeight="1">
      <c r="A32" s="19">
        <v>27</v>
      </c>
      <c r="B32" s="18" t="s">
        <v>32</v>
      </c>
      <c r="C32" s="54">
        <v>3108</v>
      </c>
      <c r="D32" s="56">
        <f t="shared" si="12"/>
        <v>53.300000000000004</v>
      </c>
      <c r="E32" s="51">
        <f t="shared" si="12"/>
        <v>51.5</v>
      </c>
      <c r="F32" s="51">
        <f t="shared" si="12"/>
        <v>1.8</v>
      </c>
      <c r="G32" s="57">
        <f>SUM(H32:I32)</f>
        <v>0</v>
      </c>
      <c r="H32" s="20">
        <v>0</v>
      </c>
      <c r="I32" s="20">
        <v>0</v>
      </c>
      <c r="J32" s="57">
        <f t="shared" si="13"/>
        <v>42.699999999999996</v>
      </c>
      <c r="K32" s="20">
        <v>42.4</v>
      </c>
      <c r="L32" s="20">
        <v>0.3</v>
      </c>
      <c r="M32" s="57">
        <f t="shared" si="14"/>
        <v>1.7</v>
      </c>
      <c r="N32" s="20">
        <v>1.7</v>
      </c>
      <c r="O32" s="20">
        <v>0</v>
      </c>
      <c r="P32" s="57">
        <f t="shared" si="16"/>
        <v>8.200000000000001</v>
      </c>
      <c r="Q32" s="20">
        <v>7.4</v>
      </c>
      <c r="R32" s="20">
        <v>0.8</v>
      </c>
      <c r="S32" s="57">
        <f t="shared" si="17"/>
        <v>0</v>
      </c>
      <c r="T32" s="20">
        <v>0</v>
      </c>
      <c r="U32" s="20">
        <v>0</v>
      </c>
      <c r="V32" s="57">
        <f t="shared" si="15"/>
        <v>0.7</v>
      </c>
      <c r="W32" s="20">
        <v>0</v>
      </c>
      <c r="X32" s="20">
        <v>0.7</v>
      </c>
      <c r="Y32" s="77">
        <v>15.6</v>
      </c>
      <c r="Z32" s="58">
        <f>D32+Y32</f>
        <v>68.9</v>
      </c>
      <c r="AA32" s="60">
        <f>SUM(AB32:AC32)</f>
        <v>53.300000000000004</v>
      </c>
      <c r="AB32" s="78">
        <f>G32+J32+M32+S32+V32</f>
        <v>45.1</v>
      </c>
      <c r="AC32" s="79">
        <f>P32</f>
        <v>8.200000000000001</v>
      </c>
      <c r="AD32" s="80">
        <f t="shared" si="6"/>
        <v>553.2029725578113</v>
      </c>
      <c r="AE32" s="81">
        <f t="shared" si="7"/>
        <v>468.0948229335326</v>
      </c>
      <c r="AF32" s="82">
        <f t="shared" si="8"/>
        <v>85.10814962427867</v>
      </c>
      <c r="AG32" s="83">
        <f t="shared" si="9"/>
        <v>715.116037696683</v>
      </c>
      <c r="AH32" s="84">
        <f t="shared" si="10"/>
        <v>161.9130651388716</v>
      </c>
      <c r="AI32" s="85">
        <f t="shared" si="11"/>
        <v>15.384615384615385</v>
      </c>
    </row>
    <row r="33" spans="1:35" s="8" customFormat="1" ht="19.5" customHeight="1">
      <c r="A33" s="13">
        <v>28</v>
      </c>
      <c r="B33" s="18" t="s">
        <v>44</v>
      </c>
      <c r="C33" s="54">
        <v>2477</v>
      </c>
      <c r="D33" s="56">
        <f t="shared" si="12"/>
        <v>53.2</v>
      </c>
      <c r="E33" s="51">
        <f t="shared" si="12"/>
        <v>51.300000000000004</v>
      </c>
      <c r="F33" s="51">
        <f t="shared" si="12"/>
        <v>1.9</v>
      </c>
      <c r="G33" s="57">
        <f t="shared" si="1"/>
        <v>0</v>
      </c>
      <c r="H33" s="20">
        <v>0</v>
      </c>
      <c r="I33" s="20">
        <v>0</v>
      </c>
      <c r="J33" s="57">
        <f t="shared" si="13"/>
        <v>43.900000000000006</v>
      </c>
      <c r="K33" s="20">
        <v>42.7</v>
      </c>
      <c r="L33" s="20">
        <v>1.2</v>
      </c>
      <c r="M33" s="57">
        <f t="shared" si="14"/>
        <v>2.1</v>
      </c>
      <c r="N33" s="20">
        <v>2</v>
      </c>
      <c r="O33" s="20">
        <v>0.1</v>
      </c>
      <c r="P33" s="57">
        <f t="shared" si="16"/>
        <v>7.199999999999999</v>
      </c>
      <c r="Q33" s="20">
        <v>6.6</v>
      </c>
      <c r="R33" s="20">
        <v>0.6</v>
      </c>
      <c r="S33" s="57">
        <f t="shared" si="17"/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12</v>
      </c>
      <c r="Z33" s="58">
        <f>D33+Y33</f>
        <v>65.2</v>
      </c>
      <c r="AA33" s="60">
        <f>SUM(AB33:AC33)</f>
        <v>53.2</v>
      </c>
      <c r="AB33" s="78">
        <f t="shared" si="4"/>
        <v>46.00000000000001</v>
      </c>
      <c r="AC33" s="79">
        <f t="shared" si="5"/>
        <v>7.199999999999999</v>
      </c>
      <c r="AD33" s="80">
        <f t="shared" si="6"/>
        <v>692.825608501439</v>
      </c>
      <c r="AE33" s="81">
        <f t="shared" si="7"/>
        <v>599.0597366741767</v>
      </c>
      <c r="AF33" s="82">
        <f t="shared" si="8"/>
        <v>93.76587182726242</v>
      </c>
      <c r="AG33" s="83">
        <f t="shared" si="9"/>
        <v>849.1020615468765</v>
      </c>
      <c r="AH33" s="84">
        <f t="shared" si="10"/>
        <v>156.2764530454374</v>
      </c>
      <c r="AI33" s="85">
        <f t="shared" si="11"/>
        <v>13.533834586466163</v>
      </c>
    </row>
    <row r="34" spans="1:35" s="8" customFormat="1" ht="19.5" customHeight="1">
      <c r="A34" s="19">
        <v>29</v>
      </c>
      <c r="B34" s="18" t="s">
        <v>33</v>
      </c>
      <c r="C34" s="54">
        <v>8534</v>
      </c>
      <c r="D34" s="56">
        <f t="shared" si="12"/>
        <v>124.29999999999998</v>
      </c>
      <c r="E34" s="51">
        <f t="shared" si="12"/>
        <v>122</v>
      </c>
      <c r="F34" s="51">
        <f t="shared" si="12"/>
        <v>2.3</v>
      </c>
      <c r="G34" s="57">
        <f t="shared" si="1"/>
        <v>0</v>
      </c>
      <c r="H34" s="20">
        <v>0</v>
      </c>
      <c r="I34" s="20">
        <v>0</v>
      </c>
      <c r="J34" s="57">
        <f t="shared" si="13"/>
        <v>98.69999999999999</v>
      </c>
      <c r="K34" s="20">
        <v>97.6</v>
      </c>
      <c r="L34" s="20">
        <v>1.1</v>
      </c>
      <c r="M34" s="57">
        <f t="shared" si="14"/>
        <v>3.9</v>
      </c>
      <c r="N34" s="20">
        <v>3.9</v>
      </c>
      <c r="O34" s="20">
        <v>0</v>
      </c>
      <c r="P34" s="57">
        <f t="shared" si="16"/>
        <v>14.6</v>
      </c>
      <c r="Q34" s="20">
        <v>14.1</v>
      </c>
      <c r="R34" s="20">
        <v>0.5</v>
      </c>
      <c r="S34" s="57">
        <f t="shared" si="17"/>
        <v>0</v>
      </c>
      <c r="T34" s="20">
        <v>0</v>
      </c>
      <c r="U34" s="20">
        <v>0</v>
      </c>
      <c r="V34" s="57">
        <f t="shared" si="15"/>
        <v>7.1000000000000005</v>
      </c>
      <c r="W34" s="20">
        <v>6.4</v>
      </c>
      <c r="X34" s="20">
        <v>0.7</v>
      </c>
      <c r="Y34" s="77">
        <v>26.5</v>
      </c>
      <c r="Z34" s="58">
        <f t="shared" si="2"/>
        <v>150.79999999999998</v>
      </c>
      <c r="AA34" s="60">
        <f>SUM(AB34:AC34)</f>
        <v>124.29999999999998</v>
      </c>
      <c r="AB34" s="78">
        <f t="shared" si="4"/>
        <v>109.69999999999999</v>
      </c>
      <c r="AC34" s="79">
        <f t="shared" si="5"/>
        <v>14.6</v>
      </c>
      <c r="AD34" s="80">
        <f t="shared" si="6"/>
        <v>469.8473657551955</v>
      </c>
      <c r="AE34" s="81">
        <f t="shared" si="7"/>
        <v>414.6601449987526</v>
      </c>
      <c r="AF34" s="82">
        <f t="shared" si="8"/>
        <v>55.187220756442926</v>
      </c>
      <c r="AG34" s="83">
        <f t="shared" si="9"/>
        <v>570.0159513747665</v>
      </c>
      <c r="AH34" s="84">
        <f t="shared" si="10"/>
        <v>100.16858561957105</v>
      </c>
      <c r="AI34" s="85">
        <f t="shared" si="11"/>
        <v>11.745776347546261</v>
      </c>
    </row>
    <row r="35" spans="1:35" s="55" customFormat="1" ht="19.5" customHeight="1">
      <c r="A35" s="19">
        <v>30</v>
      </c>
      <c r="B35" s="18" t="s">
        <v>34</v>
      </c>
      <c r="C35" s="54">
        <v>4095</v>
      </c>
      <c r="D35" s="56">
        <f>G35+J35+M35+P35+S35+V35</f>
        <v>75</v>
      </c>
      <c r="E35" s="51">
        <f t="shared" si="12"/>
        <v>70.30000000000001</v>
      </c>
      <c r="F35" s="51">
        <f t="shared" si="12"/>
        <v>4.7</v>
      </c>
      <c r="G35" s="57">
        <f>SUM(H35:I35)</f>
        <v>0</v>
      </c>
      <c r="H35" s="20">
        <v>0</v>
      </c>
      <c r="I35" s="20">
        <v>0</v>
      </c>
      <c r="J35" s="57">
        <f t="shared" si="13"/>
        <v>61.4</v>
      </c>
      <c r="K35" s="20">
        <v>57.6</v>
      </c>
      <c r="L35" s="20">
        <v>3.8</v>
      </c>
      <c r="M35" s="57">
        <f t="shared" si="14"/>
        <v>2.9000000000000004</v>
      </c>
      <c r="N35" s="20">
        <v>2.2</v>
      </c>
      <c r="O35" s="20">
        <v>0.7</v>
      </c>
      <c r="P35" s="57">
        <f t="shared" si="16"/>
        <v>10.7</v>
      </c>
      <c r="Q35" s="20">
        <v>10.5</v>
      </c>
      <c r="R35" s="20">
        <v>0.2</v>
      </c>
      <c r="S35" s="57">
        <f t="shared" si="17"/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20.7</v>
      </c>
      <c r="Z35" s="58">
        <f>D35+Y35</f>
        <v>95.7</v>
      </c>
      <c r="AA35" s="60">
        <f t="shared" si="3"/>
        <v>75</v>
      </c>
      <c r="AB35" s="78">
        <f>G35+J35+M35+S35+V35</f>
        <v>64.3</v>
      </c>
      <c r="AC35" s="79">
        <f>P35</f>
        <v>10.7</v>
      </c>
      <c r="AD35" s="80">
        <f t="shared" si="6"/>
        <v>590.8070424199457</v>
      </c>
      <c r="AE35" s="81">
        <f t="shared" si="7"/>
        <v>506.5185710347001</v>
      </c>
      <c r="AF35" s="82">
        <f t="shared" si="8"/>
        <v>84.28847138524557</v>
      </c>
      <c r="AG35" s="83">
        <f t="shared" si="9"/>
        <v>753.8697861278506</v>
      </c>
      <c r="AH35" s="84">
        <f t="shared" si="10"/>
        <v>163.06274370790496</v>
      </c>
      <c r="AI35" s="85">
        <f t="shared" si="11"/>
        <v>14.266666666666667</v>
      </c>
    </row>
    <row r="36" spans="1:36" s="8" customFormat="1" ht="19.5" customHeight="1">
      <c r="A36" s="19">
        <v>31</v>
      </c>
      <c r="B36" s="18" t="s">
        <v>51</v>
      </c>
      <c r="C36" s="54">
        <v>5459</v>
      </c>
      <c r="D36" s="56">
        <f t="shared" si="12"/>
        <v>91.80000000000001</v>
      </c>
      <c r="E36" s="51">
        <f t="shared" si="12"/>
        <v>91.4</v>
      </c>
      <c r="F36" s="51">
        <f t="shared" si="12"/>
        <v>0.4</v>
      </c>
      <c r="G36" s="57">
        <f t="shared" si="1"/>
        <v>0</v>
      </c>
      <c r="H36" s="20">
        <v>0</v>
      </c>
      <c r="I36" s="20">
        <v>0</v>
      </c>
      <c r="J36" s="57">
        <f t="shared" si="13"/>
        <v>76.2</v>
      </c>
      <c r="K36" s="20">
        <v>76</v>
      </c>
      <c r="L36" s="20">
        <v>0.2</v>
      </c>
      <c r="M36" s="57">
        <f t="shared" si="14"/>
        <v>2.9</v>
      </c>
      <c r="N36" s="20">
        <v>2.9</v>
      </c>
      <c r="O36" s="20">
        <v>0</v>
      </c>
      <c r="P36" s="57">
        <f t="shared" si="16"/>
        <v>9.5</v>
      </c>
      <c r="Q36" s="20">
        <v>9.5</v>
      </c>
      <c r="R36" s="20">
        <v>0</v>
      </c>
      <c r="S36" s="57">
        <f t="shared" si="17"/>
        <v>0</v>
      </c>
      <c r="T36" s="20">
        <v>0</v>
      </c>
      <c r="U36" s="20">
        <v>0</v>
      </c>
      <c r="V36" s="57">
        <f t="shared" si="15"/>
        <v>3.2</v>
      </c>
      <c r="W36" s="20">
        <v>3</v>
      </c>
      <c r="X36" s="20">
        <v>0.2</v>
      </c>
      <c r="Y36" s="77">
        <v>16.7</v>
      </c>
      <c r="Z36" s="58">
        <f t="shared" si="2"/>
        <v>108.50000000000001</v>
      </c>
      <c r="AA36" s="60">
        <f t="shared" si="3"/>
        <v>91.80000000000001</v>
      </c>
      <c r="AB36" s="78">
        <f t="shared" si="4"/>
        <v>82.30000000000001</v>
      </c>
      <c r="AC36" s="79">
        <f t="shared" si="5"/>
        <v>9.5</v>
      </c>
      <c r="AD36" s="80">
        <f t="shared" si="6"/>
        <v>542.4602166295376</v>
      </c>
      <c r="AE36" s="81">
        <f t="shared" si="7"/>
        <v>486.323266106873</v>
      </c>
      <c r="AF36" s="82">
        <f t="shared" si="8"/>
        <v>56.13695052266455</v>
      </c>
      <c r="AG36" s="83">
        <f t="shared" si="9"/>
        <v>641.1430664956953</v>
      </c>
      <c r="AH36" s="84">
        <f t="shared" si="10"/>
        <v>98.68284986615768</v>
      </c>
      <c r="AI36" s="85">
        <f t="shared" si="11"/>
        <v>10.348583877995642</v>
      </c>
      <c r="AJ36" s="55"/>
    </row>
    <row r="37" spans="1:35" s="8" customFormat="1" ht="19.5" customHeight="1">
      <c r="A37" s="19">
        <v>32</v>
      </c>
      <c r="B37" s="18" t="s">
        <v>45</v>
      </c>
      <c r="C37" s="54">
        <v>15700</v>
      </c>
      <c r="D37" s="56">
        <f t="shared" si="12"/>
        <v>259.1</v>
      </c>
      <c r="E37" s="51">
        <f t="shared" si="12"/>
        <v>235.39999999999998</v>
      </c>
      <c r="F37" s="51">
        <f t="shared" si="12"/>
        <v>23.7</v>
      </c>
      <c r="G37" s="57">
        <f t="shared" si="1"/>
        <v>0</v>
      </c>
      <c r="H37" s="20">
        <v>0</v>
      </c>
      <c r="I37" s="20">
        <v>0</v>
      </c>
      <c r="J37" s="57">
        <f t="shared" si="13"/>
        <v>211.5</v>
      </c>
      <c r="K37" s="20">
        <v>194</v>
      </c>
      <c r="L37" s="20">
        <v>17.5</v>
      </c>
      <c r="M37" s="57">
        <f t="shared" si="14"/>
        <v>13.3</v>
      </c>
      <c r="N37" s="20">
        <v>8.6</v>
      </c>
      <c r="O37" s="20">
        <v>4.7</v>
      </c>
      <c r="P37" s="57">
        <f t="shared" si="16"/>
        <v>34.3</v>
      </c>
      <c r="Q37" s="20">
        <v>32.8</v>
      </c>
      <c r="R37" s="20">
        <v>1.5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59.6</v>
      </c>
      <c r="Z37" s="58">
        <f t="shared" si="2"/>
        <v>318.70000000000005</v>
      </c>
      <c r="AA37" s="60">
        <f t="shared" si="3"/>
        <v>259.1</v>
      </c>
      <c r="AB37" s="78">
        <f t="shared" si="4"/>
        <v>224.8</v>
      </c>
      <c r="AC37" s="79">
        <f t="shared" si="5"/>
        <v>34.3</v>
      </c>
      <c r="AD37" s="80">
        <f t="shared" si="6"/>
        <v>532.3607972056709</v>
      </c>
      <c r="AE37" s="81">
        <f t="shared" si="7"/>
        <v>461.8861721799877</v>
      </c>
      <c r="AF37" s="82">
        <f t="shared" si="8"/>
        <v>70.47462502568317</v>
      </c>
      <c r="AG37" s="83">
        <f t="shared" si="9"/>
        <v>654.8181631395111</v>
      </c>
      <c r="AH37" s="84">
        <f t="shared" si="10"/>
        <v>122.45736593384014</v>
      </c>
      <c r="AI37" s="85">
        <f t="shared" si="11"/>
        <v>13.238131995368581</v>
      </c>
    </row>
    <row r="38" spans="1:35" s="8" customFormat="1" ht="19.5" customHeight="1" thickBot="1">
      <c r="A38" s="92">
        <v>33</v>
      </c>
      <c r="B38" s="93" t="s">
        <v>35</v>
      </c>
      <c r="C38" s="94">
        <v>11527</v>
      </c>
      <c r="D38" s="95">
        <f t="shared" si="12"/>
        <v>184.89999999999998</v>
      </c>
      <c r="E38" s="96">
        <f t="shared" si="12"/>
        <v>182.29999999999998</v>
      </c>
      <c r="F38" s="96">
        <f t="shared" si="12"/>
        <v>2.6</v>
      </c>
      <c r="G38" s="97">
        <f t="shared" si="1"/>
        <v>0</v>
      </c>
      <c r="H38" s="98">
        <v>0</v>
      </c>
      <c r="I38" s="98">
        <v>0</v>
      </c>
      <c r="J38" s="97">
        <f t="shared" si="13"/>
        <v>126.7</v>
      </c>
      <c r="K38" s="98">
        <v>125.7</v>
      </c>
      <c r="L38" s="98">
        <v>1</v>
      </c>
      <c r="M38" s="97">
        <f t="shared" si="14"/>
        <v>5.7</v>
      </c>
      <c r="N38" s="98">
        <v>5.4</v>
      </c>
      <c r="O38" s="98">
        <v>0.3</v>
      </c>
      <c r="P38" s="97">
        <f t="shared" si="16"/>
        <v>44.8</v>
      </c>
      <c r="Q38" s="98">
        <v>44.8</v>
      </c>
      <c r="R38" s="98">
        <v>0</v>
      </c>
      <c r="S38" s="97">
        <f>SUM(T38:U38)</f>
        <v>0</v>
      </c>
      <c r="T38" s="98">
        <v>0</v>
      </c>
      <c r="U38" s="98">
        <v>0</v>
      </c>
      <c r="V38" s="97">
        <f t="shared" si="15"/>
        <v>7.7</v>
      </c>
      <c r="W38" s="98">
        <v>6.4</v>
      </c>
      <c r="X38" s="98">
        <v>1.3</v>
      </c>
      <c r="Y38" s="99">
        <v>46.3</v>
      </c>
      <c r="Z38" s="100">
        <f t="shared" si="2"/>
        <v>231.2</v>
      </c>
      <c r="AA38" s="101">
        <f t="shared" si="3"/>
        <v>184.89999999999998</v>
      </c>
      <c r="AB38" s="102">
        <f t="shared" si="4"/>
        <v>140.1</v>
      </c>
      <c r="AC38" s="103">
        <f t="shared" si="5"/>
        <v>44.8</v>
      </c>
      <c r="AD38" s="104">
        <f t="shared" si="6"/>
        <v>517.4387203116385</v>
      </c>
      <c r="AE38" s="105">
        <f t="shared" si="7"/>
        <v>392.06687244813725</v>
      </c>
      <c r="AF38" s="106">
        <f t="shared" si="8"/>
        <v>125.3718478635014</v>
      </c>
      <c r="AG38" s="107">
        <f t="shared" si="9"/>
        <v>647.0082862955696</v>
      </c>
      <c r="AH38" s="108">
        <f t="shared" si="10"/>
        <v>129.5695659839311</v>
      </c>
      <c r="AI38" s="61">
        <f t="shared" si="11"/>
        <v>24.22931314223905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80" zoomScaleSheetLayoutView="80" zoomScalePageLayoutView="0" workbookViewId="0" topLeftCell="A4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16" t="s">
        <v>63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</row>
    <row r="2" spans="1:35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</row>
    <row r="3" spans="1:35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</row>
    <row r="4" spans="1:35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</row>
    <row r="5" spans="1:35" s="2" customFormat="1" ht="39.75" customHeight="1" thickBot="1">
      <c r="A5" s="148" t="s">
        <v>18</v>
      </c>
      <c r="B5" s="149"/>
      <c r="C5" s="34">
        <f>SUM(C6:C38)</f>
        <v>1203565</v>
      </c>
      <c r="D5" s="35">
        <f>SUM(E5:F5)</f>
        <v>16481.5</v>
      </c>
      <c r="E5" s="36">
        <f>SUM(E6:E38)</f>
        <v>15574.3</v>
      </c>
      <c r="F5" s="36">
        <f>SUM(F6:F38)</f>
        <v>907.2000000000002</v>
      </c>
      <c r="G5" s="37">
        <f>SUM(H5:I5)</f>
        <v>373.1</v>
      </c>
      <c r="H5" s="37">
        <f aca="true" t="shared" si="0" ref="H5:AC5">SUM(H6:H38)</f>
        <v>373.1</v>
      </c>
      <c r="I5" s="37">
        <f t="shared" si="0"/>
        <v>0</v>
      </c>
      <c r="J5" s="37">
        <f>SUM(K5:L5)</f>
        <v>12498.500000000002</v>
      </c>
      <c r="K5" s="37">
        <f t="shared" si="0"/>
        <v>11948.900000000001</v>
      </c>
      <c r="L5" s="37">
        <f t="shared" si="0"/>
        <v>549.6000000000003</v>
      </c>
      <c r="M5" s="37">
        <f>SUM(N5:O5)</f>
        <v>687.8999999999999</v>
      </c>
      <c r="N5" s="37">
        <f t="shared" si="0"/>
        <v>559.0999999999999</v>
      </c>
      <c r="O5" s="37">
        <f t="shared" si="0"/>
        <v>128.79999999999998</v>
      </c>
      <c r="P5" s="37">
        <f>SUM(Q5:R5)</f>
        <v>2602.5</v>
      </c>
      <c r="Q5" s="37">
        <f t="shared" si="0"/>
        <v>2537</v>
      </c>
      <c r="R5" s="37">
        <f t="shared" si="0"/>
        <v>65.49999999999999</v>
      </c>
      <c r="S5" s="37">
        <f>SUM(T5:U5)</f>
        <v>1.2000000000000002</v>
      </c>
      <c r="T5" s="37">
        <f t="shared" si="0"/>
        <v>1.1</v>
      </c>
      <c r="U5" s="37">
        <f t="shared" si="0"/>
        <v>0.1</v>
      </c>
      <c r="V5" s="37">
        <f>SUM(W5:X5)</f>
        <v>318.3</v>
      </c>
      <c r="W5" s="37">
        <f t="shared" si="0"/>
        <v>155.1</v>
      </c>
      <c r="X5" s="37">
        <f t="shared" si="0"/>
        <v>163.20000000000002</v>
      </c>
      <c r="Y5" s="38">
        <f t="shared" si="0"/>
        <v>7618.4000000000015</v>
      </c>
      <c r="Z5" s="39">
        <f t="shared" si="0"/>
        <v>24099.899999999998</v>
      </c>
      <c r="AA5" s="40">
        <f t="shared" si="0"/>
        <v>16481.5</v>
      </c>
      <c r="AB5" s="41">
        <f t="shared" si="0"/>
        <v>13879</v>
      </c>
      <c r="AC5" s="42">
        <f t="shared" si="0"/>
        <v>2602.4999999999995</v>
      </c>
      <c r="AD5" s="43">
        <f>AA5/C5/28*1000000</f>
        <v>489.06789413118526</v>
      </c>
      <c r="AE5" s="44">
        <f>AB5/C5/28*1000000</f>
        <v>411.84196236062985</v>
      </c>
      <c r="AF5" s="45">
        <f>AC5/C5/28*1000000</f>
        <v>77.22593177055543</v>
      </c>
      <c r="AG5" s="46">
        <f>Z5/C5/28*1000000</f>
        <v>715.1343835070928</v>
      </c>
      <c r="AH5" s="47">
        <f>Y5/C5/28*1000000</f>
        <v>226.06648937590768</v>
      </c>
      <c r="AI5" s="48">
        <f>AC5*100/AA5</f>
        <v>15.790431696144157</v>
      </c>
    </row>
    <row r="6" spans="1:35" s="8" customFormat="1" ht="19.5" customHeight="1" thickTop="1">
      <c r="A6" s="14">
        <v>1</v>
      </c>
      <c r="B6" s="15" t="s">
        <v>19</v>
      </c>
      <c r="C6" s="49">
        <v>284746</v>
      </c>
      <c r="D6" s="50">
        <f>G6+J6+M6+P6+S6+V6</f>
        <v>3871.5000000000005</v>
      </c>
      <c r="E6" s="51">
        <f>H6+K6+N6+Q6+T6+W6</f>
        <v>3844.5</v>
      </c>
      <c r="F6" s="51">
        <f>I6+L6+O6+R6+U6+X6</f>
        <v>27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2785.1</v>
      </c>
      <c r="K6" s="16">
        <v>2770.1</v>
      </c>
      <c r="L6" s="16">
        <v>15</v>
      </c>
      <c r="M6" s="52">
        <f>SUM(N6:O6)</f>
        <v>221.8</v>
      </c>
      <c r="N6" s="16">
        <v>218.9</v>
      </c>
      <c r="O6" s="16">
        <v>2.9</v>
      </c>
      <c r="P6" s="52">
        <f>SUM(Q6:R6)</f>
        <v>801.2</v>
      </c>
      <c r="Q6" s="16">
        <v>800.6</v>
      </c>
      <c r="R6" s="16">
        <v>0.6</v>
      </c>
      <c r="S6" s="52">
        <f>SUM(T6:U6)</f>
        <v>0</v>
      </c>
      <c r="T6" s="16">
        <v>0</v>
      </c>
      <c r="U6" s="16">
        <v>0</v>
      </c>
      <c r="V6" s="52">
        <f>SUM(W6:X6)</f>
        <v>63.4</v>
      </c>
      <c r="W6" s="16">
        <v>54.9</v>
      </c>
      <c r="X6" s="16">
        <v>8.5</v>
      </c>
      <c r="Y6" s="67">
        <v>2139.6</v>
      </c>
      <c r="Z6" s="53">
        <f aca="true" t="shared" si="2" ref="Z6:Z38">D6+Y6</f>
        <v>6011.1</v>
      </c>
      <c r="AA6" s="68">
        <f aca="true" t="shared" si="3" ref="AA6:AA38">SUM(AB6:AC6)</f>
        <v>3871.5</v>
      </c>
      <c r="AB6" s="69">
        <f aca="true" t="shared" si="4" ref="AB6:AB38">G6+J6+M6+S6+V6</f>
        <v>3070.3</v>
      </c>
      <c r="AC6" s="70">
        <f aca="true" t="shared" si="5" ref="AC6:AC38">P6</f>
        <v>801.2</v>
      </c>
      <c r="AD6" s="71">
        <f aca="true" t="shared" si="6" ref="AD6:AD38">AA6/C6/28*1000000</f>
        <v>485.58314126574965</v>
      </c>
      <c r="AE6" s="72">
        <f aca="true" t="shared" si="7" ref="AE6:AE38">AB6/C6/28*1000000</f>
        <v>385.09257874938174</v>
      </c>
      <c r="AF6" s="73">
        <f aca="true" t="shared" si="8" ref="AF6:AF38">AC6/C6/28*1000000</f>
        <v>100.49056251636799</v>
      </c>
      <c r="AG6" s="74">
        <f aca="true" t="shared" si="9" ref="AG6:AG38">Z6/C6/28*1000000</f>
        <v>753.9426115104088</v>
      </c>
      <c r="AH6" s="75">
        <f aca="true" t="shared" si="10" ref="AH6:AH38">Y6/C6/28*1000000</f>
        <v>268.3594702446592</v>
      </c>
      <c r="AI6" s="76">
        <f aca="true" t="shared" si="11" ref="AI6:AI38">AC6*100/AA6</f>
        <v>20.69482112876146</v>
      </c>
    </row>
    <row r="7" spans="1:35" s="55" customFormat="1" ht="19.5" customHeight="1">
      <c r="A7" s="13">
        <v>2</v>
      </c>
      <c r="B7" s="17" t="s">
        <v>20</v>
      </c>
      <c r="C7" s="54">
        <v>49076</v>
      </c>
      <c r="D7" s="50">
        <f aca="true" t="shared" si="12" ref="D7:F38">G7+J7+M7+P7+S7+V7</f>
        <v>834.7999999999998</v>
      </c>
      <c r="E7" s="51">
        <f t="shared" si="12"/>
        <v>687.8</v>
      </c>
      <c r="F7" s="51">
        <f t="shared" si="12"/>
        <v>147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630.0999999999999</v>
      </c>
      <c r="K7" s="16">
        <v>574.8</v>
      </c>
      <c r="L7" s="16">
        <v>55.3</v>
      </c>
      <c r="M7" s="52">
        <f aca="true" t="shared" si="14" ref="M7:M38">SUM(N7:O7)</f>
        <v>35.4</v>
      </c>
      <c r="N7" s="16">
        <v>21</v>
      </c>
      <c r="O7" s="16">
        <v>14.4</v>
      </c>
      <c r="P7" s="52">
        <f>SUM(Q7:R7)</f>
        <v>119.9</v>
      </c>
      <c r="Q7" s="16">
        <v>92</v>
      </c>
      <c r="R7" s="16">
        <v>27.9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49.4</v>
      </c>
      <c r="W7" s="16">
        <v>0</v>
      </c>
      <c r="X7" s="16">
        <v>49.4</v>
      </c>
      <c r="Y7" s="67">
        <v>341.2</v>
      </c>
      <c r="Z7" s="53">
        <f>D7+Y7</f>
        <v>1175.9999999999998</v>
      </c>
      <c r="AA7" s="68">
        <f>SUM(AB7:AC7)</f>
        <v>834.7999999999998</v>
      </c>
      <c r="AB7" s="69">
        <f>G7+J7+M7+S7+V7</f>
        <v>714.8999999999999</v>
      </c>
      <c r="AC7" s="70">
        <f>P7</f>
        <v>119.9</v>
      </c>
      <c r="AD7" s="71">
        <f t="shared" si="6"/>
        <v>607.5125461383509</v>
      </c>
      <c r="AE7" s="72">
        <f t="shared" si="7"/>
        <v>520.2572103908805</v>
      </c>
      <c r="AF7" s="73">
        <f t="shared" si="8"/>
        <v>87.2553357474704</v>
      </c>
      <c r="AG7" s="74">
        <f t="shared" si="9"/>
        <v>855.8154698834459</v>
      </c>
      <c r="AH7" s="75">
        <f t="shared" si="10"/>
        <v>248.30292374509506</v>
      </c>
      <c r="AI7" s="76">
        <f t="shared" si="11"/>
        <v>14.362721609966462</v>
      </c>
    </row>
    <row r="8" spans="1:35" s="55" customFormat="1" ht="19.5" customHeight="1">
      <c r="A8" s="13">
        <v>3</v>
      </c>
      <c r="B8" s="18" t="s">
        <v>21</v>
      </c>
      <c r="C8" s="54">
        <v>34184</v>
      </c>
      <c r="D8" s="50">
        <f t="shared" si="12"/>
        <v>555.8</v>
      </c>
      <c r="E8" s="51">
        <f t="shared" si="12"/>
        <v>496</v>
      </c>
      <c r="F8" s="51">
        <f t="shared" si="12"/>
        <v>59.800000000000004</v>
      </c>
      <c r="G8" s="52">
        <f>SUM(H8:I8)</f>
        <v>0</v>
      </c>
      <c r="H8" s="16">
        <v>0</v>
      </c>
      <c r="I8" s="16">
        <v>0</v>
      </c>
      <c r="J8" s="52">
        <f t="shared" si="13"/>
        <v>476.5</v>
      </c>
      <c r="K8" s="16">
        <v>437.9</v>
      </c>
      <c r="L8" s="16">
        <v>38.6</v>
      </c>
      <c r="M8" s="52">
        <f t="shared" si="14"/>
        <v>56.8</v>
      </c>
      <c r="N8" s="16">
        <v>38.8</v>
      </c>
      <c r="O8" s="16">
        <v>18</v>
      </c>
      <c r="P8" s="52">
        <f>SUM(Q8:R8)</f>
        <v>22.5</v>
      </c>
      <c r="Q8" s="16">
        <v>19.3</v>
      </c>
      <c r="R8" s="16">
        <v>3.2</v>
      </c>
      <c r="S8" s="52">
        <f aca="true" t="shared" si="16" ref="S8:S14"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60.2</v>
      </c>
      <c r="Z8" s="53">
        <f>D8+Y8</f>
        <v>616</v>
      </c>
      <c r="AA8" s="68">
        <f>SUM(AB8:AC8)</f>
        <v>555.8</v>
      </c>
      <c r="AB8" s="69">
        <f>G8+J8+M8+S8+V8</f>
        <v>533.3</v>
      </c>
      <c r="AC8" s="70">
        <f>P8</f>
        <v>22.5</v>
      </c>
      <c r="AD8" s="71">
        <f t="shared" si="6"/>
        <v>580.6810203604025</v>
      </c>
      <c r="AE8" s="72">
        <f t="shared" si="7"/>
        <v>557.1737822205877</v>
      </c>
      <c r="AF8" s="73">
        <f t="shared" si="8"/>
        <v>23.507238139814785</v>
      </c>
      <c r="AG8" s="74">
        <f t="shared" si="9"/>
        <v>643.5759419611516</v>
      </c>
      <c r="AH8" s="75">
        <f t="shared" si="10"/>
        <v>62.894921600748894</v>
      </c>
      <c r="AI8" s="76">
        <f t="shared" si="11"/>
        <v>4.048218783735157</v>
      </c>
    </row>
    <row r="9" spans="1:35" s="8" customFormat="1" ht="19.5" customHeight="1">
      <c r="A9" s="19">
        <v>4</v>
      </c>
      <c r="B9" s="18" t="s">
        <v>22</v>
      </c>
      <c r="C9" s="54">
        <v>93240</v>
      </c>
      <c r="D9" s="56">
        <f t="shared" si="12"/>
        <v>1054.6</v>
      </c>
      <c r="E9" s="51">
        <f t="shared" si="12"/>
        <v>1031.7</v>
      </c>
      <c r="F9" s="51">
        <f t="shared" si="12"/>
        <v>22.900000000000002</v>
      </c>
      <c r="G9" s="57">
        <f t="shared" si="1"/>
        <v>0</v>
      </c>
      <c r="H9" s="20">
        <v>0</v>
      </c>
      <c r="I9" s="20">
        <v>0</v>
      </c>
      <c r="J9" s="57">
        <f t="shared" si="13"/>
        <v>923</v>
      </c>
      <c r="K9" s="16">
        <v>908.5</v>
      </c>
      <c r="L9" s="16">
        <v>14.5</v>
      </c>
      <c r="M9" s="57">
        <f t="shared" si="14"/>
        <v>46</v>
      </c>
      <c r="N9" s="16">
        <v>41.2</v>
      </c>
      <c r="O9" s="16">
        <v>4.8</v>
      </c>
      <c r="P9" s="57">
        <f aca="true" t="shared" si="17" ref="P9:P38">SUM(Q9:R9)</f>
        <v>82</v>
      </c>
      <c r="Q9" s="16">
        <v>82</v>
      </c>
      <c r="R9" s="16">
        <v>0</v>
      </c>
      <c r="S9" s="52">
        <f t="shared" si="16"/>
        <v>0</v>
      </c>
      <c r="T9" s="20">
        <v>0</v>
      </c>
      <c r="U9" s="20">
        <v>0</v>
      </c>
      <c r="V9" s="52">
        <f t="shared" si="15"/>
        <v>3.6</v>
      </c>
      <c r="W9" s="16">
        <v>0</v>
      </c>
      <c r="X9" s="16">
        <v>3.6</v>
      </c>
      <c r="Y9" s="77">
        <v>714.4</v>
      </c>
      <c r="Z9" s="58">
        <f t="shared" si="2"/>
        <v>1769</v>
      </c>
      <c r="AA9" s="60">
        <f t="shared" si="3"/>
        <v>1054.6</v>
      </c>
      <c r="AB9" s="78">
        <f t="shared" si="4"/>
        <v>972.6</v>
      </c>
      <c r="AC9" s="79">
        <f t="shared" si="5"/>
        <v>82</v>
      </c>
      <c r="AD9" s="80">
        <f t="shared" si="6"/>
        <v>403.9498682355825</v>
      </c>
      <c r="AE9" s="81">
        <f t="shared" si="7"/>
        <v>372.540908255194</v>
      </c>
      <c r="AF9" s="82">
        <f t="shared" si="8"/>
        <v>31.408959980388552</v>
      </c>
      <c r="AG9" s="83">
        <f t="shared" si="9"/>
        <v>677.5908561622848</v>
      </c>
      <c r="AH9" s="84">
        <f t="shared" si="10"/>
        <v>273.6409879267022</v>
      </c>
      <c r="AI9" s="85">
        <f t="shared" si="11"/>
        <v>7.77545989000569</v>
      </c>
    </row>
    <row r="10" spans="1:35" s="8" customFormat="1" ht="19.5" customHeight="1">
      <c r="A10" s="19">
        <v>5</v>
      </c>
      <c r="B10" s="18" t="s">
        <v>46</v>
      </c>
      <c r="C10" s="54">
        <v>92330</v>
      </c>
      <c r="D10" s="56">
        <f t="shared" si="12"/>
        <v>1120.9</v>
      </c>
      <c r="E10" s="51">
        <f t="shared" si="12"/>
        <v>1079</v>
      </c>
      <c r="F10" s="51">
        <f t="shared" si="12"/>
        <v>41.9</v>
      </c>
      <c r="G10" s="57">
        <f t="shared" si="1"/>
        <v>0</v>
      </c>
      <c r="H10" s="20">
        <v>0</v>
      </c>
      <c r="I10" s="20">
        <v>0</v>
      </c>
      <c r="J10" s="57">
        <f t="shared" si="13"/>
        <v>853.9</v>
      </c>
      <c r="K10" s="20">
        <v>822.6</v>
      </c>
      <c r="L10" s="20">
        <v>31.3</v>
      </c>
      <c r="M10" s="57">
        <f t="shared" si="14"/>
        <v>39.5</v>
      </c>
      <c r="N10" s="20">
        <v>28.9</v>
      </c>
      <c r="O10" s="20">
        <v>10.6</v>
      </c>
      <c r="P10" s="57">
        <f t="shared" si="17"/>
        <v>227.5</v>
      </c>
      <c r="Q10" s="20">
        <v>227.5</v>
      </c>
      <c r="R10" s="20">
        <v>0</v>
      </c>
      <c r="S10" s="52">
        <f t="shared" si="16"/>
        <v>0</v>
      </c>
      <c r="T10" s="20">
        <v>0</v>
      </c>
      <c r="U10" s="20">
        <v>0</v>
      </c>
      <c r="V10" s="52">
        <f t="shared" si="15"/>
        <v>0</v>
      </c>
      <c r="W10" s="20">
        <v>0</v>
      </c>
      <c r="X10" s="20">
        <v>0</v>
      </c>
      <c r="Y10" s="77">
        <v>553.7</v>
      </c>
      <c r="Z10" s="58">
        <f t="shared" si="2"/>
        <v>1674.6000000000001</v>
      </c>
      <c r="AA10" s="60">
        <f t="shared" si="3"/>
        <v>1120.9</v>
      </c>
      <c r="AB10" s="78">
        <f t="shared" si="4"/>
        <v>893.4</v>
      </c>
      <c r="AC10" s="79">
        <f t="shared" si="5"/>
        <v>227.5</v>
      </c>
      <c r="AD10" s="80">
        <f t="shared" si="6"/>
        <v>433.5767665671272</v>
      </c>
      <c r="AE10" s="81">
        <f t="shared" si="7"/>
        <v>345.57719979576365</v>
      </c>
      <c r="AF10" s="82">
        <f t="shared" si="8"/>
        <v>87.99956677136359</v>
      </c>
      <c r="AG10" s="83">
        <f t="shared" si="9"/>
        <v>647.7541736937384</v>
      </c>
      <c r="AH10" s="84">
        <f t="shared" si="10"/>
        <v>214.1774071266111</v>
      </c>
      <c r="AI10" s="85">
        <f t="shared" si="11"/>
        <v>20.296190561156212</v>
      </c>
    </row>
    <row r="11" spans="1:36" s="8" customFormat="1" ht="19.5" customHeight="1">
      <c r="A11" s="19">
        <v>6</v>
      </c>
      <c r="B11" s="18" t="s">
        <v>23</v>
      </c>
      <c r="C11" s="54">
        <v>33236</v>
      </c>
      <c r="D11" s="56">
        <f>G11+J11+M11+P11+S11+V11</f>
        <v>531</v>
      </c>
      <c r="E11" s="51">
        <f t="shared" si="12"/>
        <v>452.20000000000005</v>
      </c>
      <c r="F11" s="51">
        <f t="shared" si="12"/>
        <v>78.80000000000001</v>
      </c>
      <c r="G11" s="57">
        <f>SUM(H11:I11)</f>
        <v>0</v>
      </c>
      <c r="H11" s="20">
        <v>0</v>
      </c>
      <c r="I11" s="20">
        <v>0</v>
      </c>
      <c r="J11" s="57">
        <f t="shared" si="13"/>
        <v>420.3</v>
      </c>
      <c r="K11" s="20">
        <v>358.8</v>
      </c>
      <c r="L11" s="20">
        <v>61.5</v>
      </c>
      <c r="M11" s="57">
        <f t="shared" si="14"/>
        <v>29.200000000000003</v>
      </c>
      <c r="N11" s="20">
        <v>15.3</v>
      </c>
      <c r="O11" s="20">
        <v>13.9</v>
      </c>
      <c r="P11" s="57">
        <f t="shared" si="17"/>
        <v>81.5</v>
      </c>
      <c r="Q11" s="20">
        <v>78.1</v>
      </c>
      <c r="R11" s="20">
        <v>3.4</v>
      </c>
      <c r="S11" s="52">
        <f t="shared" si="16"/>
        <v>0</v>
      </c>
      <c r="T11" s="20">
        <v>0</v>
      </c>
      <c r="U11" s="20">
        <v>0</v>
      </c>
      <c r="V11" s="52">
        <f t="shared" si="15"/>
        <v>0</v>
      </c>
      <c r="W11" s="20">
        <v>0</v>
      </c>
      <c r="X11" s="20">
        <v>0</v>
      </c>
      <c r="Y11" s="77">
        <v>224.6</v>
      </c>
      <c r="Z11" s="58">
        <f t="shared" si="2"/>
        <v>755.6</v>
      </c>
      <c r="AA11" s="60">
        <f t="shared" si="3"/>
        <v>531</v>
      </c>
      <c r="AB11" s="78">
        <f t="shared" si="4"/>
        <v>449.5</v>
      </c>
      <c r="AC11" s="79">
        <f t="shared" si="5"/>
        <v>81.5</v>
      </c>
      <c r="AD11" s="80">
        <f t="shared" si="6"/>
        <v>570.5947079758608</v>
      </c>
      <c r="AE11" s="81">
        <f t="shared" si="7"/>
        <v>483.0175541151591</v>
      </c>
      <c r="AF11" s="82">
        <f t="shared" si="8"/>
        <v>87.57715386070181</v>
      </c>
      <c r="AG11" s="83">
        <f t="shared" si="9"/>
        <v>811.9423000876845</v>
      </c>
      <c r="AH11" s="84">
        <f t="shared" si="10"/>
        <v>241.34759211182364</v>
      </c>
      <c r="AI11" s="85">
        <f t="shared" si="11"/>
        <v>15.348399246704332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25439</v>
      </c>
      <c r="D12" s="56">
        <f>G12+J12+M12+P12+S12+V12</f>
        <v>366.29999999999995</v>
      </c>
      <c r="E12" s="51">
        <f t="shared" si="12"/>
        <v>350.79999999999995</v>
      </c>
      <c r="F12" s="51">
        <f t="shared" si="12"/>
        <v>15.5</v>
      </c>
      <c r="G12" s="57">
        <f>SUM(H12:I12)</f>
        <v>0</v>
      </c>
      <c r="H12" s="20">
        <v>0</v>
      </c>
      <c r="I12" s="20">
        <v>0</v>
      </c>
      <c r="J12" s="57">
        <f t="shared" si="13"/>
        <v>248.9</v>
      </c>
      <c r="K12" s="20">
        <v>244.1</v>
      </c>
      <c r="L12" s="20">
        <v>4.8</v>
      </c>
      <c r="M12" s="57">
        <f t="shared" si="14"/>
        <v>18.8</v>
      </c>
      <c r="N12" s="20">
        <v>16.8</v>
      </c>
      <c r="O12" s="20">
        <v>2</v>
      </c>
      <c r="P12" s="57">
        <f>SUM(Q12:R12)</f>
        <v>92.89999999999999</v>
      </c>
      <c r="Q12" s="20">
        <v>85.6</v>
      </c>
      <c r="R12" s="20">
        <v>7.3</v>
      </c>
      <c r="S12" s="52">
        <f t="shared" si="16"/>
        <v>0.5</v>
      </c>
      <c r="T12" s="20">
        <v>0.4</v>
      </c>
      <c r="U12" s="20">
        <v>0.1</v>
      </c>
      <c r="V12" s="52">
        <f t="shared" si="15"/>
        <v>5.2</v>
      </c>
      <c r="W12" s="20">
        <v>3.9</v>
      </c>
      <c r="X12" s="20">
        <v>1.3</v>
      </c>
      <c r="Y12" s="77">
        <v>131.2</v>
      </c>
      <c r="Z12" s="58">
        <f>D12+Y12</f>
        <v>497.49999999999994</v>
      </c>
      <c r="AA12" s="60">
        <f>SUM(AB12:AC12)</f>
        <v>366.29999999999995</v>
      </c>
      <c r="AB12" s="78">
        <f>G12+J12+M12+S12+V12</f>
        <v>273.4</v>
      </c>
      <c r="AC12" s="79">
        <f>P12</f>
        <v>92.89999999999999</v>
      </c>
      <c r="AD12" s="80">
        <f t="shared" si="6"/>
        <v>514.255389643573</v>
      </c>
      <c r="AE12" s="81">
        <f t="shared" si="7"/>
        <v>383.83135006429944</v>
      </c>
      <c r="AF12" s="82">
        <f t="shared" si="8"/>
        <v>130.42403957927365</v>
      </c>
      <c r="AG12" s="83">
        <f t="shared" si="9"/>
        <v>698.4495122786722</v>
      </c>
      <c r="AH12" s="84">
        <f t="shared" si="10"/>
        <v>184.19412263509906</v>
      </c>
      <c r="AI12" s="85">
        <f t="shared" si="11"/>
        <v>25.361725361725366</v>
      </c>
    </row>
    <row r="13" spans="1:35" s="8" customFormat="1" ht="19.5" customHeight="1">
      <c r="A13" s="19">
        <v>8</v>
      </c>
      <c r="B13" s="18" t="s">
        <v>40</v>
      </c>
      <c r="C13" s="54">
        <v>111393</v>
      </c>
      <c r="D13" s="56">
        <f t="shared" si="12"/>
        <v>1463.6</v>
      </c>
      <c r="E13" s="51">
        <f t="shared" si="12"/>
        <v>1364.4</v>
      </c>
      <c r="F13" s="51">
        <f t="shared" si="12"/>
        <v>99.19999999999999</v>
      </c>
      <c r="G13" s="57">
        <f t="shared" si="1"/>
        <v>0</v>
      </c>
      <c r="H13" s="20">
        <v>0</v>
      </c>
      <c r="I13" s="20">
        <v>0</v>
      </c>
      <c r="J13" s="57">
        <f t="shared" si="13"/>
        <v>1205.5</v>
      </c>
      <c r="K13" s="20">
        <v>1137.7</v>
      </c>
      <c r="L13" s="20">
        <v>67.8</v>
      </c>
      <c r="M13" s="57">
        <f t="shared" si="14"/>
        <v>75.5</v>
      </c>
      <c r="N13" s="20">
        <v>61.2</v>
      </c>
      <c r="O13" s="20">
        <v>14.3</v>
      </c>
      <c r="P13" s="57">
        <f t="shared" si="17"/>
        <v>165.5</v>
      </c>
      <c r="Q13" s="20">
        <v>165.5</v>
      </c>
      <c r="R13" s="20">
        <v>0</v>
      </c>
      <c r="S13" s="52">
        <f t="shared" si="16"/>
        <v>0</v>
      </c>
      <c r="T13" s="20">
        <v>0</v>
      </c>
      <c r="U13" s="20">
        <v>0</v>
      </c>
      <c r="V13" s="52">
        <f t="shared" si="15"/>
        <v>17.1</v>
      </c>
      <c r="W13" s="20">
        <v>0</v>
      </c>
      <c r="X13" s="20">
        <v>17.1</v>
      </c>
      <c r="Y13" s="77">
        <v>581.6</v>
      </c>
      <c r="Z13" s="58">
        <f t="shared" si="2"/>
        <v>2045.1999999999998</v>
      </c>
      <c r="AA13" s="60">
        <f t="shared" si="3"/>
        <v>1463.6</v>
      </c>
      <c r="AB13" s="78">
        <f t="shared" si="4"/>
        <v>1298.1</v>
      </c>
      <c r="AC13" s="79">
        <f t="shared" si="5"/>
        <v>165.5</v>
      </c>
      <c r="AD13" s="80">
        <f t="shared" si="6"/>
        <v>469.25236389565384</v>
      </c>
      <c r="AE13" s="81">
        <f t="shared" si="7"/>
        <v>416.19055313811714</v>
      </c>
      <c r="AF13" s="82">
        <f t="shared" si="8"/>
        <v>53.0618107575367</v>
      </c>
      <c r="AG13" s="83">
        <f t="shared" si="9"/>
        <v>655.7221471982722</v>
      </c>
      <c r="AH13" s="84">
        <f t="shared" si="10"/>
        <v>186.46978330261842</v>
      </c>
      <c r="AI13" s="85">
        <f t="shared" si="11"/>
        <v>11.307734353648538</v>
      </c>
    </row>
    <row r="14" spans="1:35" s="55" customFormat="1" ht="17.25" customHeight="1">
      <c r="A14" s="13">
        <v>9</v>
      </c>
      <c r="B14" s="18" t="s">
        <v>47</v>
      </c>
      <c r="C14" s="54">
        <v>18281</v>
      </c>
      <c r="D14" s="56">
        <f t="shared" si="12"/>
        <v>268.59999999999997</v>
      </c>
      <c r="E14" s="51">
        <f t="shared" si="12"/>
        <v>218.59999999999997</v>
      </c>
      <c r="F14" s="51">
        <f t="shared" si="12"/>
        <v>50</v>
      </c>
      <c r="G14" s="57">
        <f>SUM(H14:I14)</f>
        <v>0</v>
      </c>
      <c r="H14" s="20">
        <v>0</v>
      </c>
      <c r="I14" s="20">
        <v>0</v>
      </c>
      <c r="J14" s="57">
        <f t="shared" si="13"/>
        <v>220.1</v>
      </c>
      <c r="K14" s="20">
        <v>178.6</v>
      </c>
      <c r="L14" s="20">
        <v>41.5</v>
      </c>
      <c r="M14" s="57">
        <f t="shared" si="14"/>
        <v>8.100000000000001</v>
      </c>
      <c r="N14" s="20">
        <v>3.7</v>
      </c>
      <c r="O14" s="20">
        <v>4.4</v>
      </c>
      <c r="P14" s="57">
        <f t="shared" si="17"/>
        <v>40.4</v>
      </c>
      <c r="Q14" s="20">
        <v>36.3</v>
      </c>
      <c r="R14" s="20">
        <v>4.1</v>
      </c>
      <c r="S14" s="52">
        <f t="shared" si="16"/>
        <v>0</v>
      </c>
      <c r="T14" s="20">
        <v>0</v>
      </c>
      <c r="U14" s="20">
        <v>0</v>
      </c>
      <c r="V14" s="52">
        <f t="shared" si="15"/>
        <v>0</v>
      </c>
      <c r="W14" s="20">
        <v>0</v>
      </c>
      <c r="X14" s="20">
        <v>0</v>
      </c>
      <c r="Y14" s="77">
        <v>55.3</v>
      </c>
      <c r="Z14" s="58">
        <f t="shared" si="2"/>
        <v>323.9</v>
      </c>
      <c r="AA14" s="60">
        <f t="shared" si="3"/>
        <v>268.59999999999997</v>
      </c>
      <c r="AB14" s="78">
        <f>G14+J14+M14+S14+V14</f>
        <v>228.2</v>
      </c>
      <c r="AC14" s="79">
        <f>P14</f>
        <v>40.4</v>
      </c>
      <c r="AD14" s="86">
        <f t="shared" si="6"/>
        <v>524.7446607328451</v>
      </c>
      <c r="AE14" s="81">
        <f t="shared" si="7"/>
        <v>445.81806246923037</v>
      </c>
      <c r="AF14" s="82">
        <f t="shared" si="8"/>
        <v>78.92659826361484</v>
      </c>
      <c r="AG14" s="83">
        <f t="shared" si="9"/>
        <v>632.7803261778427</v>
      </c>
      <c r="AH14" s="87">
        <f t="shared" si="10"/>
        <v>108.03566544499753</v>
      </c>
      <c r="AI14" s="85">
        <f t="shared" si="11"/>
        <v>15.0409530900968</v>
      </c>
    </row>
    <row r="15" spans="1:35" s="55" customFormat="1" ht="19.5" customHeight="1">
      <c r="A15" s="13">
        <v>10</v>
      </c>
      <c r="B15" s="18" t="s">
        <v>25</v>
      </c>
      <c r="C15" s="54">
        <v>31302</v>
      </c>
      <c r="D15" s="56">
        <f t="shared" si="12"/>
        <v>500.6</v>
      </c>
      <c r="E15" s="51">
        <f t="shared" si="12"/>
        <v>451</v>
      </c>
      <c r="F15" s="51">
        <f t="shared" si="12"/>
        <v>49.6</v>
      </c>
      <c r="G15" s="57">
        <f>SUM(H15:I15)</f>
        <v>373.1</v>
      </c>
      <c r="H15" s="20">
        <v>373.1</v>
      </c>
      <c r="I15" s="20">
        <v>0</v>
      </c>
      <c r="J15" s="57">
        <f t="shared" si="13"/>
        <v>34.1</v>
      </c>
      <c r="K15" s="20">
        <v>0</v>
      </c>
      <c r="L15" s="20">
        <v>34.1</v>
      </c>
      <c r="M15" s="57">
        <f t="shared" si="14"/>
        <v>4.5</v>
      </c>
      <c r="N15" s="20">
        <v>0</v>
      </c>
      <c r="O15" s="20">
        <v>4.5</v>
      </c>
      <c r="P15" s="57">
        <f t="shared" si="17"/>
        <v>75.9</v>
      </c>
      <c r="Q15" s="20">
        <v>75.9</v>
      </c>
      <c r="R15" s="20">
        <v>0</v>
      </c>
      <c r="S15" s="57">
        <f>SUM(T15:U15)</f>
        <v>0</v>
      </c>
      <c r="T15" s="20">
        <v>0</v>
      </c>
      <c r="U15" s="20">
        <v>0</v>
      </c>
      <c r="V15" s="57">
        <f t="shared" si="15"/>
        <v>13</v>
      </c>
      <c r="W15" s="20">
        <v>2</v>
      </c>
      <c r="X15" s="20">
        <v>11</v>
      </c>
      <c r="Y15" s="77">
        <v>305.6</v>
      </c>
      <c r="Z15" s="58">
        <f t="shared" si="2"/>
        <v>806.2</v>
      </c>
      <c r="AA15" s="60">
        <f t="shared" si="3"/>
        <v>500.6</v>
      </c>
      <c r="AB15" s="78">
        <f>G15+J15+M15+S15+V15</f>
        <v>424.70000000000005</v>
      </c>
      <c r="AC15" s="79">
        <f>P15</f>
        <v>75.9</v>
      </c>
      <c r="AD15" s="80">
        <f t="shared" si="6"/>
        <v>571.1638690362095</v>
      </c>
      <c r="AE15" s="81">
        <f t="shared" si="7"/>
        <v>484.56511222468674</v>
      </c>
      <c r="AF15" s="82">
        <f t="shared" si="8"/>
        <v>86.59875681152276</v>
      </c>
      <c r="AG15" s="83">
        <f t="shared" si="9"/>
        <v>919.8408134578349</v>
      </c>
      <c r="AH15" s="84">
        <f t="shared" si="10"/>
        <v>348.6769444216253</v>
      </c>
      <c r="AI15" s="85">
        <f t="shared" si="11"/>
        <v>15.1618058330004</v>
      </c>
    </row>
    <row r="16" spans="1:35" s="8" customFormat="1" ht="19.5" customHeight="1">
      <c r="A16" s="19">
        <v>11</v>
      </c>
      <c r="B16" s="18" t="s">
        <v>48</v>
      </c>
      <c r="C16" s="54">
        <v>25581</v>
      </c>
      <c r="D16" s="56">
        <f>G16+J16+M16+P16+S16+V16</f>
        <v>392</v>
      </c>
      <c r="E16" s="51">
        <f t="shared" si="12"/>
        <v>373.3</v>
      </c>
      <c r="F16" s="51">
        <f t="shared" si="12"/>
        <v>18.7</v>
      </c>
      <c r="G16" s="57">
        <f t="shared" si="1"/>
        <v>0</v>
      </c>
      <c r="H16" s="20">
        <v>0</v>
      </c>
      <c r="I16" s="20">
        <v>0</v>
      </c>
      <c r="J16" s="57">
        <f t="shared" si="13"/>
        <v>312.40000000000003</v>
      </c>
      <c r="K16" s="20">
        <v>306.6</v>
      </c>
      <c r="L16" s="20">
        <v>5.8</v>
      </c>
      <c r="M16" s="57">
        <f t="shared" si="14"/>
        <v>12.4</v>
      </c>
      <c r="N16" s="20">
        <v>10</v>
      </c>
      <c r="O16" s="20">
        <v>2.4</v>
      </c>
      <c r="P16" s="57">
        <f t="shared" si="17"/>
        <v>44.199999999999996</v>
      </c>
      <c r="Q16" s="20">
        <v>43.4</v>
      </c>
      <c r="R16" s="20">
        <v>0.8</v>
      </c>
      <c r="S16" s="57">
        <f>SUM(T16:U16)</f>
        <v>0</v>
      </c>
      <c r="T16" s="20">
        <v>0</v>
      </c>
      <c r="U16" s="20">
        <v>0</v>
      </c>
      <c r="V16" s="57">
        <f t="shared" si="15"/>
        <v>23</v>
      </c>
      <c r="W16" s="20">
        <v>13.3</v>
      </c>
      <c r="X16" s="20">
        <v>9.7</v>
      </c>
      <c r="Y16" s="77">
        <v>136.4</v>
      </c>
      <c r="Z16" s="58">
        <f t="shared" si="2"/>
        <v>528.4</v>
      </c>
      <c r="AA16" s="60">
        <f t="shared" si="3"/>
        <v>392</v>
      </c>
      <c r="AB16" s="78">
        <f t="shared" si="4"/>
        <v>347.8</v>
      </c>
      <c r="AC16" s="79">
        <f t="shared" si="5"/>
        <v>44.199999999999996</v>
      </c>
      <c r="AD16" s="80">
        <f t="shared" si="6"/>
        <v>547.2811852546812</v>
      </c>
      <c r="AE16" s="81">
        <f t="shared" si="7"/>
        <v>485.57243936627077</v>
      </c>
      <c r="AF16" s="82">
        <f t="shared" si="8"/>
        <v>61.70874588841047</v>
      </c>
      <c r="AG16" s="83">
        <f t="shared" si="9"/>
        <v>737.7126997157488</v>
      </c>
      <c r="AH16" s="84">
        <f t="shared" si="10"/>
        <v>190.43151446106765</v>
      </c>
      <c r="AI16" s="85">
        <f t="shared" si="11"/>
        <v>11.275510204081632</v>
      </c>
    </row>
    <row r="17" spans="1:35" s="8" customFormat="1" ht="19.5" customHeight="1">
      <c r="A17" s="19">
        <v>12</v>
      </c>
      <c r="B17" s="18" t="s">
        <v>41</v>
      </c>
      <c r="C17" s="54">
        <v>24200</v>
      </c>
      <c r="D17" s="56">
        <f t="shared" si="12"/>
        <v>402.70000000000005</v>
      </c>
      <c r="E17" s="51">
        <f t="shared" si="12"/>
        <v>358.90000000000003</v>
      </c>
      <c r="F17" s="51">
        <f t="shared" si="12"/>
        <v>43.8</v>
      </c>
      <c r="G17" s="57">
        <f t="shared" si="1"/>
        <v>0</v>
      </c>
      <c r="H17" s="20">
        <v>0</v>
      </c>
      <c r="I17" s="20">
        <v>0</v>
      </c>
      <c r="J17" s="57">
        <f t="shared" si="13"/>
        <v>337.6</v>
      </c>
      <c r="K17" s="20">
        <v>308.6</v>
      </c>
      <c r="L17" s="20">
        <v>29</v>
      </c>
      <c r="M17" s="57">
        <f t="shared" si="14"/>
        <v>8.1</v>
      </c>
      <c r="N17" s="20">
        <v>8.1</v>
      </c>
      <c r="O17" s="20">
        <v>0</v>
      </c>
      <c r="P17" s="57">
        <f t="shared" si="17"/>
        <v>46.1</v>
      </c>
      <c r="Q17" s="20">
        <v>42.2</v>
      </c>
      <c r="R17" s="20">
        <v>3.9</v>
      </c>
      <c r="S17" s="57">
        <f>SUM(T17:U17)</f>
        <v>0</v>
      </c>
      <c r="T17" s="20">
        <v>0</v>
      </c>
      <c r="U17" s="20">
        <v>0</v>
      </c>
      <c r="V17" s="57">
        <f t="shared" si="15"/>
        <v>10.9</v>
      </c>
      <c r="W17" s="20">
        <v>0</v>
      </c>
      <c r="X17" s="20">
        <v>10.9</v>
      </c>
      <c r="Y17" s="77">
        <v>203.3</v>
      </c>
      <c r="Z17" s="58">
        <f t="shared" si="2"/>
        <v>606</v>
      </c>
      <c r="AA17" s="60">
        <f t="shared" si="3"/>
        <v>402.70000000000005</v>
      </c>
      <c r="AB17" s="78">
        <f t="shared" si="4"/>
        <v>356.6</v>
      </c>
      <c r="AC17" s="79">
        <f t="shared" si="5"/>
        <v>46.1</v>
      </c>
      <c r="AD17" s="80">
        <f t="shared" si="6"/>
        <v>594.3034238488785</v>
      </c>
      <c r="AE17" s="81">
        <f t="shared" si="7"/>
        <v>526.2691853600944</v>
      </c>
      <c r="AF17" s="82">
        <f t="shared" si="8"/>
        <v>68.03423848878394</v>
      </c>
      <c r="AG17" s="83">
        <f t="shared" si="9"/>
        <v>894.3329397874852</v>
      </c>
      <c r="AH17" s="84">
        <f t="shared" si="10"/>
        <v>300.02951593860683</v>
      </c>
      <c r="AI17" s="85">
        <f t="shared" si="11"/>
        <v>11.447727837099576</v>
      </c>
    </row>
    <row r="18" spans="1:35" s="8" customFormat="1" ht="19.5" customHeight="1">
      <c r="A18" s="19">
        <v>13</v>
      </c>
      <c r="B18" s="18" t="s">
        <v>49</v>
      </c>
      <c r="C18" s="54">
        <v>112992</v>
      </c>
      <c r="D18" s="56">
        <f t="shared" si="12"/>
        <v>1450.1</v>
      </c>
      <c r="E18" s="51">
        <f t="shared" si="12"/>
        <v>1382</v>
      </c>
      <c r="F18" s="51">
        <f t="shared" si="12"/>
        <v>68.1</v>
      </c>
      <c r="G18" s="57">
        <f t="shared" si="1"/>
        <v>0</v>
      </c>
      <c r="H18" s="20">
        <v>0</v>
      </c>
      <c r="I18" s="20">
        <v>0</v>
      </c>
      <c r="J18" s="57">
        <f t="shared" si="13"/>
        <v>1223</v>
      </c>
      <c r="K18" s="20">
        <v>1174.8</v>
      </c>
      <c r="L18" s="20">
        <v>48.2</v>
      </c>
      <c r="M18" s="57">
        <f t="shared" si="14"/>
        <v>54.6</v>
      </c>
      <c r="N18" s="20">
        <v>34.7</v>
      </c>
      <c r="O18" s="20">
        <v>19.9</v>
      </c>
      <c r="P18" s="57">
        <f t="shared" si="17"/>
        <v>172.5</v>
      </c>
      <c r="Q18" s="20">
        <v>172.5</v>
      </c>
      <c r="R18" s="20">
        <v>0</v>
      </c>
      <c r="S18" s="57">
        <f>SUM(T18:U18)</f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758.9</v>
      </c>
      <c r="Z18" s="58">
        <f t="shared" si="2"/>
        <v>2209</v>
      </c>
      <c r="AA18" s="60">
        <f t="shared" si="3"/>
        <v>1450.1</v>
      </c>
      <c r="AB18" s="78">
        <f t="shared" si="4"/>
        <v>1277.6</v>
      </c>
      <c r="AC18" s="79">
        <f t="shared" si="5"/>
        <v>172.5</v>
      </c>
      <c r="AD18" s="80">
        <f t="shared" si="6"/>
        <v>458.3447121414411</v>
      </c>
      <c r="AE18" s="81">
        <f t="shared" si="7"/>
        <v>403.82125662499493</v>
      </c>
      <c r="AF18" s="82">
        <f t="shared" si="8"/>
        <v>54.52345551644617</v>
      </c>
      <c r="AG18" s="74">
        <f t="shared" si="9"/>
        <v>698.2163086135049</v>
      </c>
      <c r="AH18" s="84">
        <f t="shared" si="10"/>
        <v>239.87159647206374</v>
      </c>
      <c r="AI18" s="85">
        <f t="shared" si="11"/>
        <v>11.895731328873872</v>
      </c>
    </row>
    <row r="19" spans="1:35" s="8" customFormat="1" ht="19.5" customHeight="1">
      <c r="A19" s="19">
        <v>14</v>
      </c>
      <c r="B19" s="18" t="s">
        <v>36</v>
      </c>
      <c r="C19" s="54">
        <v>55638</v>
      </c>
      <c r="D19" s="56">
        <f t="shared" si="12"/>
        <v>794.4</v>
      </c>
      <c r="E19" s="51">
        <f t="shared" si="12"/>
        <v>756.5999999999999</v>
      </c>
      <c r="F19" s="51">
        <f t="shared" si="12"/>
        <v>37.8</v>
      </c>
      <c r="G19" s="57">
        <f t="shared" si="1"/>
        <v>0</v>
      </c>
      <c r="H19" s="20">
        <v>0</v>
      </c>
      <c r="I19" s="20">
        <v>0</v>
      </c>
      <c r="J19" s="57">
        <f t="shared" si="13"/>
        <v>634.3</v>
      </c>
      <c r="K19" s="20">
        <v>620.8</v>
      </c>
      <c r="L19" s="20">
        <v>13.5</v>
      </c>
      <c r="M19" s="57">
        <f t="shared" si="14"/>
        <v>0</v>
      </c>
      <c r="N19" s="20">
        <v>0</v>
      </c>
      <c r="O19" s="20">
        <v>0</v>
      </c>
      <c r="P19" s="57">
        <f t="shared" si="17"/>
        <v>120.7</v>
      </c>
      <c r="Q19" s="20">
        <v>113.8</v>
      </c>
      <c r="R19" s="20">
        <v>6.9</v>
      </c>
      <c r="S19" s="57">
        <f>SUM(T19:U19)</f>
        <v>0</v>
      </c>
      <c r="T19" s="20">
        <v>0</v>
      </c>
      <c r="U19" s="20">
        <v>0</v>
      </c>
      <c r="V19" s="57">
        <f t="shared" si="15"/>
        <v>39.4</v>
      </c>
      <c r="W19" s="20">
        <v>22</v>
      </c>
      <c r="X19" s="20">
        <v>17.4</v>
      </c>
      <c r="Y19" s="77">
        <v>211.6</v>
      </c>
      <c r="Z19" s="58">
        <f t="shared" si="2"/>
        <v>1006</v>
      </c>
      <c r="AA19" s="60">
        <f t="shared" si="3"/>
        <v>794.4</v>
      </c>
      <c r="AB19" s="78">
        <f t="shared" si="4"/>
        <v>673.6999999999999</v>
      </c>
      <c r="AC19" s="79">
        <f t="shared" si="5"/>
        <v>120.7</v>
      </c>
      <c r="AD19" s="80">
        <f t="shared" si="6"/>
        <v>509.9289796798693</v>
      </c>
      <c r="AE19" s="81">
        <f t="shared" si="7"/>
        <v>432.4510997108861</v>
      </c>
      <c r="AF19" s="82">
        <f t="shared" si="8"/>
        <v>77.47787996898317</v>
      </c>
      <c r="AG19" s="74">
        <f t="shared" si="9"/>
        <v>645.7559838342756</v>
      </c>
      <c r="AH19" s="84">
        <f t="shared" si="10"/>
        <v>135.8270041544063</v>
      </c>
      <c r="AI19" s="85">
        <f t="shared" si="11"/>
        <v>15.19385699899295</v>
      </c>
    </row>
    <row r="20" spans="1:35" s="8" customFormat="1" ht="19.5" customHeight="1">
      <c r="A20" s="19">
        <v>15</v>
      </c>
      <c r="B20" s="18" t="s">
        <v>37</v>
      </c>
      <c r="C20" s="54">
        <v>15764</v>
      </c>
      <c r="D20" s="56">
        <f t="shared" si="12"/>
        <v>245.6</v>
      </c>
      <c r="E20" s="51">
        <f t="shared" si="12"/>
        <v>237.1</v>
      </c>
      <c r="F20" s="51">
        <f t="shared" si="12"/>
        <v>8.5</v>
      </c>
      <c r="G20" s="57">
        <f>SUM(H20:I20)</f>
        <v>0</v>
      </c>
      <c r="H20" s="20">
        <v>0</v>
      </c>
      <c r="I20" s="20">
        <v>0</v>
      </c>
      <c r="J20" s="57">
        <f t="shared" si="13"/>
        <v>203.9</v>
      </c>
      <c r="K20" s="20">
        <v>199.8</v>
      </c>
      <c r="L20" s="20">
        <v>4.1</v>
      </c>
      <c r="M20" s="57">
        <f t="shared" si="14"/>
        <v>0</v>
      </c>
      <c r="N20" s="20">
        <v>0</v>
      </c>
      <c r="O20" s="20">
        <v>0</v>
      </c>
      <c r="P20" s="57">
        <f>SUM(Q20:R20)</f>
        <v>33.1</v>
      </c>
      <c r="Q20" s="20">
        <v>33.1</v>
      </c>
      <c r="R20" s="20">
        <v>0</v>
      </c>
      <c r="S20" s="57">
        <f aca="true" t="shared" si="18" ref="S20:S37">SUM(T20:U20)</f>
        <v>0</v>
      </c>
      <c r="T20" s="20">
        <v>0</v>
      </c>
      <c r="U20" s="20">
        <v>0</v>
      </c>
      <c r="V20" s="57">
        <f t="shared" si="15"/>
        <v>8.600000000000001</v>
      </c>
      <c r="W20" s="20">
        <v>4.2</v>
      </c>
      <c r="X20" s="20">
        <v>4.4</v>
      </c>
      <c r="Y20" s="77">
        <v>96.4</v>
      </c>
      <c r="Z20" s="58">
        <f>D20+Y20</f>
        <v>342</v>
      </c>
      <c r="AA20" s="60">
        <f>SUM(AB20:AC20)</f>
        <v>245.6</v>
      </c>
      <c r="AB20" s="78">
        <f>G20+J20+M20+S20+V20</f>
        <v>212.5</v>
      </c>
      <c r="AC20" s="79">
        <f>P20</f>
        <v>33.1</v>
      </c>
      <c r="AD20" s="80">
        <f t="shared" si="6"/>
        <v>556.4215028817922</v>
      </c>
      <c r="AE20" s="81">
        <f t="shared" si="7"/>
        <v>481.4314713451989</v>
      </c>
      <c r="AF20" s="82">
        <f t="shared" si="8"/>
        <v>74.99003153659334</v>
      </c>
      <c r="AG20" s="83">
        <f t="shared" si="9"/>
        <v>774.8214738826259</v>
      </c>
      <c r="AH20" s="84">
        <f t="shared" si="10"/>
        <v>218.39997100083372</v>
      </c>
      <c r="AI20" s="85">
        <f t="shared" si="11"/>
        <v>13.477198697068404</v>
      </c>
    </row>
    <row r="21" spans="1:35" s="8" customFormat="1" ht="19.5" customHeight="1">
      <c r="A21" s="19">
        <v>16</v>
      </c>
      <c r="B21" s="18" t="s">
        <v>38</v>
      </c>
      <c r="C21" s="54">
        <v>5717</v>
      </c>
      <c r="D21" s="56">
        <f t="shared" si="12"/>
        <v>78.2</v>
      </c>
      <c r="E21" s="51">
        <f t="shared" si="12"/>
        <v>77.5</v>
      </c>
      <c r="F21" s="51">
        <f t="shared" si="12"/>
        <v>0.7</v>
      </c>
      <c r="G21" s="57">
        <f>SUM(H21:I21)</f>
        <v>0</v>
      </c>
      <c r="H21" s="20">
        <v>0</v>
      </c>
      <c r="I21" s="20">
        <v>0</v>
      </c>
      <c r="J21" s="57">
        <f t="shared" si="13"/>
        <v>46.1</v>
      </c>
      <c r="K21" s="20">
        <v>45.6</v>
      </c>
      <c r="L21" s="20">
        <v>0.5</v>
      </c>
      <c r="M21" s="57">
        <f t="shared" si="14"/>
        <v>3.9000000000000004</v>
      </c>
      <c r="N21" s="20">
        <v>3.7</v>
      </c>
      <c r="O21" s="20">
        <v>0.2</v>
      </c>
      <c r="P21" s="57">
        <f>SUM(Q21:R21)</f>
        <v>28.2</v>
      </c>
      <c r="Q21" s="20">
        <v>28.2</v>
      </c>
      <c r="R21" s="20">
        <v>0</v>
      </c>
      <c r="S21" s="57">
        <f t="shared" si="18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26.6</v>
      </c>
      <c r="Z21" s="58">
        <f t="shared" si="2"/>
        <v>104.80000000000001</v>
      </c>
      <c r="AA21" s="60">
        <f t="shared" si="3"/>
        <v>78.2</v>
      </c>
      <c r="AB21" s="78">
        <f t="shared" si="4"/>
        <v>50</v>
      </c>
      <c r="AC21" s="79">
        <f t="shared" si="5"/>
        <v>28.2</v>
      </c>
      <c r="AD21" s="80">
        <f t="shared" si="6"/>
        <v>488.51795397186334</v>
      </c>
      <c r="AE21" s="81">
        <f t="shared" si="7"/>
        <v>312.35163297433724</v>
      </c>
      <c r="AF21" s="82">
        <f t="shared" si="8"/>
        <v>176.16632099752619</v>
      </c>
      <c r="AG21" s="83">
        <f t="shared" si="9"/>
        <v>654.6890227142108</v>
      </c>
      <c r="AH21" s="84">
        <f t="shared" si="10"/>
        <v>166.17106874234742</v>
      </c>
      <c r="AI21" s="85">
        <f t="shared" si="11"/>
        <v>36.0613810741688</v>
      </c>
    </row>
    <row r="22" spans="1:35" s="8" customFormat="1" ht="19.5" customHeight="1">
      <c r="A22" s="19">
        <v>17</v>
      </c>
      <c r="B22" s="18" t="s">
        <v>39</v>
      </c>
      <c r="C22" s="54">
        <v>12386</v>
      </c>
      <c r="D22" s="56">
        <f t="shared" si="12"/>
        <v>193.20000000000002</v>
      </c>
      <c r="E22" s="51">
        <f t="shared" si="12"/>
        <v>172.2</v>
      </c>
      <c r="F22" s="51">
        <f t="shared" si="12"/>
        <v>20.999999999999996</v>
      </c>
      <c r="G22" s="57">
        <f t="shared" si="1"/>
        <v>0</v>
      </c>
      <c r="H22" s="20">
        <v>0</v>
      </c>
      <c r="I22" s="20">
        <v>0</v>
      </c>
      <c r="J22" s="57">
        <f t="shared" si="13"/>
        <v>153.70000000000002</v>
      </c>
      <c r="K22" s="20">
        <v>137.9</v>
      </c>
      <c r="L22" s="20">
        <v>15.8</v>
      </c>
      <c r="M22" s="57">
        <f t="shared" si="14"/>
        <v>6.1</v>
      </c>
      <c r="N22" s="20">
        <v>3.7</v>
      </c>
      <c r="O22" s="20">
        <v>2.4</v>
      </c>
      <c r="P22" s="57">
        <f t="shared" si="17"/>
        <v>30.799999999999997</v>
      </c>
      <c r="Q22" s="20">
        <v>29.9</v>
      </c>
      <c r="R22" s="20">
        <v>0.9</v>
      </c>
      <c r="S22" s="57">
        <f t="shared" si="18"/>
        <v>0.7</v>
      </c>
      <c r="T22" s="20">
        <v>0.7</v>
      </c>
      <c r="U22" s="20">
        <v>0</v>
      </c>
      <c r="V22" s="57">
        <f t="shared" si="15"/>
        <v>1.9</v>
      </c>
      <c r="W22" s="20">
        <v>0</v>
      </c>
      <c r="X22" s="20">
        <v>1.9</v>
      </c>
      <c r="Y22" s="77">
        <v>48.8</v>
      </c>
      <c r="Z22" s="58">
        <f t="shared" si="2"/>
        <v>242</v>
      </c>
      <c r="AA22" s="60">
        <f t="shared" si="3"/>
        <v>193.2</v>
      </c>
      <c r="AB22" s="78">
        <f t="shared" si="4"/>
        <v>162.4</v>
      </c>
      <c r="AC22" s="79">
        <f t="shared" si="5"/>
        <v>30.799999999999997</v>
      </c>
      <c r="AD22" s="80">
        <f t="shared" si="6"/>
        <v>557.0805748425641</v>
      </c>
      <c r="AE22" s="81">
        <f t="shared" si="7"/>
        <v>468.2706281285322</v>
      </c>
      <c r="AF22" s="82">
        <f t="shared" si="8"/>
        <v>88.80994671403197</v>
      </c>
      <c r="AG22" s="83">
        <f t="shared" si="9"/>
        <v>697.7924384673942</v>
      </c>
      <c r="AH22" s="84">
        <f t="shared" si="10"/>
        <v>140.71186362482987</v>
      </c>
      <c r="AI22" s="85">
        <f t="shared" si="11"/>
        <v>15.942028985507244</v>
      </c>
    </row>
    <row r="23" spans="1:35" s="8" customFormat="1" ht="19.5" customHeight="1">
      <c r="A23" s="19">
        <v>18</v>
      </c>
      <c r="B23" s="18" t="s">
        <v>42</v>
      </c>
      <c r="C23" s="54">
        <v>33139</v>
      </c>
      <c r="D23" s="56">
        <f t="shared" si="12"/>
        <v>396.8</v>
      </c>
      <c r="E23" s="51">
        <f t="shared" si="12"/>
        <v>385.9</v>
      </c>
      <c r="F23" s="51">
        <f t="shared" si="12"/>
        <v>10.899999999999999</v>
      </c>
      <c r="G23" s="57">
        <v>0</v>
      </c>
      <c r="H23" s="20">
        <v>0</v>
      </c>
      <c r="I23" s="88">
        <v>0</v>
      </c>
      <c r="J23" s="57">
        <f t="shared" si="13"/>
        <v>274.8</v>
      </c>
      <c r="K23" s="20">
        <v>267.7</v>
      </c>
      <c r="L23" s="88">
        <v>7.1</v>
      </c>
      <c r="M23" s="57">
        <f t="shared" si="14"/>
        <v>0</v>
      </c>
      <c r="N23" s="20">
        <v>0</v>
      </c>
      <c r="O23" s="88">
        <v>0</v>
      </c>
      <c r="P23" s="57">
        <f t="shared" si="17"/>
        <v>95.8</v>
      </c>
      <c r="Q23" s="20">
        <v>95.7</v>
      </c>
      <c r="R23" s="89">
        <v>0.1</v>
      </c>
      <c r="S23" s="57">
        <f t="shared" si="18"/>
        <v>0</v>
      </c>
      <c r="T23" s="20">
        <v>0</v>
      </c>
      <c r="U23" s="88">
        <v>0</v>
      </c>
      <c r="V23" s="57">
        <f t="shared" si="15"/>
        <v>26.2</v>
      </c>
      <c r="W23" s="20">
        <v>22.5</v>
      </c>
      <c r="X23" s="88">
        <v>3.7</v>
      </c>
      <c r="Y23" s="77">
        <v>221.9</v>
      </c>
      <c r="Z23" s="58">
        <f t="shared" si="2"/>
        <v>618.7</v>
      </c>
      <c r="AA23" s="60">
        <f t="shared" si="3"/>
        <v>396.8</v>
      </c>
      <c r="AB23" s="78">
        <f t="shared" si="4"/>
        <v>301</v>
      </c>
      <c r="AC23" s="79">
        <f t="shared" si="5"/>
        <v>95.8</v>
      </c>
      <c r="AD23" s="80">
        <f t="shared" si="6"/>
        <v>427.6359748763865</v>
      </c>
      <c r="AE23" s="81">
        <f t="shared" si="7"/>
        <v>324.3912007000814</v>
      </c>
      <c r="AF23" s="82">
        <f t="shared" si="8"/>
        <v>103.244774176305</v>
      </c>
      <c r="AG23" s="83">
        <f t="shared" si="9"/>
        <v>666.7801856250513</v>
      </c>
      <c r="AH23" s="84">
        <f t="shared" si="10"/>
        <v>239.14421074866473</v>
      </c>
      <c r="AI23" s="85">
        <f t="shared" si="11"/>
        <v>24.14314516129032</v>
      </c>
    </row>
    <row r="24" spans="1:35" s="8" customFormat="1" ht="19.5" customHeight="1">
      <c r="A24" s="19">
        <v>19</v>
      </c>
      <c r="B24" s="18" t="s">
        <v>50</v>
      </c>
      <c r="C24" s="54">
        <v>26908</v>
      </c>
      <c r="D24" s="56">
        <f t="shared" si="12"/>
        <v>360.2</v>
      </c>
      <c r="E24" s="51">
        <f t="shared" si="12"/>
        <v>349.7</v>
      </c>
      <c r="F24" s="51">
        <f t="shared" si="12"/>
        <v>10.5</v>
      </c>
      <c r="G24" s="57">
        <v>0</v>
      </c>
      <c r="H24" s="20">
        <v>0</v>
      </c>
      <c r="I24" s="20">
        <v>0</v>
      </c>
      <c r="J24" s="57">
        <f t="shared" si="13"/>
        <v>245.1</v>
      </c>
      <c r="K24" s="20">
        <v>239.6</v>
      </c>
      <c r="L24" s="20">
        <v>5.5</v>
      </c>
      <c r="M24" s="57">
        <v>0</v>
      </c>
      <c r="N24" s="20">
        <v>0</v>
      </c>
      <c r="O24" s="20">
        <v>0</v>
      </c>
      <c r="P24" s="57">
        <f t="shared" si="17"/>
        <v>87.89999999999999</v>
      </c>
      <c r="Q24" s="20">
        <v>87.8</v>
      </c>
      <c r="R24" s="20">
        <v>0.1</v>
      </c>
      <c r="S24" s="57">
        <f t="shared" si="18"/>
        <v>0</v>
      </c>
      <c r="T24" s="20">
        <v>0</v>
      </c>
      <c r="U24" s="20">
        <v>0</v>
      </c>
      <c r="V24" s="57">
        <f t="shared" si="15"/>
        <v>27.200000000000003</v>
      </c>
      <c r="W24" s="20">
        <v>22.3</v>
      </c>
      <c r="X24" s="20">
        <v>4.9</v>
      </c>
      <c r="Y24" s="77">
        <v>317.6</v>
      </c>
      <c r="Z24" s="58">
        <f t="shared" si="2"/>
        <v>677.8</v>
      </c>
      <c r="AA24" s="60">
        <f t="shared" si="3"/>
        <v>360.2</v>
      </c>
      <c r="AB24" s="78">
        <f t="shared" si="4"/>
        <v>272.3</v>
      </c>
      <c r="AC24" s="79">
        <f t="shared" si="5"/>
        <v>87.89999999999999</v>
      </c>
      <c r="AD24" s="80">
        <f t="shared" si="6"/>
        <v>478.0840536006286</v>
      </c>
      <c r="AE24" s="81">
        <f t="shared" si="7"/>
        <v>361.41667905455625</v>
      </c>
      <c r="AF24" s="82">
        <f t="shared" si="8"/>
        <v>116.66737454607232</v>
      </c>
      <c r="AG24" s="83">
        <f t="shared" si="9"/>
        <v>899.6262396738092</v>
      </c>
      <c r="AH24" s="84">
        <f t="shared" si="10"/>
        <v>421.54218607318063</v>
      </c>
      <c r="AI24" s="85">
        <f t="shared" si="11"/>
        <v>24.403109383675737</v>
      </c>
    </row>
    <row r="25" spans="1:35" s="8" customFormat="1" ht="19.5" customHeight="1">
      <c r="A25" s="19">
        <v>20</v>
      </c>
      <c r="B25" s="18" t="s">
        <v>26</v>
      </c>
      <c r="C25" s="54">
        <v>5188</v>
      </c>
      <c r="D25" s="56">
        <f t="shared" si="12"/>
        <v>63.3</v>
      </c>
      <c r="E25" s="51">
        <f t="shared" si="12"/>
        <v>63.3</v>
      </c>
      <c r="F25" s="51">
        <f t="shared" si="12"/>
        <v>0</v>
      </c>
      <c r="G25" s="57">
        <f t="shared" si="1"/>
        <v>0</v>
      </c>
      <c r="H25" s="20">
        <v>0</v>
      </c>
      <c r="I25" s="20">
        <v>0</v>
      </c>
      <c r="J25" s="57">
        <f t="shared" si="13"/>
        <v>52.1</v>
      </c>
      <c r="K25" s="20">
        <v>52.1</v>
      </c>
      <c r="L25" s="20">
        <v>0</v>
      </c>
      <c r="M25" s="57">
        <f t="shared" si="14"/>
        <v>1.9</v>
      </c>
      <c r="N25" s="20">
        <v>1.9</v>
      </c>
      <c r="O25" s="20">
        <v>0</v>
      </c>
      <c r="P25" s="57">
        <f t="shared" si="17"/>
        <v>9.3</v>
      </c>
      <c r="Q25" s="20">
        <v>9.3</v>
      </c>
      <c r="R25" s="20">
        <v>0</v>
      </c>
      <c r="S25" s="57">
        <f t="shared" si="18"/>
        <v>0</v>
      </c>
      <c r="T25" s="20">
        <v>0</v>
      </c>
      <c r="U25" s="20">
        <v>0</v>
      </c>
      <c r="V25" s="57">
        <f t="shared" si="15"/>
        <v>0</v>
      </c>
      <c r="W25" s="20">
        <v>0</v>
      </c>
      <c r="X25" s="20">
        <v>0</v>
      </c>
      <c r="Y25" s="77">
        <v>34.2</v>
      </c>
      <c r="Z25" s="58">
        <f t="shared" si="2"/>
        <v>97.5</v>
      </c>
      <c r="AA25" s="60">
        <f t="shared" si="3"/>
        <v>63.3</v>
      </c>
      <c r="AB25" s="78">
        <f t="shared" si="4"/>
        <v>54</v>
      </c>
      <c r="AC25" s="79">
        <f t="shared" si="5"/>
        <v>9.3</v>
      </c>
      <c r="AD25" s="80">
        <f t="shared" si="6"/>
        <v>435.75834342989316</v>
      </c>
      <c r="AE25" s="81">
        <f t="shared" si="7"/>
        <v>371.73697543782356</v>
      </c>
      <c r="AF25" s="82">
        <f t="shared" si="8"/>
        <v>64.02136799206961</v>
      </c>
      <c r="AG25" s="83">
        <f t="shared" si="9"/>
        <v>671.1917612071813</v>
      </c>
      <c r="AH25" s="84">
        <f t="shared" si="10"/>
        <v>235.43341777728824</v>
      </c>
      <c r="AI25" s="85">
        <f t="shared" si="11"/>
        <v>14.691943127962087</v>
      </c>
    </row>
    <row r="26" spans="1:35" s="8" customFormat="1" ht="19.5" customHeight="1">
      <c r="A26" s="19">
        <v>21</v>
      </c>
      <c r="B26" s="18" t="s">
        <v>27</v>
      </c>
      <c r="C26" s="54">
        <v>15337</v>
      </c>
      <c r="D26" s="56">
        <f>G26+J26+M26+P26+S26+V26</f>
        <v>161.9</v>
      </c>
      <c r="E26" s="51">
        <f>H26+K26+N26+Q26+T26+W26</f>
        <v>147.8</v>
      </c>
      <c r="F26" s="51">
        <f>I26+L26+O26+R26+U26+X26</f>
        <v>14.1</v>
      </c>
      <c r="G26" s="57">
        <f>SUM(H26:I26)</f>
        <v>0</v>
      </c>
      <c r="H26" s="20">
        <v>0</v>
      </c>
      <c r="I26" s="20">
        <v>0</v>
      </c>
      <c r="J26" s="57">
        <f>SUM(K26:L26)</f>
        <v>134.9</v>
      </c>
      <c r="K26" s="20">
        <v>123.3</v>
      </c>
      <c r="L26" s="20">
        <v>11.6</v>
      </c>
      <c r="M26" s="57">
        <f>SUM(N26:O26)</f>
        <v>3.5</v>
      </c>
      <c r="N26" s="20">
        <v>1</v>
      </c>
      <c r="O26" s="20">
        <v>2.5</v>
      </c>
      <c r="P26" s="57">
        <f>SUM(Q26:R26)</f>
        <v>23.5</v>
      </c>
      <c r="Q26" s="20">
        <v>23.5</v>
      </c>
      <c r="R26" s="20">
        <v>0</v>
      </c>
      <c r="S26" s="57">
        <f t="shared" si="18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98.7</v>
      </c>
      <c r="Z26" s="58">
        <f t="shared" si="2"/>
        <v>260.6</v>
      </c>
      <c r="AA26" s="60">
        <f t="shared" si="3"/>
        <v>161.9</v>
      </c>
      <c r="AB26" s="78">
        <f t="shared" si="4"/>
        <v>138.4</v>
      </c>
      <c r="AC26" s="79">
        <f t="shared" si="5"/>
        <v>23.5</v>
      </c>
      <c r="AD26" s="80">
        <f t="shared" si="6"/>
        <v>377.0061196546167</v>
      </c>
      <c r="AE26" s="81">
        <f t="shared" si="7"/>
        <v>322.28318073007387</v>
      </c>
      <c r="AF26" s="82">
        <f t="shared" si="8"/>
        <v>54.72293892454289</v>
      </c>
      <c r="AG26" s="83">
        <f t="shared" si="9"/>
        <v>606.8424631376969</v>
      </c>
      <c r="AH26" s="84">
        <f t="shared" si="10"/>
        <v>229.83634348308013</v>
      </c>
      <c r="AI26" s="85">
        <f t="shared" si="11"/>
        <v>14.51513279802347</v>
      </c>
    </row>
    <row r="27" spans="1:35" s="8" customFormat="1" ht="19.5" customHeight="1">
      <c r="A27" s="13">
        <v>22</v>
      </c>
      <c r="B27" s="18" t="s">
        <v>28</v>
      </c>
      <c r="C27" s="54">
        <v>7187</v>
      </c>
      <c r="D27" s="56">
        <f t="shared" si="12"/>
        <v>88.80000000000001</v>
      </c>
      <c r="E27" s="51">
        <f t="shared" si="12"/>
        <v>85.1</v>
      </c>
      <c r="F27" s="51">
        <f t="shared" si="12"/>
        <v>3.7</v>
      </c>
      <c r="G27" s="57">
        <f t="shared" si="1"/>
        <v>0</v>
      </c>
      <c r="H27" s="20">
        <v>0</v>
      </c>
      <c r="I27" s="20">
        <v>0</v>
      </c>
      <c r="J27" s="57">
        <f t="shared" si="13"/>
        <v>73.4</v>
      </c>
      <c r="K27" s="20">
        <v>70.7</v>
      </c>
      <c r="L27" s="20">
        <v>2.7</v>
      </c>
      <c r="M27" s="57">
        <f t="shared" si="14"/>
        <v>3.9</v>
      </c>
      <c r="N27" s="20">
        <v>3.3</v>
      </c>
      <c r="O27" s="20">
        <v>0.6</v>
      </c>
      <c r="P27" s="57">
        <f t="shared" si="17"/>
        <v>11.1</v>
      </c>
      <c r="Q27" s="20">
        <v>11.1</v>
      </c>
      <c r="R27" s="20">
        <v>0</v>
      </c>
      <c r="S27" s="57">
        <f t="shared" si="18"/>
        <v>0</v>
      </c>
      <c r="T27" s="20">
        <v>0</v>
      </c>
      <c r="U27" s="20">
        <v>0</v>
      </c>
      <c r="V27" s="57">
        <f t="shared" si="15"/>
        <v>0.4</v>
      </c>
      <c r="W27" s="20">
        <v>0</v>
      </c>
      <c r="X27" s="20">
        <v>0.4</v>
      </c>
      <c r="Y27" s="77">
        <v>30</v>
      </c>
      <c r="Z27" s="58">
        <f t="shared" si="2"/>
        <v>118.80000000000001</v>
      </c>
      <c r="AA27" s="60">
        <f t="shared" si="3"/>
        <v>88.80000000000001</v>
      </c>
      <c r="AB27" s="78">
        <f>G27+J27+M27+S27+V27</f>
        <v>77.70000000000002</v>
      </c>
      <c r="AC27" s="79">
        <f t="shared" si="5"/>
        <v>11.1</v>
      </c>
      <c r="AD27" s="80">
        <f t="shared" si="6"/>
        <v>441.2729332723768</v>
      </c>
      <c r="AE27" s="81">
        <f t="shared" si="7"/>
        <v>386.11381661332973</v>
      </c>
      <c r="AF27" s="82">
        <f t="shared" si="8"/>
        <v>55.15911665904709</v>
      </c>
      <c r="AG27" s="83">
        <f t="shared" si="9"/>
        <v>590.351626945477</v>
      </c>
      <c r="AH27" s="84">
        <f t="shared" si="10"/>
        <v>149.07869367310025</v>
      </c>
      <c r="AI27" s="85">
        <f t="shared" si="11"/>
        <v>12.499999999999998</v>
      </c>
    </row>
    <row r="28" spans="1:35" s="55" customFormat="1" ht="19.5" customHeight="1">
      <c r="A28" s="19">
        <v>23</v>
      </c>
      <c r="B28" s="18" t="s">
        <v>29</v>
      </c>
      <c r="C28" s="54">
        <v>5039</v>
      </c>
      <c r="D28" s="56">
        <f t="shared" si="12"/>
        <v>71.89999999999999</v>
      </c>
      <c r="E28" s="51">
        <f t="shared" si="12"/>
        <v>69.3</v>
      </c>
      <c r="F28" s="51">
        <f t="shared" si="12"/>
        <v>2.6</v>
      </c>
      <c r="G28" s="57">
        <f t="shared" si="1"/>
        <v>0</v>
      </c>
      <c r="H28" s="20">
        <v>0</v>
      </c>
      <c r="I28" s="20">
        <v>0</v>
      </c>
      <c r="J28" s="57">
        <f t="shared" si="13"/>
        <v>62.1</v>
      </c>
      <c r="K28" s="20">
        <v>60.4</v>
      </c>
      <c r="L28" s="20">
        <v>1.7</v>
      </c>
      <c r="M28" s="57">
        <f t="shared" si="14"/>
        <v>9.700000000000001</v>
      </c>
      <c r="N28" s="20">
        <v>8.9</v>
      </c>
      <c r="O28" s="20">
        <v>0.8</v>
      </c>
      <c r="P28" s="57">
        <f t="shared" si="17"/>
        <v>0.1</v>
      </c>
      <c r="Q28" s="20">
        <v>0</v>
      </c>
      <c r="R28" s="20">
        <v>0.1</v>
      </c>
      <c r="S28" s="57">
        <f t="shared" si="18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71.89999999999999</v>
      </c>
      <c r="AA28" s="60">
        <f t="shared" si="3"/>
        <v>71.89999999999999</v>
      </c>
      <c r="AB28" s="78">
        <f t="shared" si="4"/>
        <v>71.8</v>
      </c>
      <c r="AC28" s="79">
        <f t="shared" si="5"/>
        <v>0.1</v>
      </c>
      <c r="AD28" s="80">
        <f t="shared" si="6"/>
        <v>509.5965752842116</v>
      </c>
      <c r="AE28" s="81">
        <f t="shared" si="7"/>
        <v>508.88781787769676</v>
      </c>
      <c r="AF28" s="82">
        <f t="shared" si="8"/>
        <v>0.7087574065148982</v>
      </c>
      <c r="AG28" s="83">
        <f t="shared" si="9"/>
        <v>509.5965752842116</v>
      </c>
      <c r="AH28" s="84">
        <f t="shared" si="10"/>
        <v>0</v>
      </c>
      <c r="AI28" s="85">
        <f t="shared" si="11"/>
        <v>0.13908205841446455</v>
      </c>
    </row>
    <row r="29" spans="1:35" s="55" customFormat="1" ht="19.5" customHeight="1">
      <c r="A29" s="19">
        <v>24</v>
      </c>
      <c r="B29" s="18" t="s">
        <v>30</v>
      </c>
      <c r="C29" s="54">
        <v>11114</v>
      </c>
      <c r="D29" s="56">
        <f>G29+J29+M29+P29+S29+V29</f>
        <v>177</v>
      </c>
      <c r="E29" s="51">
        <f t="shared" si="12"/>
        <v>169.29999999999998</v>
      </c>
      <c r="F29" s="51">
        <f t="shared" si="12"/>
        <v>7.7</v>
      </c>
      <c r="G29" s="57">
        <f>SUM(H29:I29)</f>
        <v>0</v>
      </c>
      <c r="H29" s="20">
        <v>0</v>
      </c>
      <c r="I29" s="20">
        <v>0</v>
      </c>
      <c r="J29" s="57">
        <f t="shared" si="13"/>
        <v>133.8</v>
      </c>
      <c r="K29" s="20">
        <v>127.7</v>
      </c>
      <c r="L29" s="20">
        <v>6.1</v>
      </c>
      <c r="M29" s="57">
        <f t="shared" si="14"/>
        <v>4.5</v>
      </c>
      <c r="N29" s="20">
        <v>4.2</v>
      </c>
      <c r="O29" s="20">
        <v>0.3</v>
      </c>
      <c r="P29" s="57">
        <f>SUM(Q29:R29)</f>
        <v>34.699999999999996</v>
      </c>
      <c r="Q29" s="20">
        <v>34.3</v>
      </c>
      <c r="R29" s="20">
        <v>0.4</v>
      </c>
      <c r="S29" s="57">
        <f t="shared" si="18"/>
        <v>0</v>
      </c>
      <c r="T29" s="20">
        <v>0</v>
      </c>
      <c r="U29" s="20">
        <v>0</v>
      </c>
      <c r="V29" s="57">
        <f t="shared" si="15"/>
        <v>4</v>
      </c>
      <c r="W29" s="20">
        <v>3.1</v>
      </c>
      <c r="X29" s="20">
        <v>0.9</v>
      </c>
      <c r="Y29" s="77">
        <v>56.1</v>
      </c>
      <c r="Z29" s="58">
        <f>D29+Y29</f>
        <v>233.1</v>
      </c>
      <c r="AA29" s="90">
        <f>SUM(AB29:AC29)</f>
        <v>177</v>
      </c>
      <c r="AB29" s="57">
        <f>G29+J29+M29+S29+V29</f>
        <v>142.3</v>
      </c>
      <c r="AC29" s="91">
        <f>P29</f>
        <v>34.699999999999996</v>
      </c>
      <c r="AD29" s="80">
        <f t="shared" si="6"/>
        <v>568.7806884495745</v>
      </c>
      <c r="AE29" s="81">
        <f t="shared" si="7"/>
        <v>457.27396591172015</v>
      </c>
      <c r="AF29" s="82">
        <f t="shared" si="8"/>
        <v>111.50672253785443</v>
      </c>
      <c r="AG29" s="83">
        <f t="shared" si="9"/>
        <v>749.0552456361346</v>
      </c>
      <c r="AH29" s="84">
        <f t="shared" si="10"/>
        <v>180.2745571865601</v>
      </c>
      <c r="AI29" s="85">
        <f t="shared" si="11"/>
        <v>19.604519774011298</v>
      </c>
    </row>
    <row r="30" spans="1:35" s="55" customFormat="1" ht="19.5" customHeight="1">
      <c r="A30" s="19">
        <v>25</v>
      </c>
      <c r="B30" s="18" t="s">
        <v>31</v>
      </c>
      <c r="C30" s="54">
        <v>14767</v>
      </c>
      <c r="D30" s="56">
        <f t="shared" si="12"/>
        <v>236.4</v>
      </c>
      <c r="E30" s="51">
        <f t="shared" si="12"/>
        <v>215.8</v>
      </c>
      <c r="F30" s="51">
        <f t="shared" si="12"/>
        <v>20.6</v>
      </c>
      <c r="G30" s="57">
        <f t="shared" si="1"/>
        <v>0</v>
      </c>
      <c r="H30" s="20">
        <v>0</v>
      </c>
      <c r="I30" s="20">
        <v>0</v>
      </c>
      <c r="J30" s="57">
        <f t="shared" si="13"/>
        <v>194.20000000000002</v>
      </c>
      <c r="K30" s="20">
        <v>188.4</v>
      </c>
      <c r="L30" s="20">
        <v>5.8</v>
      </c>
      <c r="M30" s="57">
        <f t="shared" si="14"/>
        <v>9.200000000000001</v>
      </c>
      <c r="N30" s="20">
        <v>7.4</v>
      </c>
      <c r="O30" s="20">
        <v>1.8</v>
      </c>
      <c r="P30" s="57">
        <f t="shared" si="17"/>
        <v>22.5</v>
      </c>
      <c r="Q30" s="20">
        <v>20</v>
      </c>
      <c r="R30" s="20">
        <v>2.5</v>
      </c>
      <c r="S30" s="57">
        <f t="shared" si="18"/>
        <v>0</v>
      </c>
      <c r="T30" s="20">
        <v>0</v>
      </c>
      <c r="U30" s="20">
        <v>0</v>
      </c>
      <c r="V30" s="57">
        <f t="shared" si="15"/>
        <v>10.5</v>
      </c>
      <c r="W30" s="20">
        <v>0</v>
      </c>
      <c r="X30" s="20">
        <v>10.5</v>
      </c>
      <c r="Y30" s="77">
        <v>64.3</v>
      </c>
      <c r="Z30" s="58">
        <f t="shared" si="2"/>
        <v>300.7</v>
      </c>
      <c r="AA30" s="60">
        <f t="shared" si="3"/>
        <v>236.4</v>
      </c>
      <c r="AB30" s="78">
        <f t="shared" si="4"/>
        <v>213.9</v>
      </c>
      <c r="AC30" s="79">
        <f t="shared" si="5"/>
        <v>22.5</v>
      </c>
      <c r="AD30" s="80">
        <f t="shared" si="6"/>
        <v>571.7381419961497</v>
      </c>
      <c r="AE30" s="81">
        <f t="shared" si="7"/>
        <v>517.3214406640288</v>
      </c>
      <c r="AF30" s="82">
        <f t="shared" si="8"/>
        <v>54.416701332120844</v>
      </c>
      <c r="AG30" s="83">
        <f t="shared" si="9"/>
        <v>727.2489818030551</v>
      </c>
      <c r="AH30" s="84">
        <f t="shared" si="10"/>
        <v>155.51083980690538</v>
      </c>
      <c r="AI30" s="85">
        <f t="shared" si="11"/>
        <v>9.51776649746193</v>
      </c>
    </row>
    <row r="31" spans="1:35" s="55" customFormat="1" ht="19.5" customHeight="1">
      <c r="A31" s="19">
        <v>26</v>
      </c>
      <c r="B31" s="18" t="s">
        <v>43</v>
      </c>
      <c r="C31" s="54">
        <v>8550</v>
      </c>
      <c r="D31" s="56">
        <f t="shared" si="12"/>
        <v>118.60000000000001</v>
      </c>
      <c r="E31" s="51">
        <f t="shared" si="12"/>
        <v>114.1</v>
      </c>
      <c r="F31" s="51">
        <f t="shared" si="12"/>
        <v>4.5</v>
      </c>
      <c r="G31" s="57">
        <f t="shared" si="1"/>
        <v>0</v>
      </c>
      <c r="H31" s="20">
        <v>0</v>
      </c>
      <c r="I31" s="20">
        <v>0</v>
      </c>
      <c r="J31" s="57">
        <f t="shared" si="13"/>
        <v>91</v>
      </c>
      <c r="K31" s="20">
        <v>90</v>
      </c>
      <c r="L31" s="20">
        <v>1</v>
      </c>
      <c r="M31" s="57">
        <f t="shared" si="14"/>
        <v>5.2</v>
      </c>
      <c r="N31" s="20">
        <v>4.5</v>
      </c>
      <c r="O31" s="20">
        <v>0.7</v>
      </c>
      <c r="P31" s="57">
        <f t="shared" si="17"/>
        <v>20</v>
      </c>
      <c r="Q31" s="20">
        <v>19.6</v>
      </c>
      <c r="R31" s="20">
        <v>0.4</v>
      </c>
      <c r="S31" s="57">
        <f t="shared" si="18"/>
        <v>0</v>
      </c>
      <c r="T31" s="20">
        <v>0</v>
      </c>
      <c r="U31" s="20">
        <v>0</v>
      </c>
      <c r="V31" s="57">
        <f t="shared" si="15"/>
        <v>2.4</v>
      </c>
      <c r="W31" s="20">
        <v>0</v>
      </c>
      <c r="X31" s="20">
        <v>2.4</v>
      </c>
      <c r="Y31" s="77">
        <v>39.6</v>
      </c>
      <c r="Z31" s="58">
        <f t="shared" si="2"/>
        <v>158.20000000000002</v>
      </c>
      <c r="AA31" s="60">
        <f t="shared" si="3"/>
        <v>118.60000000000001</v>
      </c>
      <c r="AB31" s="78">
        <f t="shared" si="4"/>
        <v>98.60000000000001</v>
      </c>
      <c r="AC31" s="79">
        <f t="shared" si="5"/>
        <v>20</v>
      </c>
      <c r="AD31" s="80">
        <f t="shared" si="6"/>
        <v>495.40517961570595</v>
      </c>
      <c r="AE31" s="81">
        <f t="shared" si="7"/>
        <v>411.8629908103593</v>
      </c>
      <c r="AF31" s="82">
        <f t="shared" si="8"/>
        <v>83.5421888053467</v>
      </c>
      <c r="AG31" s="83">
        <f t="shared" si="9"/>
        <v>660.8187134502924</v>
      </c>
      <c r="AH31" s="84">
        <f t="shared" si="10"/>
        <v>165.41353383458647</v>
      </c>
      <c r="AI31" s="85">
        <f t="shared" si="11"/>
        <v>16.863406408094434</v>
      </c>
    </row>
    <row r="32" spans="1:35" s="55" customFormat="1" ht="19.5" customHeight="1">
      <c r="A32" s="19">
        <v>27</v>
      </c>
      <c r="B32" s="18" t="s">
        <v>32</v>
      </c>
      <c r="C32" s="54">
        <v>3100</v>
      </c>
      <c r="D32" s="56">
        <f t="shared" si="12"/>
        <v>42.2</v>
      </c>
      <c r="E32" s="51">
        <f t="shared" si="12"/>
        <v>40.7</v>
      </c>
      <c r="F32" s="51">
        <f t="shared" si="12"/>
        <v>1.5</v>
      </c>
      <c r="G32" s="57">
        <f>SUM(H32:I32)</f>
        <v>0</v>
      </c>
      <c r="H32" s="20">
        <v>0</v>
      </c>
      <c r="I32" s="20">
        <v>0</v>
      </c>
      <c r="J32" s="57">
        <f t="shared" si="13"/>
        <v>34.2</v>
      </c>
      <c r="K32" s="20">
        <v>34</v>
      </c>
      <c r="L32" s="20">
        <v>0.2</v>
      </c>
      <c r="M32" s="57">
        <f t="shared" si="14"/>
        <v>1.6</v>
      </c>
      <c r="N32" s="20">
        <v>1.5</v>
      </c>
      <c r="O32" s="20">
        <v>0.1</v>
      </c>
      <c r="P32" s="57">
        <f t="shared" si="17"/>
        <v>5.6000000000000005</v>
      </c>
      <c r="Q32" s="20">
        <v>5.2</v>
      </c>
      <c r="R32" s="20">
        <v>0.4</v>
      </c>
      <c r="S32" s="57">
        <f t="shared" si="18"/>
        <v>0</v>
      </c>
      <c r="T32" s="20">
        <v>0</v>
      </c>
      <c r="U32" s="20">
        <v>0</v>
      </c>
      <c r="V32" s="57">
        <f t="shared" si="15"/>
        <v>0.8</v>
      </c>
      <c r="W32" s="20">
        <v>0</v>
      </c>
      <c r="X32" s="20">
        <v>0.8</v>
      </c>
      <c r="Y32" s="77">
        <v>13.3</v>
      </c>
      <c r="Z32" s="58">
        <f>D32+Y32</f>
        <v>55.5</v>
      </c>
      <c r="AA32" s="60">
        <f>SUM(AB32:AC32)</f>
        <v>42.2</v>
      </c>
      <c r="AB32" s="78">
        <f>G32+J32+M32+S32+V32</f>
        <v>36.6</v>
      </c>
      <c r="AC32" s="79">
        <f>P32</f>
        <v>5.6000000000000005</v>
      </c>
      <c r="AD32" s="80">
        <f t="shared" si="6"/>
        <v>486.1751152073733</v>
      </c>
      <c r="AE32" s="81">
        <f t="shared" si="7"/>
        <v>421.6589861751152</v>
      </c>
      <c r="AF32" s="82">
        <f t="shared" si="8"/>
        <v>64.51612903225806</v>
      </c>
      <c r="AG32" s="83">
        <f t="shared" si="9"/>
        <v>639.4009216589861</v>
      </c>
      <c r="AH32" s="84">
        <f t="shared" si="10"/>
        <v>153.2258064516129</v>
      </c>
      <c r="AI32" s="85">
        <f t="shared" si="11"/>
        <v>13.270142180094785</v>
      </c>
    </row>
    <row r="33" spans="1:35" s="8" customFormat="1" ht="19.5" customHeight="1">
      <c r="A33" s="13">
        <v>28</v>
      </c>
      <c r="B33" s="18" t="s">
        <v>44</v>
      </c>
      <c r="C33" s="54">
        <v>2475</v>
      </c>
      <c r="D33" s="56">
        <f t="shared" si="12"/>
        <v>42.1</v>
      </c>
      <c r="E33" s="51">
        <f t="shared" si="12"/>
        <v>39.1</v>
      </c>
      <c r="F33" s="51">
        <f t="shared" si="12"/>
        <v>3</v>
      </c>
      <c r="G33" s="57">
        <f t="shared" si="1"/>
        <v>0</v>
      </c>
      <c r="H33" s="20">
        <v>0</v>
      </c>
      <c r="I33" s="20">
        <v>0</v>
      </c>
      <c r="J33" s="57">
        <f t="shared" si="13"/>
        <v>34.7</v>
      </c>
      <c r="K33" s="20">
        <v>32</v>
      </c>
      <c r="L33" s="20">
        <v>2.7</v>
      </c>
      <c r="M33" s="57">
        <f t="shared" si="14"/>
        <v>1.5</v>
      </c>
      <c r="N33" s="20">
        <v>1.5</v>
      </c>
      <c r="O33" s="20">
        <v>0</v>
      </c>
      <c r="P33" s="57">
        <f t="shared" si="17"/>
        <v>5.8999999999999995</v>
      </c>
      <c r="Q33" s="20">
        <v>5.6</v>
      </c>
      <c r="R33" s="20">
        <v>0.3</v>
      </c>
      <c r="S33" s="57">
        <f t="shared" si="18"/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10</v>
      </c>
      <c r="Z33" s="58">
        <f>D33+Y33</f>
        <v>52.1</v>
      </c>
      <c r="AA33" s="60">
        <f>SUM(AB33:AC33)</f>
        <v>42.1</v>
      </c>
      <c r="AB33" s="78">
        <f t="shared" si="4"/>
        <v>36.2</v>
      </c>
      <c r="AC33" s="79">
        <f t="shared" si="5"/>
        <v>5.8999999999999995</v>
      </c>
      <c r="AD33" s="80">
        <f t="shared" si="6"/>
        <v>607.5036075036076</v>
      </c>
      <c r="AE33" s="81">
        <f t="shared" si="7"/>
        <v>522.3665223665224</v>
      </c>
      <c r="AF33" s="82">
        <f t="shared" si="8"/>
        <v>85.13708513708512</v>
      </c>
      <c r="AG33" s="83">
        <f t="shared" si="9"/>
        <v>751.8037518037519</v>
      </c>
      <c r="AH33" s="84">
        <f t="shared" si="10"/>
        <v>144.3001443001443</v>
      </c>
      <c r="AI33" s="85">
        <f t="shared" si="11"/>
        <v>14.014251781472684</v>
      </c>
    </row>
    <row r="34" spans="1:35" s="8" customFormat="1" ht="19.5" customHeight="1">
      <c r="A34" s="19">
        <v>29</v>
      </c>
      <c r="B34" s="18" t="s">
        <v>33</v>
      </c>
      <c r="C34" s="54">
        <v>8521</v>
      </c>
      <c r="D34" s="56">
        <f t="shared" si="12"/>
        <v>98.6</v>
      </c>
      <c r="E34" s="51">
        <f t="shared" si="12"/>
        <v>96.39999999999999</v>
      </c>
      <c r="F34" s="51">
        <f t="shared" si="12"/>
        <v>2.2</v>
      </c>
      <c r="G34" s="57">
        <f t="shared" si="1"/>
        <v>0</v>
      </c>
      <c r="H34" s="20">
        <v>0</v>
      </c>
      <c r="I34" s="20">
        <v>0</v>
      </c>
      <c r="J34" s="57">
        <f t="shared" si="13"/>
        <v>78.19999999999999</v>
      </c>
      <c r="K34" s="20">
        <v>76.6</v>
      </c>
      <c r="L34" s="20">
        <v>1.6</v>
      </c>
      <c r="M34" s="57">
        <f t="shared" si="14"/>
        <v>3</v>
      </c>
      <c r="N34" s="20">
        <v>3</v>
      </c>
      <c r="O34" s="20">
        <v>0</v>
      </c>
      <c r="P34" s="57">
        <f t="shared" si="17"/>
        <v>17.2</v>
      </c>
      <c r="Q34" s="20">
        <v>16.8</v>
      </c>
      <c r="R34" s="20">
        <v>0.4</v>
      </c>
      <c r="S34" s="57">
        <f t="shared" si="18"/>
        <v>0</v>
      </c>
      <c r="T34" s="20">
        <v>0</v>
      </c>
      <c r="U34" s="20">
        <v>0</v>
      </c>
      <c r="V34" s="57">
        <f t="shared" si="15"/>
        <v>0.2</v>
      </c>
      <c r="W34" s="20">
        <v>0</v>
      </c>
      <c r="X34" s="20">
        <v>0.2</v>
      </c>
      <c r="Y34" s="77">
        <v>25.4</v>
      </c>
      <c r="Z34" s="58">
        <f t="shared" si="2"/>
        <v>124</v>
      </c>
      <c r="AA34" s="60">
        <f>SUM(AB34:AC34)</f>
        <v>98.6</v>
      </c>
      <c r="AB34" s="78">
        <f t="shared" si="4"/>
        <v>81.39999999999999</v>
      </c>
      <c r="AC34" s="79">
        <f t="shared" si="5"/>
        <v>17.2</v>
      </c>
      <c r="AD34" s="80">
        <f t="shared" si="6"/>
        <v>413.26470736164435</v>
      </c>
      <c r="AE34" s="81">
        <f t="shared" si="7"/>
        <v>341.17390648314245</v>
      </c>
      <c r="AF34" s="82">
        <f t="shared" si="8"/>
        <v>72.09080087850185</v>
      </c>
      <c r="AG34" s="83">
        <f t="shared" si="9"/>
        <v>519.7243784264086</v>
      </c>
      <c r="AH34" s="84">
        <f t="shared" si="10"/>
        <v>106.45967106476436</v>
      </c>
      <c r="AI34" s="85">
        <f t="shared" si="11"/>
        <v>17.44421906693712</v>
      </c>
    </row>
    <row r="35" spans="1:35" s="55" customFormat="1" ht="19.5" customHeight="1">
      <c r="A35" s="19">
        <v>30</v>
      </c>
      <c r="B35" s="18" t="s">
        <v>34</v>
      </c>
      <c r="C35" s="54">
        <v>4095</v>
      </c>
      <c r="D35" s="56">
        <f>G35+J35+M35+P35+S35+V35</f>
        <v>59.30000000000001</v>
      </c>
      <c r="E35" s="51">
        <f t="shared" si="12"/>
        <v>55.7</v>
      </c>
      <c r="F35" s="51">
        <f t="shared" si="12"/>
        <v>3.6</v>
      </c>
      <c r="G35" s="57">
        <f>SUM(H35:I35)</f>
        <v>0</v>
      </c>
      <c r="H35" s="20">
        <v>0</v>
      </c>
      <c r="I35" s="20">
        <v>0</v>
      </c>
      <c r="J35" s="57">
        <f t="shared" si="13"/>
        <v>48.400000000000006</v>
      </c>
      <c r="K35" s="20">
        <v>45.2</v>
      </c>
      <c r="L35" s="20">
        <v>3.2</v>
      </c>
      <c r="M35" s="57">
        <f t="shared" si="14"/>
        <v>2.1999999999999997</v>
      </c>
      <c r="N35" s="20">
        <v>1.9</v>
      </c>
      <c r="O35" s="20">
        <v>0.3</v>
      </c>
      <c r="P35" s="57">
        <f t="shared" si="17"/>
        <v>8.7</v>
      </c>
      <c r="Q35" s="20">
        <v>8.6</v>
      </c>
      <c r="R35" s="20">
        <v>0.1</v>
      </c>
      <c r="S35" s="57">
        <f t="shared" si="18"/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14.7</v>
      </c>
      <c r="Z35" s="58">
        <f>D35+Y35</f>
        <v>74.00000000000001</v>
      </c>
      <c r="AA35" s="60">
        <f t="shared" si="3"/>
        <v>59.30000000000001</v>
      </c>
      <c r="AB35" s="78">
        <f>G35+J35+M35+S35+V35</f>
        <v>50.60000000000001</v>
      </c>
      <c r="AC35" s="79">
        <f>P35</f>
        <v>8.7</v>
      </c>
      <c r="AD35" s="80">
        <f t="shared" si="6"/>
        <v>517.1812314669459</v>
      </c>
      <c r="AE35" s="81">
        <f t="shared" si="7"/>
        <v>441.30472701901283</v>
      </c>
      <c r="AF35" s="82">
        <f t="shared" si="8"/>
        <v>75.87650444793302</v>
      </c>
      <c r="AG35" s="83">
        <f t="shared" si="9"/>
        <v>645.3863596720741</v>
      </c>
      <c r="AH35" s="84">
        <f t="shared" si="10"/>
        <v>128.2051282051282</v>
      </c>
      <c r="AI35" s="85">
        <f t="shared" si="11"/>
        <v>14.671163575042154</v>
      </c>
    </row>
    <row r="36" spans="1:36" s="8" customFormat="1" ht="19.5" customHeight="1">
      <c r="A36" s="19">
        <v>31</v>
      </c>
      <c r="B36" s="18" t="s">
        <v>51</v>
      </c>
      <c r="C36" s="54">
        <v>5455</v>
      </c>
      <c r="D36" s="56">
        <f t="shared" si="12"/>
        <v>69.80000000000001</v>
      </c>
      <c r="E36" s="51">
        <f t="shared" si="12"/>
        <v>67.3</v>
      </c>
      <c r="F36" s="51">
        <f t="shared" si="12"/>
        <v>2.5</v>
      </c>
      <c r="G36" s="57">
        <f t="shared" si="1"/>
        <v>0</v>
      </c>
      <c r="H36" s="20">
        <v>0</v>
      </c>
      <c r="I36" s="20">
        <v>0</v>
      </c>
      <c r="J36" s="57">
        <f t="shared" si="13"/>
        <v>55.4</v>
      </c>
      <c r="K36" s="20">
        <v>54.8</v>
      </c>
      <c r="L36" s="20">
        <v>0.6</v>
      </c>
      <c r="M36" s="57">
        <f t="shared" si="14"/>
        <v>3</v>
      </c>
      <c r="N36" s="20">
        <v>2.7</v>
      </c>
      <c r="O36" s="20">
        <v>0.3</v>
      </c>
      <c r="P36" s="57">
        <f t="shared" si="17"/>
        <v>8</v>
      </c>
      <c r="Q36" s="20">
        <v>8</v>
      </c>
      <c r="R36" s="20">
        <v>0</v>
      </c>
      <c r="S36" s="57">
        <f t="shared" si="18"/>
        <v>0</v>
      </c>
      <c r="T36" s="20">
        <v>0</v>
      </c>
      <c r="U36" s="20">
        <v>0</v>
      </c>
      <c r="V36" s="57">
        <f t="shared" si="15"/>
        <v>3.4000000000000004</v>
      </c>
      <c r="W36" s="20">
        <v>1.8</v>
      </c>
      <c r="X36" s="20">
        <v>1.6</v>
      </c>
      <c r="Y36" s="77">
        <v>14.1</v>
      </c>
      <c r="Z36" s="58">
        <f t="shared" si="2"/>
        <v>83.9</v>
      </c>
      <c r="AA36" s="60">
        <f t="shared" si="3"/>
        <v>69.8</v>
      </c>
      <c r="AB36" s="78">
        <f t="shared" si="4"/>
        <v>61.8</v>
      </c>
      <c r="AC36" s="79">
        <f t="shared" si="5"/>
        <v>8</v>
      </c>
      <c r="AD36" s="80">
        <f t="shared" si="6"/>
        <v>456.9857273798612</v>
      </c>
      <c r="AE36" s="81">
        <f t="shared" si="7"/>
        <v>404.60913971454755</v>
      </c>
      <c r="AF36" s="82">
        <f t="shared" si="8"/>
        <v>52.37658766531361</v>
      </c>
      <c r="AG36" s="83">
        <f t="shared" si="9"/>
        <v>549.2994631399764</v>
      </c>
      <c r="AH36" s="84">
        <f t="shared" si="10"/>
        <v>92.31373576011524</v>
      </c>
      <c r="AI36" s="85">
        <f t="shared" si="11"/>
        <v>11.461318051575931</v>
      </c>
      <c r="AJ36" s="55"/>
    </row>
    <row r="37" spans="1:35" s="8" customFormat="1" ht="19.5" customHeight="1">
      <c r="A37" s="19">
        <v>32</v>
      </c>
      <c r="B37" s="18" t="s">
        <v>45</v>
      </c>
      <c r="C37" s="54">
        <v>15682</v>
      </c>
      <c r="D37" s="56">
        <f t="shared" si="12"/>
        <v>218.2</v>
      </c>
      <c r="E37" s="51">
        <f t="shared" si="12"/>
        <v>192.6</v>
      </c>
      <c r="F37" s="51">
        <f t="shared" si="12"/>
        <v>25.6</v>
      </c>
      <c r="G37" s="57">
        <f t="shared" si="1"/>
        <v>0</v>
      </c>
      <c r="H37" s="20">
        <v>0</v>
      </c>
      <c r="I37" s="20">
        <v>0</v>
      </c>
      <c r="J37" s="57">
        <f t="shared" si="13"/>
        <v>174.29999999999998</v>
      </c>
      <c r="K37" s="20">
        <v>156.6</v>
      </c>
      <c r="L37" s="20">
        <v>17.7</v>
      </c>
      <c r="M37" s="57">
        <f t="shared" si="14"/>
        <v>13.7</v>
      </c>
      <c r="N37" s="20">
        <v>7.4</v>
      </c>
      <c r="O37" s="20">
        <v>6.3</v>
      </c>
      <c r="P37" s="57">
        <f t="shared" si="17"/>
        <v>30.200000000000003</v>
      </c>
      <c r="Q37" s="20">
        <v>28.6</v>
      </c>
      <c r="R37" s="20">
        <v>1.6</v>
      </c>
      <c r="S37" s="57">
        <f t="shared" si="18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47.3</v>
      </c>
      <c r="Z37" s="58">
        <f t="shared" si="2"/>
        <v>265.5</v>
      </c>
      <c r="AA37" s="60">
        <f t="shared" si="3"/>
        <v>218.2</v>
      </c>
      <c r="AB37" s="78">
        <f t="shared" si="4"/>
        <v>187.99999999999997</v>
      </c>
      <c r="AC37" s="79">
        <f t="shared" si="5"/>
        <v>30.200000000000003</v>
      </c>
      <c r="AD37" s="80">
        <f t="shared" si="6"/>
        <v>496.9300562974839</v>
      </c>
      <c r="AE37" s="81">
        <f t="shared" si="7"/>
        <v>428.15238581084765</v>
      </c>
      <c r="AF37" s="82">
        <f t="shared" si="8"/>
        <v>68.7776704866362</v>
      </c>
      <c r="AG37" s="83">
        <f t="shared" si="9"/>
        <v>604.6513746424473</v>
      </c>
      <c r="AH37" s="84">
        <f t="shared" si="10"/>
        <v>107.72131834496328</v>
      </c>
      <c r="AI37" s="85">
        <f t="shared" si="11"/>
        <v>13.840513290559123</v>
      </c>
    </row>
    <row r="38" spans="1:35" s="8" customFormat="1" ht="19.5" customHeight="1" thickBot="1">
      <c r="A38" s="92">
        <v>33</v>
      </c>
      <c r="B38" s="93" t="s">
        <v>35</v>
      </c>
      <c r="C38" s="94">
        <v>11503</v>
      </c>
      <c r="D38" s="95">
        <f t="shared" si="12"/>
        <v>152.49999999999997</v>
      </c>
      <c r="E38" s="96">
        <f t="shared" si="12"/>
        <v>148.6</v>
      </c>
      <c r="F38" s="96">
        <f t="shared" si="12"/>
        <v>3.9000000000000004</v>
      </c>
      <c r="G38" s="97">
        <f t="shared" si="1"/>
        <v>0</v>
      </c>
      <c r="H38" s="98">
        <v>0</v>
      </c>
      <c r="I38" s="98">
        <v>0</v>
      </c>
      <c r="J38" s="97">
        <f t="shared" si="13"/>
        <v>103.39999999999999</v>
      </c>
      <c r="K38" s="98">
        <v>102.6</v>
      </c>
      <c r="L38" s="98">
        <v>0.8</v>
      </c>
      <c r="M38" s="97">
        <f t="shared" si="14"/>
        <v>4.3</v>
      </c>
      <c r="N38" s="98">
        <v>3.9</v>
      </c>
      <c r="O38" s="98">
        <v>0.4</v>
      </c>
      <c r="P38" s="97">
        <f t="shared" si="17"/>
        <v>37.1</v>
      </c>
      <c r="Q38" s="98">
        <v>37</v>
      </c>
      <c r="R38" s="98">
        <v>0.1</v>
      </c>
      <c r="S38" s="97">
        <f>SUM(T38:U38)</f>
        <v>0</v>
      </c>
      <c r="T38" s="98">
        <v>0</v>
      </c>
      <c r="U38" s="98">
        <v>0</v>
      </c>
      <c r="V38" s="97">
        <f t="shared" si="15"/>
        <v>7.699999999999999</v>
      </c>
      <c r="W38" s="98">
        <v>5.1</v>
      </c>
      <c r="X38" s="98">
        <v>2.6</v>
      </c>
      <c r="Y38" s="99">
        <v>41.8</v>
      </c>
      <c r="Z38" s="100">
        <f t="shared" si="2"/>
        <v>194.29999999999995</v>
      </c>
      <c r="AA38" s="101">
        <f t="shared" si="3"/>
        <v>152.5</v>
      </c>
      <c r="AB38" s="102">
        <f t="shared" si="4"/>
        <v>115.39999999999999</v>
      </c>
      <c r="AC38" s="103">
        <f t="shared" si="5"/>
        <v>37.1</v>
      </c>
      <c r="AD38" s="104">
        <f t="shared" si="6"/>
        <v>473.4789682194707</v>
      </c>
      <c r="AE38" s="105">
        <f t="shared" si="7"/>
        <v>358.2916257870617</v>
      </c>
      <c r="AF38" s="106">
        <f t="shared" si="8"/>
        <v>115.18734243240894</v>
      </c>
      <c r="AG38" s="107">
        <f t="shared" si="9"/>
        <v>603.2587772133976</v>
      </c>
      <c r="AH38" s="108">
        <f t="shared" si="10"/>
        <v>129.77980899392702</v>
      </c>
      <c r="AI38" s="61">
        <f t="shared" si="11"/>
        <v>24.327868852459016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headerFooter alignWithMargins="0">
    <oddHeader>&amp;R資料２</oddHeader>
  </headerFooter>
  <colBreaks count="1" manualBreakCount="1">
    <brk id="1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16" t="s">
        <v>64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</row>
    <row r="2" spans="1:35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</row>
    <row r="3" spans="1:35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</row>
    <row r="4" spans="1:35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</row>
    <row r="5" spans="1:35" s="2" customFormat="1" ht="39.75" customHeight="1" thickBot="1">
      <c r="A5" s="148" t="s">
        <v>18</v>
      </c>
      <c r="B5" s="149"/>
      <c r="C5" s="34">
        <f>SUM(C6:C38)</f>
        <v>1198430</v>
      </c>
      <c r="D5" s="35">
        <f>SUM(E5:F5)</f>
        <v>21375.70000000001</v>
      </c>
      <c r="E5" s="36">
        <f>SUM(E6:E38)</f>
        <v>19579.30000000001</v>
      </c>
      <c r="F5" s="36">
        <f>SUM(F6:F38)</f>
        <v>1796.4000000000003</v>
      </c>
      <c r="G5" s="37">
        <f>SUM(H5:I5)</f>
        <v>444.9</v>
      </c>
      <c r="H5" s="37">
        <f aca="true" t="shared" si="0" ref="H5:AC5">SUM(H6:H38)</f>
        <v>444.9</v>
      </c>
      <c r="I5" s="37">
        <f t="shared" si="0"/>
        <v>0</v>
      </c>
      <c r="J5" s="37">
        <f>SUM(K5:L5)</f>
        <v>16005.2</v>
      </c>
      <c r="K5" s="37">
        <f t="shared" si="0"/>
        <v>14948.300000000001</v>
      </c>
      <c r="L5" s="37">
        <f t="shared" si="0"/>
        <v>1056.8999999999999</v>
      </c>
      <c r="M5" s="37">
        <f>SUM(N5:O5)</f>
        <v>1041.2</v>
      </c>
      <c r="N5" s="37">
        <f t="shared" si="0"/>
        <v>773.8</v>
      </c>
      <c r="O5" s="37">
        <f t="shared" si="0"/>
        <v>267.40000000000003</v>
      </c>
      <c r="P5" s="37">
        <f>SUM(Q5:R5)</f>
        <v>3265.0000000000005</v>
      </c>
      <c r="Q5" s="37">
        <f t="shared" si="0"/>
        <v>3153.6000000000004</v>
      </c>
      <c r="R5" s="37">
        <f t="shared" si="0"/>
        <v>111.39999999999998</v>
      </c>
      <c r="S5" s="37">
        <f>SUM(T5:U5)</f>
        <v>1.2000000000000002</v>
      </c>
      <c r="T5" s="37">
        <f t="shared" si="0"/>
        <v>1.1</v>
      </c>
      <c r="U5" s="37">
        <f t="shared" si="0"/>
        <v>0.1</v>
      </c>
      <c r="V5" s="37">
        <f>SUM(W5:X5)</f>
        <v>618.2</v>
      </c>
      <c r="W5" s="37">
        <f t="shared" si="0"/>
        <v>257.6</v>
      </c>
      <c r="X5" s="37">
        <f t="shared" si="0"/>
        <v>360.6</v>
      </c>
      <c r="Y5" s="38">
        <f t="shared" si="0"/>
        <v>9939.5</v>
      </c>
      <c r="Z5" s="39">
        <f t="shared" si="0"/>
        <v>31315.2</v>
      </c>
      <c r="AA5" s="40">
        <f t="shared" si="0"/>
        <v>21375.699999999993</v>
      </c>
      <c r="AB5" s="41">
        <f t="shared" si="0"/>
        <v>18110.7</v>
      </c>
      <c r="AC5" s="42">
        <f t="shared" si="0"/>
        <v>3265</v>
      </c>
      <c r="AD5" s="43">
        <f>AA5/C5/31*1000000</f>
        <v>575.3683650087357</v>
      </c>
      <c r="AE5" s="44">
        <f>AB5/C5/31*1000000</f>
        <v>487.48456650138775</v>
      </c>
      <c r="AF5" s="45">
        <f>AC5/C5/31*1000000</f>
        <v>87.88379850734819</v>
      </c>
      <c r="AG5" s="46">
        <f>Z5/C5/31*1000000</f>
        <v>842.9092578919785</v>
      </c>
      <c r="AH5" s="47">
        <f>Y5/C5/31*1000000</f>
        <v>267.5408928832427</v>
      </c>
      <c r="AI5" s="48">
        <f>AC5*100/AA5</f>
        <v>15.274353588420501</v>
      </c>
    </row>
    <row r="6" spans="1:35" s="8" customFormat="1" ht="19.5" customHeight="1" thickTop="1">
      <c r="A6" s="14">
        <v>1</v>
      </c>
      <c r="B6" s="15" t="s">
        <v>19</v>
      </c>
      <c r="C6" s="49">
        <v>284044</v>
      </c>
      <c r="D6" s="50">
        <f>G6+J6+M6+P6+S6+V6</f>
        <v>4743.900000000001</v>
      </c>
      <c r="E6" s="51">
        <f>H6+K6+N6+Q6+T6+W6</f>
        <v>4706.8</v>
      </c>
      <c r="F6" s="51">
        <f>I6+L6+O6+R6+U6+X6</f>
        <v>37.1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3500</v>
      </c>
      <c r="K6" s="16">
        <v>3477.4</v>
      </c>
      <c r="L6" s="16">
        <v>22.6</v>
      </c>
      <c r="M6" s="52">
        <f>SUM(N6:O6)</f>
        <v>268.4</v>
      </c>
      <c r="N6" s="16">
        <v>266.9</v>
      </c>
      <c r="O6" s="16">
        <v>1.5</v>
      </c>
      <c r="P6" s="52">
        <f>SUM(Q6:R6)</f>
        <v>893.1999999999999</v>
      </c>
      <c r="Q6" s="16">
        <v>891.9</v>
      </c>
      <c r="R6" s="16">
        <v>1.3</v>
      </c>
      <c r="S6" s="52">
        <f>SUM(T6:U6)</f>
        <v>0</v>
      </c>
      <c r="T6" s="16">
        <v>0</v>
      </c>
      <c r="U6" s="16">
        <v>0</v>
      </c>
      <c r="V6" s="52">
        <f>SUM(W6:X6)</f>
        <v>82.3</v>
      </c>
      <c r="W6" s="16">
        <v>70.6</v>
      </c>
      <c r="X6" s="16">
        <v>11.7</v>
      </c>
      <c r="Y6" s="67">
        <v>2903.3</v>
      </c>
      <c r="Z6" s="53">
        <f aca="true" t="shared" si="2" ref="Z6:Z38">D6+Y6</f>
        <v>7647.200000000001</v>
      </c>
      <c r="AA6" s="68">
        <f aca="true" t="shared" si="3" ref="AA6:AA38">SUM(AB6:AC6)</f>
        <v>4743.900000000001</v>
      </c>
      <c r="AB6" s="69">
        <f aca="true" t="shared" si="4" ref="AB6:AB38">G6+J6+M6+S6+V6</f>
        <v>3850.7000000000003</v>
      </c>
      <c r="AC6" s="70">
        <f aca="true" t="shared" si="5" ref="AC6:AC38">P6</f>
        <v>893.1999999999999</v>
      </c>
      <c r="AD6" s="71">
        <f aca="true" t="shared" si="6" ref="AD6:AD38">AA6/C6/31*1000000</f>
        <v>538.7511521386283</v>
      </c>
      <c r="AE6" s="72">
        <f aca="true" t="shared" si="7" ref="AE6:AE38">AB6/C6/31*1000000</f>
        <v>437.31298331335313</v>
      </c>
      <c r="AF6" s="73">
        <f aca="true" t="shared" si="8" ref="AF6:AF38">AC6/C6/31*1000000</f>
        <v>101.43816882527513</v>
      </c>
      <c r="AG6" s="74">
        <f aca="true" t="shared" si="9" ref="AG6:AG38">Z6/C6/31*1000000</f>
        <v>868.4706276764937</v>
      </c>
      <c r="AH6" s="75">
        <f aca="true" t="shared" si="10" ref="AH6:AH38">Y6/C6/31*1000000</f>
        <v>329.7194755378653</v>
      </c>
      <c r="AI6" s="76">
        <f aca="true" t="shared" si="11" ref="AI6:AI38">AC6*100/AA6</f>
        <v>18.828390143131177</v>
      </c>
    </row>
    <row r="7" spans="1:35" s="55" customFormat="1" ht="19.5" customHeight="1">
      <c r="A7" s="13">
        <v>2</v>
      </c>
      <c r="B7" s="17" t="s">
        <v>20</v>
      </c>
      <c r="C7" s="54">
        <v>48761</v>
      </c>
      <c r="D7" s="50">
        <f aca="true" t="shared" si="12" ref="D7:F38">G7+J7+M7+P7+S7+V7</f>
        <v>1013.1999999999999</v>
      </c>
      <c r="E7" s="51">
        <f t="shared" si="12"/>
        <v>809.3000000000001</v>
      </c>
      <c r="F7" s="51">
        <f t="shared" si="12"/>
        <v>203.9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769.6</v>
      </c>
      <c r="K7" s="16">
        <v>688.2</v>
      </c>
      <c r="L7" s="16">
        <v>81.4</v>
      </c>
      <c r="M7" s="52">
        <f aca="true" t="shared" si="14" ref="M7:M38">SUM(N7:O7)</f>
        <v>43.3</v>
      </c>
      <c r="N7" s="16">
        <v>22.7</v>
      </c>
      <c r="O7" s="16">
        <v>20.6</v>
      </c>
      <c r="P7" s="52">
        <f>SUM(Q7:R7)</f>
        <v>134.9</v>
      </c>
      <c r="Q7" s="16">
        <v>98.4</v>
      </c>
      <c r="R7" s="16">
        <v>36.5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65.4</v>
      </c>
      <c r="W7" s="16">
        <v>0</v>
      </c>
      <c r="X7" s="16">
        <v>65.4</v>
      </c>
      <c r="Y7" s="67">
        <v>427</v>
      </c>
      <c r="Z7" s="53">
        <f>D7+Y7</f>
        <v>1440.1999999999998</v>
      </c>
      <c r="AA7" s="68">
        <f>SUM(AB7:AC7)</f>
        <v>1013.1999999999999</v>
      </c>
      <c r="AB7" s="69">
        <f>G7+J7+M7+S7+V7</f>
        <v>878.3</v>
      </c>
      <c r="AC7" s="70">
        <f>P7</f>
        <v>134.9</v>
      </c>
      <c r="AD7" s="71">
        <f t="shared" si="6"/>
        <v>670.287134548962</v>
      </c>
      <c r="AE7" s="72">
        <f t="shared" si="7"/>
        <v>581.0434171677391</v>
      </c>
      <c r="AF7" s="73">
        <f t="shared" si="8"/>
        <v>89.24371738122282</v>
      </c>
      <c r="AG7" s="74">
        <f t="shared" si="9"/>
        <v>952.7709545769985</v>
      </c>
      <c r="AH7" s="75">
        <f t="shared" si="10"/>
        <v>282.4838200280367</v>
      </c>
      <c r="AI7" s="76">
        <f t="shared" si="11"/>
        <v>13.314251875246743</v>
      </c>
    </row>
    <row r="8" spans="1:35" s="55" customFormat="1" ht="19.5" customHeight="1">
      <c r="A8" s="13">
        <v>3</v>
      </c>
      <c r="B8" s="18" t="s">
        <v>21</v>
      </c>
      <c r="C8" s="54">
        <v>33948</v>
      </c>
      <c r="D8" s="50">
        <f t="shared" si="12"/>
        <v>698.5999999999999</v>
      </c>
      <c r="E8" s="51">
        <f t="shared" si="12"/>
        <v>599.9</v>
      </c>
      <c r="F8" s="51">
        <f t="shared" si="12"/>
        <v>98.7</v>
      </c>
      <c r="G8" s="52">
        <f>SUM(H8:I8)</f>
        <v>0</v>
      </c>
      <c r="H8" s="16">
        <v>0</v>
      </c>
      <c r="I8" s="16">
        <v>0</v>
      </c>
      <c r="J8" s="52">
        <f t="shared" si="13"/>
        <v>585</v>
      </c>
      <c r="K8" s="16">
        <v>524.4</v>
      </c>
      <c r="L8" s="16">
        <v>60.6</v>
      </c>
      <c r="M8" s="52">
        <f t="shared" si="14"/>
        <v>76.3</v>
      </c>
      <c r="N8" s="16">
        <v>45</v>
      </c>
      <c r="O8" s="16">
        <v>31.3</v>
      </c>
      <c r="P8" s="52">
        <f>SUM(Q8:R8)</f>
        <v>37.3</v>
      </c>
      <c r="Q8" s="16">
        <v>30.5</v>
      </c>
      <c r="R8" s="16">
        <v>6.8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74.2</v>
      </c>
      <c r="Z8" s="53">
        <f>D8+Y8</f>
        <v>772.8</v>
      </c>
      <c r="AA8" s="68">
        <f>SUM(AB8:AC8)</f>
        <v>698.5999999999999</v>
      </c>
      <c r="AB8" s="69">
        <f>G8+J8+M8+S8+V8</f>
        <v>661.3</v>
      </c>
      <c r="AC8" s="70">
        <f>P8</f>
        <v>37.3</v>
      </c>
      <c r="AD8" s="71">
        <f t="shared" si="6"/>
        <v>663.8236087830724</v>
      </c>
      <c r="AE8" s="72">
        <f t="shared" si="7"/>
        <v>628.3804072262321</v>
      </c>
      <c r="AF8" s="73">
        <f t="shared" si="8"/>
        <v>35.44320155684025</v>
      </c>
      <c r="AG8" s="74">
        <f t="shared" si="9"/>
        <v>734.3299239444007</v>
      </c>
      <c r="AH8" s="75">
        <f t="shared" si="10"/>
        <v>70.50631516132833</v>
      </c>
      <c r="AI8" s="76">
        <f t="shared" si="11"/>
        <v>5.339249928428285</v>
      </c>
    </row>
    <row r="9" spans="1:35" s="8" customFormat="1" ht="19.5" customHeight="1">
      <c r="A9" s="19">
        <v>4</v>
      </c>
      <c r="B9" s="18" t="s">
        <v>22</v>
      </c>
      <c r="C9" s="54">
        <v>92929</v>
      </c>
      <c r="D9" s="56">
        <f t="shared" si="12"/>
        <v>1366.7</v>
      </c>
      <c r="E9" s="51">
        <f t="shared" si="12"/>
        <v>1326.5</v>
      </c>
      <c r="F9" s="51">
        <f t="shared" si="12"/>
        <v>40.199999999999996</v>
      </c>
      <c r="G9" s="57">
        <f t="shared" si="1"/>
        <v>0</v>
      </c>
      <c r="H9" s="20">
        <v>0</v>
      </c>
      <c r="I9" s="20">
        <v>0</v>
      </c>
      <c r="J9" s="57">
        <f t="shared" si="13"/>
        <v>1155.1000000000001</v>
      </c>
      <c r="K9" s="16">
        <v>1128.7</v>
      </c>
      <c r="L9" s="16">
        <v>26.4</v>
      </c>
      <c r="M9" s="57">
        <f t="shared" si="14"/>
        <v>67.5</v>
      </c>
      <c r="N9" s="16">
        <v>59.5</v>
      </c>
      <c r="O9" s="16">
        <v>8</v>
      </c>
      <c r="P9" s="57">
        <f aca="true" t="shared" si="16" ref="P9:P38">SUM(Q9:R9)</f>
        <v>138.3</v>
      </c>
      <c r="Q9" s="16">
        <v>138.3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5.8</v>
      </c>
      <c r="W9" s="16">
        <v>0</v>
      </c>
      <c r="X9" s="16">
        <v>5.8</v>
      </c>
      <c r="Y9" s="77">
        <v>913.2</v>
      </c>
      <c r="Z9" s="58">
        <f t="shared" si="2"/>
        <v>2279.9</v>
      </c>
      <c r="AA9" s="60">
        <f t="shared" si="3"/>
        <v>1366.7</v>
      </c>
      <c r="AB9" s="78">
        <f t="shared" si="4"/>
        <v>1228.4</v>
      </c>
      <c r="AC9" s="79">
        <f t="shared" si="5"/>
        <v>138.3</v>
      </c>
      <c r="AD9" s="80">
        <f t="shared" si="6"/>
        <v>474.4169933410835</v>
      </c>
      <c r="AE9" s="81">
        <f t="shared" si="7"/>
        <v>426.4094787591915</v>
      </c>
      <c r="AF9" s="82">
        <f t="shared" si="8"/>
        <v>48.00751458189204</v>
      </c>
      <c r="AG9" s="83">
        <f t="shared" si="9"/>
        <v>791.412382467503</v>
      </c>
      <c r="AH9" s="84">
        <f t="shared" si="10"/>
        <v>316.9953891264194</v>
      </c>
      <c r="AI9" s="85">
        <f t="shared" si="11"/>
        <v>10.119265383771129</v>
      </c>
    </row>
    <row r="10" spans="1:35" s="8" customFormat="1" ht="19.5" customHeight="1">
      <c r="A10" s="19">
        <v>5</v>
      </c>
      <c r="B10" s="18" t="s">
        <v>46</v>
      </c>
      <c r="C10" s="54">
        <v>92181</v>
      </c>
      <c r="D10" s="56">
        <f t="shared" si="12"/>
        <v>1429.3000000000002</v>
      </c>
      <c r="E10" s="51">
        <f t="shared" si="12"/>
        <v>1336.3000000000002</v>
      </c>
      <c r="F10" s="51">
        <f t="shared" si="12"/>
        <v>93</v>
      </c>
      <c r="G10" s="57">
        <f t="shared" si="1"/>
        <v>0</v>
      </c>
      <c r="H10" s="20">
        <v>0</v>
      </c>
      <c r="I10" s="20">
        <v>0</v>
      </c>
      <c r="J10" s="57">
        <f t="shared" si="13"/>
        <v>1073.4</v>
      </c>
      <c r="K10" s="20">
        <v>1006.7</v>
      </c>
      <c r="L10" s="20">
        <v>66.7</v>
      </c>
      <c r="M10" s="57">
        <f t="shared" si="14"/>
        <v>62.8</v>
      </c>
      <c r="N10" s="20">
        <v>36.5</v>
      </c>
      <c r="O10" s="20">
        <v>26.3</v>
      </c>
      <c r="P10" s="57">
        <f t="shared" si="16"/>
        <v>293.1</v>
      </c>
      <c r="Q10" s="20">
        <v>293.1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701.7</v>
      </c>
      <c r="Z10" s="58">
        <f t="shared" si="2"/>
        <v>2131</v>
      </c>
      <c r="AA10" s="60">
        <f t="shared" si="3"/>
        <v>1429.3000000000002</v>
      </c>
      <c r="AB10" s="78">
        <f t="shared" si="4"/>
        <v>1136.2</v>
      </c>
      <c r="AC10" s="79">
        <f t="shared" si="5"/>
        <v>293.1</v>
      </c>
      <c r="AD10" s="80">
        <f t="shared" si="6"/>
        <v>500.17304664630706</v>
      </c>
      <c r="AE10" s="81">
        <f t="shared" si="7"/>
        <v>397.6048524449269</v>
      </c>
      <c r="AF10" s="82">
        <f t="shared" si="8"/>
        <v>102.56819420138011</v>
      </c>
      <c r="AG10" s="83">
        <f t="shared" si="9"/>
        <v>745.7278124979222</v>
      </c>
      <c r="AH10" s="84">
        <f t="shared" si="10"/>
        <v>245.55476585161523</v>
      </c>
      <c r="AI10" s="85">
        <f t="shared" si="11"/>
        <v>20.506541663751488</v>
      </c>
    </row>
    <row r="11" spans="1:36" s="8" customFormat="1" ht="19.5" customHeight="1">
      <c r="A11" s="19">
        <v>6</v>
      </c>
      <c r="B11" s="18" t="s">
        <v>23</v>
      </c>
      <c r="C11" s="54">
        <v>32994</v>
      </c>
      <c r="D11" s="56">
        <f>G11+J11+M11+P11+S11+V11</f>
        <v>690.8999999999999</v>
      </c>
      <c r="E11" s="51">
        <f t="shared" si="12"/>
        <v>532.5</v>
      </c>
      <c r="F11" s="51">
        <f t="shared" si="12"/>
        <v>158.4</v>
      </c>
      <c r="G11" s="57">
        <f>SUM(H11:I11)</f>
        <v>0</v>
      </c>
      <c r="H11" s="20">
        <v>0</v>
      </c>
      <c r="I11" s="20">
        <v>0</v>
      </c>
      <c r="J11" s="57">
        <f t="shared" si="13"/>
        <v>553.1999999999999</v>
      </c>
      <c r="K11" s="20">
        <v>433.4</v>
      </c>
      <c r="L11" s="20">
        <v>119.8</v>
      </c>
      <c r="M11" s="57">
        <f t="shared" si="14"/>
        <v>49.300000000000004</v>
      </c>
      <c r="N11" s="20">
        <v>16.6</v>
      </c>
      <c r="O11" s="20">
        <v>32.7</v>
      </c>
      <c r="P11" s="57">
        <f t="shared" si="16"/>
        <v>88.4</v>
      </c>
      <c r="Q11" s="20">
        <v>82.5</v>
      </c>
      <c r="R11" s="20">
        <v>5.9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291.3</v>
      </c>
      <c r="Z11" s="58">
        <f t="shared" si="2"/>
        <v>982.1999999999998</v>
      </c>
      <c r="AA11" s="60">
        <f t="shared" si="3"/>
        <v>690.8999999999999</v>
      </c>
      <c r="AB11" s="78">
        <f t="shared" si="4"/>
        <v>602.4999999999999</v>
      </c>
      <c r="AC11" s="79">
        <f t="shared" si="5"/>
        <v>88.4</v>
      </c>
      <c r="AD11" s="80">
        <f t="shared" si="6"/>
        <v>675.4893851668044</v>
      </c>
      <c r="AE11" s="81">
        <f t="shared" si="7"/>
        <v>589.0611587248512</v>
      </c>
      <c r="AF11" s="82">
        <f t="shared" si="8"/>
        <v>86.42822644195327</v>
      </c>
      <c r="AG11" s="83">
        <f t="shared" si="9"/>
        <v>960.291900580164</v>
      </c>
      <c r="AH11" s="84">
        <f t="shared" si="10"/>
        <v>284.80251541335963</v>
      </c>
      <c r="AI11" s="85">
        <f t="shared" si="11"/>
        <v>12.794905196121004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25329</v>
      </c>
      <c r="D12" s="56">
        <f>G12+J12+M12+P12+S12+V12</f>
        <v>443.9</v>
      </c>
      <c r="E12" s="51">
        <f t="shared" si="12"/>
        <v>419.1</v>
      </c>
      <c r="F12" s="51">
        <f t="shared" si="12"/>
        <v>24.8</v>
      </c>
      <c r="G12" s="57">
        <f>SUM(H12:I12)</f>
        <v>0</v>
      </c>
      <c r="H12" s="20">
        <v>0</v>
      </c>
      <c r="I12" s="20">
        <v>0</v>
      </c>
      <c r="J12" s="57">
        <f t="shared" si="13"/>
        <v>325.3</v>
      </c>
      <c r="K12" s="20">
        <v>314.7</v>
      </c>
      <c r="L12" s="20">
        <v>10.6</v>
      </c>
      <c r="M12" s="57">
        <f t="shared" si="14"/>
        <v>19.2</v>
      </c>
      <c r="N12" s="20">
        <v>16.5</v>
      </c>
      <c r="O12" s="20">
        <v>2.7</v>
      </c>
      <c r="P12" s="57">
        <f>SUM(Q12:R12)</f>
        <v>95.4</v>
      </c>
      <c r="Q12" s="20">
        <v>84.9</v>
      </c>
      <c r="R12" s="20">
        <v>10.5</v>
      </c>
      <c r="S12" s="57">
        <f t="shared" si="17"/>
        <v>0.4</v>
      </c>
      <c r="T12" s="20">
        <v>0.3</v>
      </c>
      <c r="U12" s="20">
        <v>0.1</v>
      </c>
      <c r="V12" s="57">
        <f t="shared" si="15"/>
        <v>3.6</v>
      </c>
      <c r="W12" s="20">
        <v>2.7</v>
      </c>
      <c r="X12" s="20">
        <v>0.9</v>
      </c>
      <c r="Y12" s="77">
        <v>168.7</v>
      </c>
      <c r="Z12" s="58">
        <f>D12+Y12</f>
        <v>612.5999999999999</v>
      </c>
      <c r="AA12" s="60">
        <f>SUM(AB12:AC12)</f>
        <v>443.9</v>
      </c>
      <c r="AB12" s="78">
        <f>G12+J12+M12+S12+V12</f>
        <v>348.5</v>
      </c>
      <c r="AC12" s="79">
        <f>P12</f>
        <v>95.4</v>
      </c>
      <c r="AD12" s="80">
        <f t="shared" si="6"/>
        <v>565.3343929373318</v>
      </c>
      <c r="AE12" s="81">
        <f t="shared" si="7"/>
        <v>443.836530611985</v>
      </c>
      <c r="AF12" s="82">
        <f t="shared" si="8"/>
        <v>121.49786232534683</v>
      </c>
      <c r="AG12" s="83">
        <f t="shared" si="9"/>
        <v>780.1843863784849</v>
      </c>
      <c r="AH12" s="84">
        <f t="shared" si="10"/>
        <v>214.8499934411531</v>
      </c>
      <c r="AI12" s="85">
        <f t="shared" si="11"/>
        <v>21.491326875422395</v>
      </c>
    </row>
    <row r="13" spans="1:35" s="8" customFormat="1" ht="19.5" customHeight="1">
      <c r="A13" s="19">
        <v>8</v>
      </c>
      <c r="B13" s="18" t="s">
        <v>40</v>
      </c>
      <c r="C13" s="54">
        <v>110679</v>
      </c>
      <c r="D13" s="56">
        <f t="shared" si="12"/>
        <v>2032.9000000000003</v>
      </c>
      <c r="E13" s="51">
        <f t="shared" si="12"/>
        <v>1819.6000000000001</v>
      </c>
      <c r="F13" s="51">
        <f t="shared" si="12"/>
        <v>213.3</v>
      </c>
      <c r="G13" s="57">
        <f t="shared" si="1"/>
        <v>0</v>
      </c>
      <c r="H13" s="20">
        <v>0</v>
      </c>
      <c r="I13" s="20">
        <v>0</v>
      </c>
      <c r="J13" s="57">
        <f t="shared" si="13"/>
        <v>1621.8000000000002</v>
      </c>
      <c r="K13" s="20">
        <v>1478.9</v>
      </c>
      <c r="L13" s="20">
        <v>142.9</v>
      </c>
      <c r="M13" s="57">
        <f t="shared" si="14"/>
        <v>143.9</v>
      </c>
      <c r="N13" s="20">
        <v>113</v>
      </c>
      <c r="O13" s="20">
        <v>30.9</v>
      </c>
      <c r="P13" s="57">
        <f t="shared" si="16"/>
        <v>227.7</v>
      </c>
      <c r="Q13" s="20">
        <v>227.7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39.5</v>
      </c>
      <c r="W13" s="20">
        <v>0</v>
      </c>
      <c r="X13" s="20">
        <v>39.5</v>
      </c>
      <c r="Y13" s="77">
        <v>713.8</v>
      </c>
      <c r="Z13" s="58">
        <f t="shared" si="2"/>
        <v>2746.7000000000003</v>
      </c>
      <c r="AA13" s="60">
        <f t="shared" si="3"/>
        <v>2032.9000000000003</v>
      </c>
      <c r="AB13" s="78">
        <f t="shared" si="4"/>
        <v>1805.2000000000003</v>
      </c>
      <c r="AC13" s="79">
        <f t="shared" si="5"/>
        <v>227.7</v>
      </c>
      <c r="AD13" s="80">
        <f t="shared" si="6"/>
        <v>592.5010106238647</v>
      </c>
      <c r="AE13" s="81">
        <f t="shared" si="7"/>
        <v>526.1364673019826</v>
      </c>
      <c r="AF13" s="82">
        <f t="shared" si="8"/>
        <v>66.36454332188202</v>
      </c>
      <c r="AG13" s="83">
        <f t="shared" si="9"/>
        <v>800.542341423862</v>
      </c>
      <c r="AH13" s="84">
        <f t="shared" si="10"/>
        <v>208.04133079999733</v>
      </c>
      <c r="AI13" s="85">
        <f t="shared" si="11"/>
        <v>11.200747700329577</v>
      </c>
    </row>
    <row r="14" spans="1:35" s="55" customFormat="1" ht="17.25" customHeight="1">
      <c r="A14" s="13">
        <v>9</v>
      </c>
      <c r="B14" s="18" t="s">
        <v>47</v>
      </c>
      <c r="C14" s="54">
        <v>18166</v>
      </c>
      <c r="D14" s="56">
        <f t="shared" si="12"/>
        <v>352.8</v>
      </c>
      <c r="E14" s="51">
        <f t="shared" si="12"/>
        <v>270.3</v>
      </c>
      <c r="F14" s="51">
        <f t="shared" si="12"/>
        <v>82.50000000000001</v>
      </c>
      <c r="G14" s="57">
        <f>SUM(H14:I14)</f>
        <v>0</v>
      </c>
      <c r="H14" s="20">
        <v>0</v>
      </c>
      <c r="I14" s="20">
        <v>0</v>
      </c>
      <c r="J14" s="57">
        <f t="shared" si="13"/>
        <v>288.70000000000005</v>
      </c>
      <c r="K14" s="20">
        <v>224.3</v>
      </c>
      <c r="L14" s="20">
        <v>64.4</v>
      </c>
      <c r="M14" s="57">
        <f t="shared" si="14"/>
        <v>14.9</v>
      </c>
      <c r="N14" s="20">
        <v>7.7</v>
      </c>
      <c r="O14" s="20">
        <v>7.2</v>
      </c>
      <c r="P14" s="57">
        <f t="shared" si="16"/>
        <v>49.199999999999996</v>
      </c>
      <c r="Q14" s="20">
        <v>38.3</v>
      </c>
      <c r="R14" s="20">
        <v>10.9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70.3</v>
      </c>
      <c r="Z14" s="58">
        <f t="shared" si="2"/>
        <v>423.1</v>
      </c>
      <c r="AA14" s="60">
        <f t="shared" si="3"/>
        <v>352.8</v>
      </c>
      <c r="AB14" s="78">
        <f>G14+J14+M14+S14+V14</f>
        <v>303.6</v>
      </c>
      <c r="AC14" s="79">
        <f>P14</f>
        <v>49.199999999999996</v>
      </c>
      <c r="AD14" s="86">
        <f t="shared" si="6"/>
        <v>626.4805219250426</v>
      </c>
      <c r="AE14" s="81">
        <f t="shared" si="7"/>
        <v>539.1141906361762</v>
      </c>
      <c r="AF14" s="82">
        <f t="shared" si="8"/>
        <v>87.36633128886646</v>
      </c>
      <c r="AG14" s="83">
        <f t="shared" si="9"/>
        <v>751.314934315435</v>
      </c>
      <c r="AH14" s="87">
        <f t="shared" si="10"/>
        <v>124.83441239039253</v>
      </c>
      <c r="AI14" s="85">
        <f t="shared" si="11"/>
        <v>13.945578231292517</v>
      </c>
    </row>
    <row r="15" spans="1:35" s="55" customFormat="1" ht="19.5" customHeight="1">
      <c r="A15" s="13">
        <v>10</v>
      </c>
      <c r="B15" s="18" t="s">
        <v>25</v>
      </c>
      <c r="C15" s="54">
        <v>31031</v>
      </c>
      <c r="D15" s="56">
        <f t="shared" si="12"/>
        <v>644</v>
      </c>
      <c r="E15" s="51">
        <f t="shared" si="12"/>
        <v>546.1</v>
      </c>
      <c r="F15" s="51">
        <f t="shared" si="12"/>
        <v>97.9</v>
      </c>
      <c r="G15" s="57">
        <f t="shared" si="1"/>
        <v>444.9</v>
      </c>
      <c r="H15" s="20">
        <v>444.9</v>
      </c>
      <c r="I15" s="20">
        <v>0</v>
      </c>
      <c r="J15" s="57">
        <f t="shared" si="13"/>
        <v>64.4</v>
      </c>
      <c r="K15" s="20">
        <v>0</v>
      </c>
      <c r="L15" s="20">
        <v>64.4</v>
      </c>
      <c r="M15" s="57">
        <f t="shared" si="14"/>
        <v>11.4</v>
      </c>
      <c r="N15" s="20">
        <v>0</v>
      </c>
      <c r="O15" s="20">
        <v>11.4</v>
      </c>
      <c r="P15" s="57">
        <f t="shared" si="16"/>
        <v>95.2</v>
      </c>
      <c r="Q15" s="20">
        <v>95.2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28.1</v>
      </c>
      <c r="W15" s="20">
        <v>6</v>
      </c>
      <c r="X15" s="20">
        <v>22.1</v>
      </c>
      <c r="Y15" s="77">
        <v>371.9</v>
      </c>
      <c r="Z15" s="58">
        <f t="shared" si="2"/>
        <v>1015.9</v>
      </c>
      <c r="AA15" s="60">
        <f t="shared" si="3"/>
        <v>644</v>
      </c>
      <c r="AB15" s="78">
        <f>G15+J15+M15+S15+V15</f>
        <v>548.8</v>
      </c>
      <c r="AC15" s="79">
        <f>P15</f>
        <v>95.2</v>
      </c>
      <c r="AD15" s="80">
        <f t="shared" si="6"/>
        <v>669.465809944478</v>
      </c>
      <c r="AE15" s="81">
        <f t="shared" si="7"/>
        <v>570.5012989092073</v>
      </c>
      <c r="AF15" s="82">
        <f t="shared" si="8"/>
        <v>98.96451103527066</v>
      </c>
      <c r="AG15" s="83">
        <f t="shared" si="9"/>
        <v>1056.0719197555827</v>
      </c>
      <c r="AH15" s="84">
        <f t="shared" si="10"/>
        <v>386.60610981110455</v>
      </c>
      <c r="AI15" s="85">
        <f t="shared" si="11"/>
        <v>14.782608695652174</v>
      </c>
    </row>
    <row r="16" spans="1:35" s="8" customFormat="1" ht="19.5" customHeight="1">
      <c r="A16" s="19">
        <v>11</v>
      </c>
      <c r="B16" s="18" t="s">
        <v>48</v>
      </c>
      <c r="C16" s="54">
        <v>25370</v>
      </c>
      <c r="D16" s="56">
        <f>G16+J16+M16+P16+S16+V16</f>
        <v>513.7</v>
      </c>
      <c r="E16" s="51">
        <f t="shared" si="12"/>
        <v>471.8</v>
      </c>
      <c r="F16" s="51">
        <f t="shared" si="12"/>
        <v>41.900000000000006</v>
      </c>
      <c r="G16" s="57">
        <f t="shared" si="1"/>
        <v>0</v>
      </c>
      <c r="H16" s="20">
        <v>0</v>
      </c>
      <c r="I16" s="20">
        <v>0</v>
      </c>
      <c r="J16" s="57">
        <f t="shared" si="13"/>
        <v>398.8</v>
      </c>
      <c r="K16" s="20">
        <v>386.6</v>
      </c>
      <c r="L16" s="20">
        <v>12.2</v>
      </c>
      <c r="M16" s="57">
        <f t="shared" si="14"/>
        <v>17</v>
      </c>
      <c r="N16" s="20">
        <v>12.5</v>
      </c>
      <c r="O16" s="20">
        <v>4.5</v>
      </c>
      <c r="P16" s="57">
        <f t="shared" si="16"/>
        <v>55.5</v>
      </c>
      <c r="Q16" s="20">
        <v>53.4</v>
      </c>
      <c r="R16" s="20">
        <v>2.1</v>
      </c>
      <c r="S16" s="57">
        <f t="shared" si="17"/>
        <v>0</v>
      </c>
      <c r="T16" s="20">
        <v>0</v>
      </c>
      <c r="U16" s="20">
        <v>0</v>
      </c>
      <c r="V16" s="57">
        <f t="shared" si="15"/>
        <v>42.400000000000006</v>
      </c>
      <c r="W16" s="20">
        <v>19.3</v>
      </c>
      <c r="X16" s="20">
        <v>23.1</v>
      </c>
      <c r="Y16" s="77">
        <v>171.5</v>
      </c>
      <c r="Z16" s="58">
        <f t="shared" si="2"/>
        <v>685.2</v>
      </c>
      <c r="AA16" s="60">
        <f t="shared" si="3"/>
        <v>513.7</v>
      </c>
      <c r="AB16" s="78">
        <f t="shared" si="4"/>
        <v>458.20000000000005</v>
      </c>
      <c r="AC16" s="79">
        <f t="shared" si="5"/>
        <v>55.5</v>
      </c>
      <c r="AD16" s="80">
        <f t="shared" si="6"/>
        <v>653.1717675181508</v>
      </c>
      <c r="AE16" s="81">
        <f t="shared" si="7"/>
        <v>582.6032779381287</v>
      </c>
      <c r="AF16" s="82">
        <f t="shared" si="8"/>
        <v>70.56848958002212</v>
      </c>
      <c r="AG16" s="83">
        <f t="shared" si="9"/>
        <v>871.234757842003</v>
      </c>
      <c r="AH16" s="84">
        <f t="shared" si="10"/>
        <v>218.06299032385215</v>
      </c>
      <c r="AI16" s="85">
        <f t="shared" si="11"/>
        <v>10.803971189410161</v>
      </c>
    </row>
    <row r="17" spans="1:35" s="8" customFormat="1" ht="19.5" customHeight="1">
      <c r="A17" s="19">
        <v>12</v>
      </c>
      <c r="B17" s="18" t="s">
        <v>41</v>
      </c>
      <c r="C17" s="54">
        <v>24176</v>
      </c>
      <c r="D17" s="56">
        <f t="shared" si="12"/>
        <v>571.8000000000001</v>
      </c>
      <c r="E17" s="51">
        <f t="shared" si="12"/>
        <v>463.4</v>
      </c>
      <c r="F17" s="51">
        <f t="shared" si="12"/>
        <v>108.4</v>
      </c>
      <c r="G17" s="57">
        <f t="shared" si="1"/>
        <v>0</v>
      </c>
      <c r="H17" s="20">
        <v>0</v>
      </c>
      <c r="I17" s="20">
        <v>0</v>
      </c>
      <c r="J17" s="57">
        <f t="shared" si="13"/>
        <v>443.4</v>
      </c>
      <c r="K17" s="20">
        <v>370</v>
      </c>
      <c r="L17" s="20">
        <v>73.4</v>
      </c>
      <c r="M17" s="57">
        <f t="shared" si="14"/>
        <v>21.3</v>
      </c>
      <c r="N17" s="20">
        <v>21.3</v>
      </c>
      <c r="O17" s="20">
        <v>0</v>
      </c>
      <c r="P17" s="57">
        <f t="shared" si="16"/>
        <v>80.39999999999999</v>
      </c>
      <c r="Q17" s="20">
        <v>72.1</v>
      </c>
      <c r="R17" s="20">
        <v>8.3</v>
      </c>
      <c r="S17" s="57">
        <f t="shared" si="17"/>
        <v>0</v>
      </c>
      <c r="T17" s="20">
        <v>0</v>
      </c>
      <c r="U17" s="20">
        <v>0</v>
      </c>
      <c r="V17" s="57">
        <f t="shared" si="15"/>
        <v>26.7</v>
      </c>
      <c r="W17" s="20">
        <v>0</v>
      </c>
      <c r="X17" s="20">
        <v>26.7</v>
      </c>
      <c r="Y17" s="77">
        <v>242.2</v>
      </c>
      <c r="Z17" s="58">
        <f t="shared" si="2"/>
        <v>814</v>
      </c>
      <c r="AA17" s="60">
        <f t="shared" si="3"/>
        <v>571.8</v>
      </c>
      <c r="AB17" s="78">
        <f t="shared" si="4"/>
        <v>491.4</v>
      </c>
      <c r="AC17" s="79">
        <f t="shared" si="5"/>
        <v>80.39999999999999</v>
      </c>
      <c r="AD17" s="80">
        <f t="shared" si="6"/>
        <v>762.9533955295574</v>
      </c>
      <c r="AE17" s="81">
        <f t="shared" si="7"/>
        <v>655.6755833564612</v>
      </c>
      <c r="AF17" s="82">
        <f t="shared" si="8"/>
        <v>107.27781217309621</v>
      </c>
      <c r="AG17" s="83">
        <f t="shared" si="9"/>
        <v>1086.1211331952775</v>
      </c>
      <c r="AH17" s="84">
        <f t="shared" si="10"/>
        <v>323.16773766572015</v>
      </c>
      <c r="AI17" s="85">
        <f t="shared" si="11"/>
        <v>14.060860440713535</v>
      </c>
    </row>
    <row r="18" spans="1:35" s="8" customFormat="1" ht="19.5" customHeight="1">
      <c r="A18" s="19">
        <v>13</v>
      </c>
      <c r="B18" s="18" t="s">
        <v>49</v>
      </c>
      <c r="C18" s="54">
        <v>112538</v>
      </c>
      <c r="D18" s="56">
        <f t="shared" si="12"/>
        <v>1952.7</v>
      </c>
      <c r="E18" s="51">
        <f t="shared" si="12"/>
        <v>1786</v>
      </c>
      <c r="F18" s="51">
        <f t="shared" si="12"/>
        <v>166.7</v>
      </c>
      <c r="G18" s="57">
        <f t="shared" si="1"/>
        <v>0</v>
      </c>
      <c r="H18" s="20">
        <v>0</v>
      </c>
      <c r="I18" s="20">
        <v>0</v>
      </c>
      <c r="J18" s="57">
        <f t="shared" si="13"/>
        <v>1606</v>
      </c>
      <c r="K18" s="20">
        <v>1491.3</v>
      </c>
      <c r="L18" s="20">
        <v>114.7</v>
      </c>
      <c r="M18" s="57">
        <f t="shared" si="14"/>
        <v>125.8</v>
      </c>
      <c r="N18" s="20">
        <v>73.8</v>
      </c>
      <c r="O18" s="20">
        <v>52</v>
      </c>
      <c r="P18" s="57">
        <f t="shared" si="16"/>
        <v>220.9</v>
      </c>
      <c r="Q18" s="20">
        <v>220.9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1036.8</v>
      </c>
      <c r="Z18" s="58">
        <f t="shared" si="2"/>
        <v>2989.5</v>
      </c>
      <c r="AA18" s="60">
        <f t="shared" si="3"/>
        <v>1952.7</v>
      </c>
      <c r="AB18" s="78">
        <f t="shared" si="4"/>
        <v>1731.8</v>
      </c>
      <c r="AC18" s="79">
        <f t="shared" si="5"/>
        <v>220.9</v>
      </c>
      <c r="AD18" s="80">
        <f t="shared" si="6"/>
        <v>559.7249158563789</v>
      </c>
      <c r="AE18" s="81">
        <f t="shared" si="7"/>
        <v>496.4058018538828</v>
      </c>
      <c r="AF18" s="82">
        <f t="shared" si="8"/>
        <v>63.319114002496065</v>
      </c>
      <c r="AG18" s="74">
        <f t="shared" si="9"/>
        <v>856.9148542800453</v>
      </c>
      <c r="AH18" s="84">
        <f t="shared" si="10"/>
        <v>297.1899384236665</v>
      </c>
      <c r="AI18" s="85">
        <f t="shared" si="11"/>
        <v>11.31254160905413</v>
      </c>
    </row>
    <row r="19" spans="1:35" s="8" customFormat="1" ht="19.5" customHeight="1">
      <c r="A19" s="19">
        <v>14</v>
      </c>
      <c r="B19" s="18" t="s">
        <v>36</v>
      </c>
      <c r="C19" s="54">
        <v>55400</v>
      </c>
      <c r="D19" s="56">
        <f t="shared" si="12"/>
        <v>1100.5</v>
      </c>
      <c r="E19" s="51">
        <f t="shared" si="12"/>
        <v>1003.7</v>
      </c>
      <c r="F19" s="51">
        <f t="shared" si="12"/>
        <v>96.8</v>
      </c>
      <c r="G19" s="57">
        <f t="shared" si="1"/>
        <v>0</v>
      </c>
      <c r="H19" s="20">
        <v>0</v>
      </c>
      <c r="I19" s="20">
        <v>0</v>
      </c>
      <c r="J19" s="57">
        <f t="shared" si="13"/>
        <v>809.5</v>
      </c>
      <c r="K19" s="20">
        <v>777.2</v>
      </c>
      <c r="L19" s="20">
        <v>32.3</v>
      </c>
      <c r="M19" s="57">
        <f t="shared" si="14"/>
        <v>0</v>
      </c>
      <c r="N19" s="20">
        <v>0</v>
      </c>
      <c r="O19" s="20">
        <v>0</v>
      </c>
      <c r="P19" s="57">
        <f t="shared" si="16"/>
        <v>200.3</v>
      </c>
      <c r="Q19" s="20">
        <v>185.8</v>
      </c>
      <c r="R19" s="20">
        <v>14.5</v>
      </c>
      <c r="S19" s="57">
        <f t="shared" si="17"/>
        <v>0</v>
      </c>
      <c r="T19" s="20">
        <v>0</v>
      </c>
      <c r="U19" s="20">
        <v>0</v>
      </c>
      <c r="V19" s="57">
        <f t="shared" si="15"/>
        <v>90.7</v>
      </c>
      <c r="W19" s="20">
        <v>40.7</v>
      </c>
      <c r="X19" s="20">
        <v>50</v>
      </c>
      <c r="Y19" s="77">
        <v>277.1</v>
      </c>
      <c r="Z19" s="58">
        <f t="shared" si="2"/>
        <v>1377.6</v>
      </c>
      <c r="AA19" s="60">
        <f t="shared" si="3"/>
        <v>1100.5</v>
      </c>
      <c r="AB19" s="78">
        <f t="shared" si="4"/>
        <v>900.2</v>
      </c>
      <c r="AC19" s="79">
        <f t="shared" si="5"/>
        <v>200.3</v>
      </c>
      <c r="AD19" s="80">
        <f t="shared" si="6"/>
        <v>640.7942238267148</v>
      </c>
      <c r="AE19" s="81">
        <f t="shared" si="7"/>
        <v>524.1644346104578</v>
      </c>
      <c r="AF19" s="82">
        <f t="shared" si="8"/>
        <v>116.62978921625714</v>
      </c>
      <c r="AG19" s="74">
        <f t="shared" si="9"/>
        <v>802.1427739606381</v>
      </c>
      <c r="AH19" s="84">
        <f t="shared" si="10"/>
        <v>161.34855013392337</v>
      </c>
      <c r="AI19" s="85">
        <f t="shared" si="11"/>
        <v>18.200817810086324</v>
      </c>
    </row>
    <row r="20" spans="1:35" s="8" customFormat="1" ht="19.5" customHeight="1">
      <c r="A20" s="19">
        <v>15</v>
      </c>
      <c r="B20" s="18" t="s">
        <v>37</v>
      </c>
      <c r="C20" s="54">
        <v>15698</v>
      </c>
      <c r="D20" s="56">
        <f t="shared" si="12"/>
        <v>378.50000000000006</v>
      </c>
      <c r="E20" s="51">
        <f t="shared" si="12"/>
        <v>312.90000000000003</v>
      </c>
      <c r="F20" s="51">
        <f t="shared" si="12"/>
        <v>65.6</v>
      </c>
      <c r="G20" s="57">
        <f>SUM(H20:I20)</f>
        <v>0</v>
      </c>
      <c r="H20" s="20">
        <v>0</v>
      </c>
      <c r="I20" s="20">
        <v>0</v>
      </c>
      <c r="J20" s="57">
        <f t="shared" si="13"/>
        <v>269.20000000000005</v>
      </c>
      <c r="K20" s="20">
        <v>257.6</v>
      </c>
      <c r="L20" s="20">
        <v>11.6</v>
      </c>
      <c r="M20" s="57">
        <f t="shared" si="14"/>
        <v>0</v>
      </c>
      <c r="N20" s="20">
        <v>0</v>
      </c>
      <c r="O20" s="20">
        <v>0</v>
      </c>
      <c r="P20" s="57">
        <f>SUM(Q20:R20)</f>
        <v>48.2</v>
      </c>
      <c r="Q20" s="20">
        <v>48.2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61.1</v>
      </c>
      <c r="W20" s="20">
        <v>7.1</v>
      </c>
      <c r="X20" s="20">
        <v>54</v>
      </c>
      <c r="Y20" s="77">
        <v>146.4</v>
      </c>
      <c r="Z20" s="58">
        <f>D20+Y20</f>
        <v>524.9000000000001</v>
      </c>
      <c r="AA20" s="60">
        <f>SUM(AB20:AC20)</f>
        <v>378.50000000000006</v>
      </c>
      <c r="AB20" s="78">
        <f>G20+J20+M20+S20+V20</f>
        <v>330.30000000000007</v>
      </c>
      <c r="AC20" s="79">
        <f>P20</f>
        <v>48.2</v>
      </c>
      <c r="AD20" s="80">
        <f t="shared" si="6"/>
        <v>777.7855407921289</v>
      </c>
      <c r="AE20" s="81">
        <f t="shared" si="7"/>
        <v>678.7386106304893</v>
      </c>
      <c r="AF20" s="82">
        <f t="shared" si="8"/>
        <v>99.04693016163966</v>
      </c>
      <c r="AG20" s="83">
        <f t="shared" si="9"/>
        <v>1078.6251792913831</v>
      </c>
      <c r="AH20" s="84">
        <f t="shared" si="10"/>
        <v>300.8396384992541</v>
      </c>
      <c r="AI20" s="85">
        <f t="shared" si="11"/>
        <v>12.734478203434609</v>
      </c>
    </row>
    <row r="21" spans="1:35" s="8" customFormat="1" ht="19.5" customHeight="1">
      <c r="A21" s="19">
        <v>16</v>
      </c>
      <c r="B21" s="18" t="s">
        <v>38</v>
      </c>
      <c r="C21" s="54">
        <v>5696</v>
      </c>
      <c r="D21" s="56">
        <f t="shared" si="12"/>
        <v>102.20000000000002</v>
      </c>
      <c r="E21" s="51">
        <f t="shared" si="12"/>
        <v>98.4</v>
      </c>
      <c r="F21" s="51">
        <f t="shared" si="12"/>
        <v>3.8</v>
      </c>
      <c r="G21" s="57">
        <f>SUM(H21:I21)</f>
        <v>0</v>
      </c>
      <c r="H21" s="20">
        <v>0</v>
      </c>
      <c r="I21" s="20">
        <v>0</v>
      </c>
      <c r="J21" s="57">
        <f t="shared" si="13"/>
        <v>60.400000000000006</v>
      </c>
      <c r="K21" s="20">
        <v>59.2</v>
      </c>
      <c r="L21" s="20">
        <v>1.2</v>
      </c>
      <c r="M21" s="57">
        <f t="shared" si="14"/>
        <v>7.199999999999999</v>
      </c>
      <c r="N21" s="20">
        <v>4.6</v>
      </c>
      <c r="O21" s="20">
        <v>2.6</v>
      </c>
      <c r="P21" s="57">
        <f>SUM(Q21:R21)</f>
        <v>34.6</v>
      </c>
      <c r="Q21" s="20">
        <v>34.6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38.5</v>
      </c>
      <c r="Z21" s="58">
        <f t="shared" si="2"/>
        <v>140.70000000000002</v>
      </c>
      <c r="AA21" s="60">
        <f t="shared" si="3"/>
        <v>102.20000000000002</v>
      </c>
      <c r="AB21" s="78">
        <f t="shared" si="4"/>
        <v>67.60000000000001</v>
      </c>
      <c r="AC21" s="79">
        <f t="shared" si="5"/>
        <v>34.6</v>
      </c>
      <c r="AD21" s="80">
        <f t="shared" si="6"/>
        <v>578.787604204422</v>
      </c>
      <c r="AE21" s="81">
        <f t="shared" si="7"/>
        <v>382.8379847770932</v>
      </c>
      <c r="AF21" s="82">
        <f t="shared" si="8"/>
        <v>195.94961942732874</v>
      </c>
      <c r="AG21" s="83">
        <f t="shared" si="9"/>
        <v>796.8240304458138</v>
      </c>
      <c r="AH21" s="84">
        <f t="shared" si="10"/>
        <v>218.0364262413918</v>
      </c>
      <c r="AI21" s="85">
        <f t="shared" si="11"/>
        <v>33.85518590998043</v>
      </c>
    </row>
    <row r="22" spans="1:35" s="8" customFormat="1" ht="19.5" customHeight="1">
      <c r="A22" s="19">
        <v>17</v>
      </c>
      <c r="B22" s="18" t="s">
        <v>39</v>
      </c>
      <c r="C22" s="54">
        <v>12319</v>
      </c>
      <c r="D22" s="56">
        <f t="shared" si="12"/>
        <v>229.20000000000005</v>
      </c>
      <c r="E22" s="51">
        <f t="shared" si="12"/>
        <v>209</v>
      </c>
      <c r="F22" s="51">
        <f t="shared" si="12"/>
        <v>20.2</v>
      </c>
      <c r="G22" s="57">
        <f t="shared" si="1"/>
        <v>0</v>
      </c>
      <c r="H22" s="20">
        <v>0</v>
      </c>
      <c r="I22" s="20">
        <v>0</v>
      </c>
      <c r="J22" s="57">
        <f t="shared" si="13"/>
        <v>184.4</v>
      </c>
      <c r="K22" s="20">
        <v>169.9</v>
      </c>
      <c r="L22" s="20">
        <v>14.5</v>
      </c>
      <c r="M22" s="57">
        <f t="shared" si="14"/>
        <v>7.3</v>
      </c>
      <c r="N22" s="20">
        <v>4.1</v>
      </c>
      <c r="O22" s="20">
        <v>3.2</v>
      </c>
      <c r="P22" s="57">
        <f t="shared" si="16"/>
        <v>35.400000000000006</v>
      </c>
      <c r="Q22" s="20">
        <v>34.2</v>
      </c>
      <c r="R22" s="20">
        <v>1.2</v>
      </c>
      <c r="S22" s="57">
        <f t="shared" si="17"/>
        <v>0.8</v>
      </c>
      <c r="T22" s="20">
        <v>0.8</v>
      </c>
      <c r="U22" s="20">
        <v>0</v>
      </c>
      <c r="V22" s="57">
        <f t="shared" si="15"/>
        <v>1.3</v>
      </c>
      <c r="W22" s="20">
        <v>0</v>
      </c>
      <c r="X22" s="20">
        <v>1.3</v>
      </c>
      <c r="Y22" s="77">
        <v>62.6</v>
      </c>
      <c r="Z22" s="58">
        <f t="shared" si="2"/>
        <v>291.80000000000007</v>
      </c>
      <c r="AA22" s="60">
        <f t="shared" si="3"/>
        <v>229.20000000000005</v>
      </c>
      <c r="AB22" s="78">
        <f t="shared" si="4"/>
        <v>193.80000000000004</v>
      </c>
      <c r="AC22" s="79">
        <f t="shared" si="5"/>
        <v>35.400000000000006</v>
      </c>
      <c r="AD22" s="80">
        <f t="shared" si="6"/>
        <v>600.1743962250813</v>
      </c>
      <c r="AE22" s="81">
        <f t="shared" si="7"/>
        <v>507.4773036144011</v>
      </c>
      <c r="AF22" s="82">
        <f t="shared" si="8"/>
        <v>92.69709261068009</v>
      </c>
      <c r="AG22" s="83">
        <f t="shared" si="9"/>
        <v>764.096373553572</v>
      </c>
      <c r="AH22" s="84">
        <f t="shared" si="10"/>
        <v>163.92197732849073</v>
      </c>
      <c r="AI22" s="85">
        <f t="shared" si="11"/>
        <v>15.44502617801047</v>
      </c>
    </row>
    <row r="23" spans="1:35" s="8" customFormat="1" ht="19.5" customHeight="1">
      <c r="A23" s="19">
        <v>18</v>
      </c>
      <c r="B23" s="18" t="s">
        <v>42</v>
      </c>
      <c r="C23" s="54">
        <v>33024</v>
      </c>
      <c r="D23" s="56">
        <f t="shared" si="12"/>
        <v>556.8</v>
      </c>
      <c r="E23" s="51">
        <f t="shared" si="12"/>
        <v>531.4000000000001</v>
      </c>
      <c r="F23" s="51">
        <f t="shared" si="12"/>
        <v>25.4</v>
      </c>
      <c r="G23" s="57">
        <v>0</v>
      </c>
      <c r="H23" s="20">
        <v>0</v>
      </c>
      <c r="I23" s="88">
        <v>0</v>
      </c>
      <c r="J23" s="57">
        <f t="shared" si="13"/>
        <v>363.6</v>
      </c>
      <c r="K23" s="20">
        <v>351.1</v>
      </c>
      <c r="L23" s="88">
        <v>12.5</v>
      </c>
      <c r="M23" s="57">
        <f t="shared" si="14"/>
        <v>0</v>
      </c>
      <c r="N23" s="20">
        <v>0</v>
      </c>
      <c r="O23" s="88">
        <v>0</v>
      </c>
      <c r="P23" s="57">
        <f t="shared" si="16"/>
        <v>123.89999999999999</v>
      </c>
      <c r="Q23" s="20">
        <v>123.6</v>
      </c>
      <c r="R23" s="89">
        <v>0.3</v>
      </c>
      <c r="S23" s="57">
        <f t="shared" si="17"/>
        <v>0</v>
      </c>
      <c r="T23" s="20">
        <v>0</v>
      </c>
      <c r="U23" s="88">
        <v>0</v>
      </c>
      <c r="V23" s="57">
        <f t="shared" si="15"/>
        <v>69.3</v>
      </c>
      <c r="W23" s="20">
        <v>56.7</v>
      </c>
      <c r="X23" s="88">
        <v>12.6</v>
      </c>
      <c r="Y23" s="77">
        <v>280.2</v>
      </c>
      <c r="Z23" s="58">
        <f t="shared" si="2"/>
        <v>837</v>
      </c>
      <c r="AA23" s="60">
        <f t="shared" si="3"/>
        <v>556.8000000000001</v>
      </c>
      <c r="AB23" s="78">
        <f t="shared" si="4"/>
        <v>432.90000000000003</v>
      </c>
      <c r="AC23" s="79">
        <f t="shared" si="5"/>
        <v>123.89999999999999</v>
      </c>
      <c r="AD23" s="80">
        <f t="shared" si="6"/>
        <v>543.8859714928733</v>
      </c>
      <c r="AE23" s="81">
        <f t="shared" si="7"/>
        <v>422.85962115528883</v>
      </c>
      <c r="AF23" s="82">
        <f t="shared" si="8"/>
        <v>121.02635033758439</v>
      </c>
      <c r="AG23" s="83">
        <f t="shared" si="9"/>
        <v>817.5872093023256</v>
      </c>
      <c r="AH23" s="84">
        <f t="shared" si="10"/>
        <v>273.7012378094524</v>
      </c>
      <c r="AI23" s="85">
        <f t="shared" si="11"/>
        <v>22.25215517241379</v>
      </c>
    </row>
    <row r="24" spans="1:35" s="8" customFormat="1" ht="19.5" customHeight="1">
      <c r="A24" s="19">
        <v>19</v>
      </c>
      <c r="B24" s="18" t="s">
        <v>50</v>
      </c>
      <c r="C24" s="54">
        <v>26792</v>
      </c>
      <c r="D24" s="56">
        <f t="shared" si="12"/>
        <v>461.49999999999994</v>
      </c>
      <c r="E24" s="51">
        <f t="shared" si="12"/>
        <v>442.7</v>
      </c>
      <c r="F24" s="51">
        <f t="shared" si="12"/>
        <v>18.8</v>
      </c>
      <c r="G24" s="57">
        <v>0</v>
      </c>
      <c r="H24" s="20">
        <v>0</v>
      </c>
      <c r="I24" s="20">
        <v>0</v>
      </c>
      <c r="J24" s="57">
        <f t="shared" si="13"/>
        <v>321.4</v>
      </c>
      <c r="K24" s="20">
        <v>309.4</v>
      </c>
      <c r="L24" s="20">
        <v>12</v>
      </c>
      <c r="M24" s="57">
        <v>0</v>
      </c>
      <c r="N24" s="20">
        <v>0</v>
      </c>
      <c r="O24" s="20">
        <v>0</v>
      </c>
      <c r="P24" s="57">
        <f t="shared" si="16"/>
        <v>107.2</v>
      </c>
      <c r="Q24" s="20">
        <v>107.2</v>
      </c>
      <c r="R24" s="20">
        <v>0</v>
      </c>
      <c r="S24" s="57">
        <f t="shared" si="17"/>
        <v>0</v>
      </c>
      <c r="T24" s="20">
        <v>0</v>
      </c>
      <c r="U24" s="20">
        <v>0</v>
      </c>
      <c r="V24" s="57">
        <f t="shared" si="15"/>
        <v>32.9</v>
      </c>
      <c r="W24" s="20">
        <v>26.1</v>
      </c>
      <c r="X24" s="20">
        <v>6.8</v>
      </c>
      <c r="Y24" s="77">
        <v>402.4</v>
      </c>
      <c r="Z24" s="58">
        <f t="shared" si="2"/>
        <v>863.8999999999999</v>
      </c>
      <c r="AA24" s="60">
        <f t="shared" si="3"/>
        <v>461.49999999999994</v>
      </c>
      <c r="AB24" s="78">
        <f t="shared" si="4"/>
        <v>354.29999999999995</v>
      </c>
      <c r="AC24" s="79">
        <f t="shared" si="5"/>
        <v>107.2</v>
      </c>
      <c r="AD24" s="80">
        <f t="shared" si="6"/>
        <v>555.6545526348741</v>
      </c>
      <c r="AE24" s="81">
        <f t="shared" si="7"/>
        <v>426.58376597732587</v>
      </c>
      <c r="AF24" s="82">
        <f t="shared" si="8"/>
        <v>129.07078665754824</v>
      </c>
      <c r="AG24" s="83">
        <f t="shared" si="9"/>
        <v>1040.1516100135814</v>
      </c>
      <c r="AH24" s="84">
        <f t="shared" si="10"/>
        <v>484.4970573787071</v>
      </c>
      <c r="AI24" s="85">
        <f t="shared" si="11"/>
        <v>23.228602383531964</v>
      </c>
    </row>
    <row r="25" spans="1:35" s="8" customFormat="1" ht="19.5" customHeight="1">
      <c r="A25" s="19">
        <v>20</v>
      </c>
      <c r="B25" s="18" t="s">
        <v>26</v>
      </c>
      <c r="C25" s="54">
        <v>5163</v>
      </c>
      <c r="D25" s="56">
        <f t="shared" si="12"/>
        <v>73.60000000000001</v>
      </c>
      <c r="E25" s="51">
        <f t="shared" si="12"/>
        <v>73.4</v>
      </c>
      <c r="F25" s="51">
        <f t="shared" si="12"/>
        <v>0.2</v>
      </c>
      <c r="G25" s="57">
        <f t="shared" si="1"/>
        <v>0</v>
      </c>
      <c r="H25" s="20">
        <v>0</v>
      </c>
      <c r="I25" s="20">
        <v>0</v>
      </c>
      <c r="J25" s="57">
        <f t="shared" si="13"/>
        <v>56.900000000000006</v>
      </c>
      <c r="K25" s="20">
        <v>56.7</v>
      </c>
      <c r="L25" s="20">
        <v>0.2</v>
      </c>
      <c r="M25" s="57">
        <f t="shared" si="14"/>
        <v>1.9</v>
      </c>
      <c r="N25" s="20">
        <v>1.9</v>
      </c>
      <c r="O25" s="20">
        <v>0</v>
      </c>
      <c r="P25" s="57">
        <f t="shared" si="16"/>
        <v>14.8</v>
      </c>
      <c r="Q25" s="20">
        <v>14.8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0</v>
      </c>
      <c r="W25" s="20">
        <v>0</v>
      </c>
      <c r="X25" s="20">
        <v>0</v>
      </c>
      <c r="Y25" s="77">
        <v>43</v>
      </c>
      <c r="Z25" s="58">
        <f t="shared" si="2"/>
        <v>116.60000000000001</v>
      </c>
      <c r="AA25" s="60">
        <f t="shared" si="3"/>
        <v>73.60000000000001</v>
      </c>
      <c r="AB25" s="78">
        <f t="shared" si="4"/>
        <v>58.800000000000004</v>
      </c>
      <c r="AC25" s="79">
        <f t="shared" si="5"/>
        <v>14.8</v>
      </c>
      <c r="AD25" s="80">
        <f t="shared" si="6"/>
        <v>459.84767545750475</v>
      </c>
      <c r="AE25" s="81">
        <f t="shared" si="7"/>
        <v>367.37830593615865</v>
      </c>
      <c r="AF25" s="82">
        <f t="shared" si="8"/>
        <v>92.46936952134607</v>
      </c>
      <c r="AG25" s="83">
        <f t="shared" si="9"/>
        <v>728.5086814992534</v>
      </c>
      <c r="AH25" s="84">
        <f t="shared" si="10"/>
        <v>268.66100604174864</v>
      </c>
      <c r="AI25" s="85">
        <f t="shared" si="11"/>
        <v>20.10869565217391</v>
      </c>
    </row>
    <row r="26" spans="1:35" s="8" customFormat="1" ht="19.5" customHeight="1">
      <c r="A26" s="19">
        <v>21</v>
      </c>
      <c r="B26" s="18" t="s">
        <v>27</v>
      </c>
      <c r="C26" s="54">
        <v>15268</v>
      </c>
      <c r="D26" s="56">
        <f>G26+J26+M26+P26+S26+V26</f>
        <v>221.10000000000002</v>
      </c>
      <c r="E26" s="51">
        <f>H26+K26+N26+Q26+T26+W26</f>
        <v>190.39999999999998</v>
      </c>
      <c r="F26" s="51">
        <f>I26+L26+O26+R26+U26+X26</f>
        <v>30.7</v>
      </c>
      <c r="G26" s="57">
        <f>SUM(H26:I26)</f>
        <v>0</v>
      </c>
      <c r="H26" s="20">
        <v>0</v>
      </c>
      <c r="I26" s="20">
        <v>0</v>
      </c>
      <c r="J26" s="57">
        <f>SUM(K26:L26)</f>
        <v>176.9</v>
      </c>
      <c r="K26" s="20">
        <v>154.5</v>
      </c>
      <c r="L26" s="20">
        <v>22.4</v>
      </c>
      <c r="M26" s="57">
        <f>SUM(N26:O26)</f>
        <v>11.9</v>
      </c>
      <c r="N26" s="20">
        <v>3.6</v>
      </c>
      <c r="O26" s="20">
        <v>8.3</v>
      </c>
      <c r="P26" s="57">
        <f>SUM(Q26:R26)</f>
        <v>32.3</v>
      </c>
      <c r="Q26" s="20">
        <v>32.3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128</v>
      </c>
      <c r="Z26" s="58">
        <f t="shared" si="2"/>
        <v>349.1</v>
      </c>
      <c r="AA26" s="60">
        <f t="shared" si="3"/>
        <v>221.10000000000002</v>
      </c>
      <c r="AB26" s="78">
        <f t="shared" si="4"/>
        <v>188.8</v>
      </c>
      <c r="AC26" s="79">
        <f t="shared" si="5"/>
        <v>32.3</v>
      </c>
      <c r="AD26" s="80">
        <f t="shared" si="6"/>
        <v>467.13767779120576</v>
      </c>
      <c r="AE26" s="81">
        <f t="shared" si="7"/>
        <v>398.894588724467</v>
      </c>
      <c r="AF26" s="82">
        <f t="shared" si="8"/>
        <v>68.24308906673878</v>
      </c>
      <c r="AG26" s="83">
        <f t="shared" si="9"/>
        <v>737.5746870959291</v>
      </c>
      <c r="AH26" s="84">
        <f t="shared" si="10"/>
        <v>270.4370093047234</v>
      </c>
      <c r="AI26" s="85">
        <f t="shared" si="11"/>
        <v>14.608774310266844</v>
      </c>
    </row>
    <row r="27" spans="1:35" s="8" customFormat="1" ht="19.5" customHeight="1">
      <c r="A27" s="13">
        <v>22</v>
      </c>
      <c r="B27" s="18" t="s">
        <v>28</v>
      </c>
      <c r="C27" s="54">
        <v>7129</v>
      </c>
      <c r="D27" s="56">
        <f t="shared" si="12"/>
        <v>128.4</v>
      </c>
      <c r="E27" s="51">
        <f t="shared" si="12"/>
        <v>118.50000000000001</v>
      </c>
      <c r="F27" s="51">
        <f t="shared" si="12"/>
        <v>9.9</v>
      </c>
      <c r="G27" s="57">
        <f t="shared" si="1"/>
        <v>0</v>
      </c>
      <c r="H27" s="20">
        <v>0</v>
      </c>
      <c r="I27" s="20">
        <v>0</v>
      </c>
      <c r="J27" s="57">
        <f t="shared" si="13"/>
        <v>100.7</v>
      </c>
      <c r="K27" s="20">
        <v>93.9</v>
      </c>
      <c r="L27" s="20">
        <v>6.8</v>
      </c>
      <c r="M27" s="57">
        <f t="shared" si="14"/>
        <v>9.200000000000001</v>
      </c>
      <c r="N27" s="20">
        <v>7.9</v>
      </c>
      <c r="O27" s="20">
        <v>1.3</v>
      </c>
      <c r="P27" s="57">
        <f t="shared" si="16"/>
        <v>16.7</v>
      </c>
      <c r="Q27" s="20">
        <v>16.7</v>
      </c>
      <c r="R27" s="20">
        <v>0</v>
      </c>
      <c r="S27" s="57">
        <f t="shared" si="17"/>
        <v>0</v>
      </c>
      <c r="T27" s="20">
        <v>0</v>
      </c>
      <c r="U27" s="20">
        <v>0</v>
      </c>
      <c r="V27" s="57">
        <f t="shared" si="15"/>
        <v>1.8</v>
      </c>
      <c r="W27" s="20">
        <v>0</v>
      </c>
      <c r="X27" s="20">
        <v>1.8</v>
      </c>
      <c r="Y27" s="77">
        <v>38.8</v>
      </c>
      <c r="Z27" s="58">
        <f t="shared" si="2"/>
        <v>167.2</v>
      </c>
      <c r="AA27" s="60">
        <f t="shared" si="3"/>
        <v>128.4</v>
      </c>
      <c r="AB27" s="78">
        <f>G27+J27+M27+S27+V27</f>
        <v>111.7</v>
      </c>
      <c r="AC27" s="79">
        <f t="shared" si="5"/>
        <v>16.7</v>
      </c>
      <c r="AD27" s="80">
        <f t="shared" si="6"/>
        <v>580.9981040638193</v>
      </c>
      <c r="AE27" s="81">
        <f t="shared" si="7"/>
        <v>505.43215127670265</v>
      </c>
      <c r="AF27" s="82">
        <f t="shared" si="8"/>
        <v>75.56595278711669</v>
      </c>
      <c r="AG27" s="83">
        <f t="shared" si="9"/>
        <v>756.5645093416712</v>
      </c>
      <c r="AH27" s="84">
        <f t="shared" si="10"/>
        <v>175.56640527785194</v>
      </c>
      <c r="AI27" s="85">
        <f t="shared" si="11"/>
        <v>13.006230529595015</v>
      </c>
    </row>
    <row r="28" spans="1:35" s="55" customFormat="1" ht="19.5" customHeight="1">
      <c r="A28" s="19">
        <v>23</v>
      </c>
      <c r="B28" s="18" t="s">
        <v>29</v>
      </c>
      <c r="C28" s="54">
        <v>5027</v>
      </c>
      <c r="D28" s="56">
        <f t="shared" si="12"/>
        <v>96.60000000000001</v>
      </c>
      <c r="E28" s="51">
        <f t="shared" si="12"/>
        <v>91.2</v>
      </c>
      <c r="F28" s="51">
        <f t="shared" si="12"/>
        <v>5.4</v>
      </c>
      <c r="G28" s="57">
        <f t="shared" si="1"/>
        <v>0</v>
      </c>
      <c r="H28" s="20">
        <v>0</v>
      </c>
      <c r="I28" s="20">
        <v>0</v>
      </c>
      <c r="J28" s="57">
        <f t="shared" si="13"/>
        <v>78.2</v>
      </c>
      <c r="K28" s="20">
        <v>74.9</v>
      </c>
      <c r="L28" s="20">
        <v>3.3</v>
      </c>
      <c r="M28" s="57">
        <f t="shared" si="14"/>
        <v>10</v>
      </c>
      <c r="N28" s="20">
        <v>8.3</v>
      </c>
      <c r="O28" s="20">
        <v>1.7</v>
      </c>
      <c r="P28" s="57">
        <f t="shared" si="16"/>
        <v>8.4</v>
      </c>
      <c r="Q28" s="20">
        <v>8</v>
      </c>
      <c r="R28" s="20">
        <v>0.4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96.60000000000001</v>
      </c>
      <c r="AA28" s="60">
        <f t="shared" si="3"/>
        <v>96.60000000000001</v>
      </c>
      <c r="AB28" s="78">
        <f t="shared" si="4"/>
        <v>88.2</v>
      </c>
      <c r="AC28" s="79">
        <f t="shared" si="5"/>
        <v>8.4</v>
      </c>
      <c r="AD28" s="80">
        <f t="shared" si="6"/>
        <v>619.8784627527481</v>
      </c>
      <c r="AE28" s="81">
        <f t="shared" si="7"/>
        <v>565.9759877307699</v>
      </c>
      <c r="AF28" s="82">
        <f t="shared" si="8"/>
        <v>53.9024750219781</v>
      </c>
      <c r="AG28" s="83">
        <f t="shared" si="9"/>
        <v>619.8784627527481</v>
      </c>
      <c r="AH28" s="84">
        <f t="shared" si="10"/>
        <v>0</v>
      </c>
      <c r="AI28" s="85">
        <f t="shared" si="11"/>
        <v>8.695652173913043</v>
      </c>
    </row>
    <row r="29" spans="1:35" s="55" customFormat="1" ht="19.5" customHeight="1">
      <c r="A29" s="19">
        <v>24</v>
      </c>
      <c r="B29" s="18" t="s">
        <v>30</v>
      </c>
      <c r="C29" s="54">
        <v>11065</v>
      </c>
      <c r="D29" s="56">
        <f>G29+J29+M29+P29+S29+V29</f>
        <v>229.29999999999995</v>
      </c>
      <c r="E29" s="51">
        <f t="shared" si="12"/>
        <v>211.1</v>
      </c>
      <c r="F29" s="51">
        <f t="shared" si="12"/>
        <v>18.2</v>
      </c>
      <c r="G29" s="57">
        <f>SUM(H29:I29)</f>
        <v>0</v>
      </c>
      <c r="H29" s="20">
        <v>0</v>
      </c>
      <c r="I29" s="20">
        <v>0</v>
      </c>
      <c r="J29" s="57">
        <f t="shared" si="13"/>
        <v>161.6</v>
      </c>
      <c r="K29" s="20">
        <v>151.4</v>
      </c>
      <c r="L29" s="20">
        <v>10.2</v>
      </c>
      <c r="M29" s="57">
        <f t="shared" si="14"/>
        <v>7.7</v>
      </c>
      <c r="N29" s="20">
        <v>6.7</v>
      </c>
      <c r="O29" s="20">
        <v>1</v>
      </c>
      <c r="P29" s="57">
        <f>SUM(Q29:R29)</f>
        <v>49.8</v>
      </c>
      <c r="Q29" s="20">
        <v>49</v>
      </c>
      <c r="R29" s="20">
        <v>0.8</v>
      </c>
      <c r="S29" s="57">
        <f t="shared" si="17"/>
        <v>0</v>
      </c>
      <c r="T29" s="20">
        <v>0</v>
      </c>
      <c r="U29" s="20">
        <v>0</v>
      </c>
      <c r="V29" s="57">
        <f t="shared" si="15"/>
        <v>10.2</v>
      </c>
      <c r="W29" s="20">
        <v>4</v>
      </c>
      <c r="X29" s="20">
        <v>6.2</v>
      </c>
      <c r="Y29" s="77">
        <v>70.9</v>
      </c>
      <c r="Z29" s="58">
        <f>D29+Y29</f>
        <v>300.19999999999993</v>
      </c>
      <c r="AA29" s="90">
        <f>SUM(AB29:AC29)</f>
        <v>229.29999999999995</v>
      </c>
      <c r="AB29" s="57">
        <f>G29+J29+M29+S29+V29</f>
        <v>179.49999999999997</v>
      </c>
      <c r="AC29" s="91">
        <f>P29</f>
        <v>49.8</v>
      </c>
      <c r="AD29" s="80">
        <f t="shared" si="6"/>
        <v>668.4838855443638</v>
      </c>
      <c r="AE29" s="81">
        <f t="shared" si="7"/>
        <v>523.3007302887628</v>
      </c>
      <c r="AF29" s="82">
        <f t="shared" si="8"/>
        <v>145.18315525560106</v>
      </c>
      <c r="AG29" s="83">
        <f t="shared" si="9"/>
        <v>875.1803856974183</v>
      </c>
      <c r="AH29" s="84">
        <f t="shared" si="10"/>
        <v>206.69650015305456</v>
      </c>
      <c r="AI29" s="85">
        <f t="shared" si="11"/>
        <v>21.71827300479721</v>
      </c>
    </row>
    <row r="30" spans="1:35" s="55" customFormat="1" ht="19.5" customHeight="1">
      <c r="A30" s="19">
        <v>25</v>
      </c>
      <c r="B30" s="18" t="s">
        <v>31</v>
      </c>
      <c r="C30" s="54">
        <v>14694</v>
      </c>
      <c r="D30" s="56">
        <f t="shared" si="12"/>
        <v>278.7</v>
      </c>
      <c r="E30" s="51">
        <f t="shared" si="12"/>
        <v>252.00000000000003</v>
      </c>
      <c r="F30" s="51">
        <f t="shared" si="12"/>
        <v>26.7</v>
      </c>
      <c r="G30" s="57">
        <f t="shared" si="1"/>
        <v>0</v>
      </c>
      <c r="H30" s="20">
        <v>0</v>
      </c>
      <c r="I30" s="20">
        <v>0</v>
      </c>
      <c r="J30" s="57">
        <f t="shared" si="13"/>
        <v>233.5</v>
      </c>
      <c r="K30" s="20">
        <v>224.5</v>
      </c>
      <c r="L30" s="20">
        <v>9</v>
      </c>
      <c r="M30" s="57">
        <f t="shared" si="14"/>
        <v>11</v>
      </c>
      <c r="N30" s="20">
        <v>7.8</v>
      </c>
      <c r="O30" s="20">
        <v>3.2</v>
      </c>
      <c r="P30" s="57">
        <f t="shared" si="16"/>
        <v>23.2</v>
      </c>
      <c r="Q30" s="20">
        <v>19.4</v>
      </c>
      <c r="R30" s="20">
        <v>3.8</v>
      </c>
      <c r="S30" s="57">
        <f t="shared" si="17"/>
        <v>0</v>
      </c>
      <c r="T30" s="20">
        <v>0</v>
      </c>
      <c r="U30" s="20">
        <v>0</v>
      </c>
      <c r="V30" s="57">
        <f t="shared" si="15"/>
        <v>11</v>
      </c>
      <c r="W30" s="20">
        <v>0.3</v>
      </c>
      <c r="X30" s="20">
        <v>10.7</v>
      </c>
      <c r="Y30" s="77">
        <v>98.1</v>
      </c>
      <c r="Z30" s="58">
        <f t="shared" si="2"/>
        <v>376.79999999999995</v>
      </c>
      <c r="AA30" s="60">
        <f t="shared" si="3"/>
        <v>278.7</v>
      </c>
      <c r="AB30" s="78">
        <f t="shared" si="4"/>
        <v>255.5</v>
      </c>
      <c r="AC30" s="79">
        <f t="shared" si="5"/>
        <v>23.2</v>
      </c>
      <c r="AD30" s="80">
        <f t="shared" si="6"/>
        <v>611.8362992136355</v>
      </c>
      <c r="AE30" s="81">
        <f t="shared" si="7"/>
        <v>560.9048240010186</v>
      </c>
      <c r="AF30" s="82">
        <f t="shared" si="8"/>
        <v>50.93147521261695</v>
      </c>
      <c r="AG30" s="83">
        <f t="shared" si="9"/>
        <v>827.1974077635374</v>
      </c>
      <c r="AH30" s="84">
        <f t="shared" si="10"/>
        <v>215.36110854990184</v>
      </c>
      <c r="AI30" s="85">
        <f t="shared" si="11"/>
        <v>8.324363114459993</v>
      </c>
    </row>
    <row r="31" spans="1:35" s="55" customFormat="1" ht="19.5" customHeight="1">
      <c r="A31" s="19">
        <v>26</v>
      </c>
      <c r="B31" s="18" t="s">
        <v>43</v>
      </c>
      <c r="C31" s="54">
        <v>8458</v>
      </c>
      <c r="D31" s="56">
        <f t="shared" si="12"/>
        <v>156.6</v>
      </c>
      <c r="E31" s="51">
        <f t="shared" si="12"/>
        <v>143.4</v>
      </c>
      <c r="F31" s="51">
        <f t="shared" si="12"/>
        <v>13.2</v>
      </c>
      <c r="G31" s="57">
        <f t="shared" si="1"/>
        <v>0</v>
      </c>
      <c r="H31" s="20">
        <v>0</v>
      </c>
      <c r="I31" s="20">
        <v>0</v>
      </c>
      <c r="J31" s="57">
        <f t="shared" si="13"/>
        <v>117.9</v>
      </c>
      <c r="K31" s="20">
        <v>114</v>
      </c>
      <c r="L31" s="20">
        <v>3.9</v>
      </c>
      <c r="M31" s="57">
        <f t="shared" si="14"/>
        <v>7.3</v>
      </c>
      <c r="N31" s="20">
        <v>6.1</v>
      </c>
      <c r="O31" s="20">
        <v>1.2</v>
      </c>
      <c r="P31" s="57">
        <f t="shared" si="16"/>
        <v>24.7</v>
      </c>
      <c r="Q31" s="20">
        <v>23.3</v>
      </c>
      <c r="R31" s="20">
        <v>1.4</v>
      </c>
      <c r="S31" s="57">
        <f t="shared" si="17"/>
        <v>0</v>
      </c>
      <c r="T31" s="20">
        <v>0</v>
      </c>
      <c r="U31" s="20">
        <v>0</v>
      </c>
      <c r="V31" s="57">
        <f t="shared" si="15"/>
        <v>6.7</v>
      </c>
      <c r="W31" s="20">
        <v>0</v>
      </c>
      <c r="X31" s="20">
        <v>6.7</v>
      </c>
      <c r="Y31" s="77">
        <v>52.9</v>
      </c>
      <c r="Z31" s="58">
        <f t="shared" si="2"/>
        <v>209.5</v>
      </c>
      <c r="AA31" s="60">
        <f t="shared" si="3"/>
        <v>156.6</v>
      </c>
      <c r="AB31" s="78">
        <f t="shared" si="4"/>
        <v>131.9</v>
      </c>
      <c r="AC31" s="79">
        <f t="shared" si="5"/>
        <v>24.7</v>
      </c>
      <c r="AD31" s="80">
        <f t="shared" si="6"/>
        <v>597.2585603246401</v>
      </c>
      <c r="AE31" s="81">
        <f t="shared" si="7"/>
        <v>503.0549432108559</v>
      </c>
      <c r="AF31" s="82">
        <f t="shared" si="8"/>
        <v>94.20361711378423</v>
      </c>
      <c r="AG31" s="83">
        <f t="shared" si="9"/>
        <v>799.014485236348</v>
      </c>
      <c r="AH31" s="84">
        <f t="shared" si="10"/>
        <v>201.75592491170792</v>
      </c>
      <c r="AI31" s="85">
        <f t="shared" si="11"/>
        <v>15.772669220945083</v>
      </c>
    </row>
    <row r="32" spans="1:35" s="55" customFormat="1" ht="19.5" customHeight="1">
      <c r="A32" s="19">
        <v>27</v>
      </c>
      <c r="B32" s="18" t="s">
        <v>32</v>
      </c>
      <c r="C32" s="54">
        <v>3094</v>
      </c>
      <c r="D32" s="56">
        <f t="shared" si="12"/>
        <v>51.8</v>
      </c>
      <c r="E32" s="51">
        <f t="shared" si="12"/>
        <v>48.699999999999996</v>
      </c>
      <c r="F32" s="51">
        <f t="shared" si="12"/>
        <v>3.1</v>
      </c>
      <c r="G32" s="57">
        <f>SUM(H32:I32)</f>
        <v>0</v>
      </c>
      <c r="H32" s="20">
        <v>0</v>
      </c>
      <c r="I32" s="20">
        <v>0</v>
      </c>
      <c r="J32" s="57">
        <f t="shared" si="13"/>
        <v>40.699999999999996</v>
      </c>
      <c r="K32" s="20">
        <v>40.4</v>
      </c>
      <c r="L32" s="20">
        <v>0.3</v>
      </c>
      <c r="M32" s="57">
        <f t="shared" si="14"/>
        <v>2.5</v>
      </c>
      <c r="N32" s="20">
        <v>1.9</v>
      </c>
      <c r="O32" s="20">
        <v>0.6</v>
      </c>
      <c r="P32" s="57">
        <f t="shared" si="16"/>
        <v>7.5</v>
      </c>
      <c r="Q32" s="20">
        <v>6.4</v>
      </c>
      <c r="R32" s="20">
        <v>1.1</v>
      </c>
      <c r="S32" s="57">
        <f t="shared" si="17"/>
        <v>0</v>
      </c>
      <c r="T32" s="20">
        <v>0</v>
      </c>
      <c r="U32" s="20">
        <v>0</v>
      </c>
      <c r="V32" s="57">
        <f t="shared" si="15"/>
        <v>1.1</v>
      </c>
      <c r="W32" s="20">
        <v>0</v>
      </c>
      <c r="X32" s="20">
        <v>1.1</v>
      </c>
      <c r="Y32" s="77">
        <v>15.6</v>
      </c>
      <c r="Z32" s="58">
        <f>D32+Y32</f>
        <v>67.39999999999999</v>
      </c>
      <c r="AA32" s="60">
        <f>SUM(AB32:AC32)</f>
        <v>51.8</v>
      </c>
      <c r="AB32" s="78">
        <f>G32+J32+M32+S32+V32</f>
        <v>44.3</v>
      </c>
      <c r="AC32" s="79">
        <f>P32</f>
        <v>7.5</v>
      </c>
      <c r="AD32" s="80">
        <f t="shared" si="6"/>
        <v>540.0671434827033</v>
      </c>
      <c r="AE32" s="81">
        <f t="shared" si="7"/>
        <v>461.87209375065163</v>
      </c>
      <c r="AF32" s="82">
        <f t="shared" si="8"/>
        <v>78.19504973205163</v>
      </c>
      <c r="AG32" s="83">
        <f t="shared" si="9"/>
        <v>702.7128469253706</v>
      </c>
      <c r="AH32" s="84">
        <f t="shared" si="10"/>
        <v>162.64570344266738</v>
      </c>
      <c r="AI32" s="85">
        <f t="shared" si="11"/>
        <v>14.478764478764479</v>
      </c>
    </row>
    <row r="33" spans="1:35" s="8" customFormat="1" ht="19.5" customHeight="1">
      <c r="A33" s="13">
        <v>28</v>
      </c>
      <c r="B33" s="18" t="s">
        <v>44</v>
      </c>
      <c r="C33" s="54">
        <v>2462</v>
      </c>
      <c r="D33" s="56">
        <f t="shared" si="12"/>
        <v>45.5</v>
      </c>
      <c r="E33" s="51">
        <f t="shared" si="12"/>
        <v>43.6</v>
      </c>
      <c r="F33" s="51">
        <f t="shared" si="12"/>
        <v>1.9</v>
      </c>
      <c r="G33" s="57">
        <f t="shared" si="1"/>
        <v>0</v>
      </c>
      <c r="H33" s="20">
        <v>0</v>
      </c>
      <c r="I33" s="20">
        <v>0</v>
      </c>
      <c r="J33" s="57">
        <f t="shared" si="13"/>
        <v>37.5</v>
      </c>
      <c r="K33" s="20">
        <v>36.1</v>
      </c>
      <c r="L33" s="20">
        <v>1.4</v>
      </c>
      <c r="M33" s="57">
        <f t="shared" si="14"/>
        <v>1.5</v>
      </c>
      <c r="N33" s="20">
        <v>1.5</v>
      </c>
      <c r="O33" s="20">
        <v>0</v>
      </c>
      <c r="P33" s="57">
        <f t="shared" si="16"/>
        <v>6.5</v>
      </c>
      <c r="Q33" s="20">
        <v>6</v>
      </c>
      <c r="R33" s="20">
        <v>0.5</v>
      </c>
      <c r="S33" s="57">
        <f t="shared" si="17"/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12.2</v>
      </c>
      <c r="Z33" s="58">
        <f>D33+Y33</f>
        <v>57.7</v>
      </c>
      <c r="AA33" s="60">
        <f>SUM(AB33:AC33)</f>
        <v>45.5</v>
      </c>
      <c r="AB33" s="78">
        <f t="shared" si="4"/>
        <v>39</v>
      </c>
      <c r="AC33" s="79">
        <f t="shared" si="5"/>
        <v>6.5</v>
      </c>
      <c r="AD33" s="80">
        <f t="shared" si="6"/>
        <v>596.1583815937738</v>
      </c>
      <c r="AE33" s="81">
        <f t="shared" si="7"/>
        <v>510.99289850894894</v>
      </c>
      <c r="AF33" s="82">
        <f t="shared" si="8"/>
        <v>85.16548308482481</v>
      </c>
      <c r="AG33" s="83">
        <f t="shared" si="9"/>
        <v>756.0074421529835</v>
      </c>
      <c r="AH33" s="84">
        <f t="shared" si="10"/>
        <v>159.84906055920965</v>
      </c>
      <c r="AI33" s="85">
        <f t="shared" si="11"/>
        <v>14.285714285714286</v>
      </c>
    </row>
    <row r="34" spans="1:35" s="8" customFormat="1" ht="19.5" customHeight="1">
      <c r="A34" s="19">
        <v>29</v>
      </c>
      <c r="B34" s="18" t="s">
        <v>33</v>
      </c>
      <c r="C34" s="54">
        <v>8474</v>
      </c>
      <c r="D34" s="56">
        <f t="shared" si="12"/>
        <v>134.6</v>
      </c>
      <c r="E34" s="51">
        <f t="shared" si="12"/>
        <v>126.5</v>
      </c>
      <c r="F34" s="51">
        <f t="shared" si="12"/>
        <v>8.1</v>
      </c>
      <c r="G34" s="57">
        <f t="shared" si="1"/>
        <v>0</v>
      </c>
      <c r="H34" s="20">
        <v>0</v>
      </c>
      <c r="I34" s="20">
        <v>0</v>
      </c>
      <c r="J34" s="57">
        <f t="shared" si="13"/>
        <v>99.5</v>
      </c>
      <c r="K34" s="20">
        <v>97</v>
      </c>
      <c r="L34" s="20">
        <v>2.5</v>
      </c>
      <c r="M34" s="57">
        <f t="shared" si="14"/>
        <v>6.1000000000000005</v>
      </c>
      <c r="N34" s="20">
        <v>5.4</v>
      </c>
      <c r="O34" s="20">
        <v>0.7</v>
      </c>
      <c r="P34" s="57">
        <f t="shared" si="16"/>
        <v>14.9</v>
      </c>
      <c r="Q34" s="20">
        <v>14.3</v>
      </c>
      <c r="R34" s="20">
        <v>0.6</v>
      </c>
      <c r="S34" s="57">
        <f t="shared" si="17"/>
        <v>0</v>
      </c>
      <c r="T34" s="20">
        <v>0</v>
      </c>
      <c r="U34" s="20">
        <v>0</v>
      </c>
      <c r="V34" s="57">
        <f t="shared" si="15"/>
        <v>14.100000000000001</v>
      </c>
      <c r="W34" s="20">
        <v>9.8</v>
      </c>
      <c r="X34" s="20">
        <v>4.3</v>
      </c>
      <c r="Y34" s="77">
        <v>28.6</v>
      </c>
      <c r="Z34" s="58">
        <f t="shared" si="2"/>
        <v>163.2</v>
      </c>
      <c r="AA34" s="60">
        <f>SUM(AB34:AC34)</f>
        <v>134.6</v>
      </c>
      <c r="AB34" s="78">
        <f t="shared" si="4"/>
        <v>119.69999999999999</v>
      </c>
      <c r="AC34" s="79">
        <f t="shared" si="5"/>
        <v>14.9</v>
      </c>
      <c r="AD34" s="80">
        <f t="shared" si="6"/>
        <v>512.3832291563568</v>
      </c>
      <c r="AE34" s="81">
        <f t="shared" si="7"/>
        <v>455.66324316505126</v>
      </c>
      <c r="AF34" s="82">
        <f t="shared" si="8"/>
        <v>56.71998599130548</v>
      </c>
      <c r="AG34" s="83">
        <f t="shared" si="9"/>
        <v>621.2551485759095</v>
      </c>
      <c r="AH34" s="84">
        <f t="shared" si="10"/>
        <v>108.87191941955278</v>
      </c>
      <c r="AI34" s="85">
        <f t="shared" si="11"/>
        <v>11.069836552748885</v>
      </c>
    </row>
    <row r="35" spans="1:35" s="55" customFormat="1" ht="19.5" customHeight="1">
      <c r="A35" s="19">
        <v>30</v>
      </c>
      <c r="B35" s="18" t="s">
        <v>34</v>
      </c>
      <c r="C35" s="54">
        <v>4085</v>
      </c>
      <c r="D35" s="56">
        <f>G35+J35+M35+P35+S35+V35</f>
        <v>78.9</v>
      </c>
      <c r="E35" s="51">
        <f t="shared" si="12"/>
        <v>66.9</v>
      </c>
      <c r="F35" s="51">
        <f t="shared" si="12"/>
        <v>12</v>
      </c>
      <c r="G35" s="57">
        <f>SUM(H35:I35)</f>
        <v>0</v>
      </c>
      <c r="H35" s="20">
        <v>0</v>
      </c>
      <c r="I35" s="20">
        <v>0</v>
      </c>
      <c r="J35" s="57">
        <f t="shared" si="13"/>
        <v>62.1</v>
      </c>
      <c r="K35" s="20">
        <v>54.9</v>
      </c>
      <c r="L35" s="20">
        <v>7.2</v>
      </c>
      <c r="M35" s="57">
        <f t="shared" si="14"/>
        <v>7.1</v>
      </c>
      <c r="N35" s="20">
        <v>2.6</v>
      </c>
      <c r="O35" s="20">
        <v>4.5</v>
      </c>
      <c r="P35" s="57">
        <f t="shared" si="16"/>
        <v>9.700000000000001</v>
      </c>
      <c r="Q35" s="20">
        <v>9.4</v>
      </c>
      <c r="R35" s="20">
        <v>0.3</v>
      </c>
      <c r="S35" s="57">
        <f t="shared" si="17"/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22.5</v>
      </c>
      <c r="Z35" s="58">
        <f>D35+Y35</f>
        <v>101.4</v>
      </c>
      <c r="AA35" s="60">
        <f t="shared" si="3"/>
        <v>78.9</v>
      </c>
      <c r="AB35" s="78">
        <f>G35+J35+M35+S35+V35</f>
        <v>69.2</v>
      </c>
      <c r="AC35" s="79">
        <f>P35</f>
        <v>9.700000000000001</v>
      </c>
      <c r="AD35" s="80">
        <f t="shared" si="6"/>
        <v>623.050499466972</v>
      </c>
      <c r="AE35" s="81">
        <f t="shared" si="7"/>
        <v>546.4524025743278</v>
      </c>
      <c r="AF35" s="82">
        <f t="shared" si="8"/>
        <v>76.59809689264422</v>
      </c>
      <c r="AG35" s="83">
        <f t="shared" si="9"/>
        <v>800.7264974138272</v>
      </c>
      <c r="AH35" s="84">
        <f t="shared" si="10"/>
        <v>177.67599794685515</v>
      </c>
      <c r="AI35" s="85">
        <f t="shared" si="11"/>
        <v>12.29404309252218</v>
      </c>
    </row>
    <row r="36" spans="1:36" s="8" customFormat="1" ht="19.5" customHeight="1">
      <c r="A36" s="19">
        <v>31</v>
      </c>
      <c r="B36" s="18" t="s">
        <v>51</v>
      </c>
      <c r="C36" s="54">
        <v>5439</v>
      </c>
      <c r="D36" s="56">
        <f t="shared" si="12"/>
        <v>95.00000000000001</v>
      </c>
      <c r="E36" s="51">
        <f t="shared" si="12"/>
        <v>90.2</v>
      </c>
      <c r="F36" s="51">
        <f t="shared" si="12"/>
        <v>4.8</v>
      </c>
      <c r="G36" s="57">
        <f t="shared" si="1"/>
        <v>0</v>
      </c>
      <c r="H36" s="20">
        <v>0</v>
      </c>
      <c r="I36" s="20">
        <v>0</v>
      </c>
      <c r="J36" s="57">
        <f t="shared" si="13"/>
        <v>75.10000000000001</v>
      </c>
      <c r="K36" s="20">
        <v>74.7</v>
      </c>
      <c r="L36" s="20">
        <v>0.4</v>
      </c>
      <c r="M36" s="57">
        <f t="shared" si="14"/>
        <v>3</v>
      </c>
      <c r="N36" s="20">
        <v>2.9</v>
      </c>
      <c r="O36" s="20">
        <v>0.1</v>
      </c>
      <c r="P36" s="57">
        <f t="shared" si="16"/>
        <v>9.9</v>
      </c>
      <c r="Q36" s="20">
        <v>9.6</v>
      </c>
      <c r="R36" s="20">
        <v>0.3</v>
      </c>
      <c r="S36" s="57">
        <f t="shared" si="17"/>
        <v>0</v>
      </c>
      <c r="T36" s="20">
        <v>0</v>
      </c>
      <c r="U36" s="20">
        <v>0</v>
      </c>
      <c r="V36" s="57">
        <f t="shared" si="15"/>
        <v>7</v>
      </c>
      <c r="W36" s="20">
        <v>3</v>
      </c>
      <c r="X36" s="20">
        <v>4</v>
      </c>
      <c r="Y36" s="77">
        <v>18.9</v>
      </c>
      <c r="Z36" s="58">
        <f t="shared" si="2"/>
        <v>113.9</v>
      </c>
      <c r="AA36" s="60">
        <f t="shared" si="3"/>
        <v>95.00000000000001</v>
      </c>
      <c r="AB36" s="78">
        <f t="shared" si="4"/>
        <v>85.10000000000001</v>
      </c>
      <c r="AC36" s="79">
        <f t="shared" si="5"/>
        <v>9.9</v>
      </c>
      <c r="AD36" s="80">
        <f t="shared" si="6"/>
        <v>563.4337431572457</v>
      </c>
      <c r="AE36" s="81">
        <f t="shared" si="7"/>
        <v>504.71801623875365</v>
      </c>
      <c r="AF36" s="82">
        <f t="shared" si="8"/>
        <v>58.7157269184919</v>
      </c>
      <c r="AG36" s="83">
        <f t="shared" si="9"/>
        <v>675.5274036380027</v>
      </c>
      <c r="AH36" s="84">
        <f t="shared" si="10"/>
        <v>112.09366048075724</v>
      </c>
      <c r="AI36" s="85">
        <f t="shared" si="11"/>
        <v>10.421052631578945</v>
      </c>
      <c r="AJ36" s="55"/>
    </row>
    <row r="37" spans="1:35" s="8" customFormat="1" ht="19.5" customHeight="1">
      <c r="A37" s="19">
        <v>32</v>
      </c>
      <c r="B37" s="18" t="s">
        <v>45</v>
      </c>
      <c r="C37" s="54">
        <v>15596</v>
      </c>
      <c r="D37" s="56">
        <f t="shared" si="12"/>
        <v>293.90000000000003</v>
      </c>
      <c r="E37" s="51">
        <f t="shared" si="12"/>
        <v>239.7</v>
      </c>
      <c r="F37" s="51">
        <f t="shared" si="12"/>
        <v>54.2</v>
      </c>
      <c r="G37" s="57">
        <f t="shared" si="1"/>
        <v>0</v>
      </c>
      <c r="H37" s="20">
        <v>0</v>
      </c>
      <c r="I37" s="20">
        <v>0</v>
      </c>
      <c r="J37" s="57">
        <f t="shared" si="13"/>
        <v>241.2</v>
      </c>
      <c r="K37" s="20">
        <v>199.1</v>
      </c>
      <c r="L37" s="20">
        <v>42.1</v>
      </c>
      <c r="M37" s="57">
        <f t="shared" si="14"/>
        <v>18.6</v>
      </c>
      <c r="N37" s="20">
        <v>9.5</v>
      </c>
      <c r="O37" s="20">
        <v>9.1</v>
      </c>
      <c r="P37" s="57">
        <f t="shared" si="16"/>
        <v>34.1</v>
      </c>
      <c r="Q37" s="20">
        <v>31.1</v>
      </c>
      <c r="R37" s="20">
        <v>3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63.4</v>
      </c>
      <c r="Z37" s="58">
        <f t="shared" si="2"/>
        <v>357.3</v>
      </c>
      <c r="AA37" s="60">
        <f t="shared" si="3"/>
        <v>293.90000000000003</v>
      </c>
      <c r="AB37" s="78">
        <f t="shared" si="4"/>
        <v>259.8</v>
      </c>
      <c r="AC37" s="79">
        <f t="shared" si="5"/>
        <v>34.1</v>
      </c>
      <c r="AD37" s="80">
        <f t="shared" si="6"/>
        <v>607.8895332963789</v>
      </c>
      <c r="AE37" s="81">
        <f t="shared" si="7"/>
        <v>537.35862793603</v>
      </c>
      <c r="AF37" s="82">
        <f t="shared" si="8"/>
        <v>70.53090536034881</v>
      </c>
      <c r="AG37" s="83">
        <f t="shared" si="9"/>
        <v>739.0232400367341</v>
      </c>
      <c r="AH37" s="84">
        <f t="shared" si="10"/>
        <v>131.13370674035525</v>
      </c>
      <c r="AI37" s="85">
        <f t="shared" si="11"/>
        <v>11.602585913576045</v>
      </c>
    </row>
    <row r="38" spans="1:35" s="8" customFormat="1" ht="19.5" customHeight="1" thickBot="1">
      <c r="A38" s="92">
        <v>33</v>
      </c>
      <c r="B38" s="93" t="s">
        <v>35</v>
      </c>
      <c r="C38" s="94">
        <v>11401</v>
      </c>
      <c r="D38" s="95">
        <f t="shared" si="12"/>
        <v>208.60000000000002</v>
      </c>
      <c r="E38" s="96">
        <f t="shared" si="12"/>
        <v>198</v>
      </c>
      <c r="F38" s="96">
        <f t="shared" si="12"/>
        <v>10.600000000000001</v>
      </c>
      <c r="G38" s="97">
        <f t="shared" si="1"/>
        <v>0</v>
      </c>
      <c r="H38" s="98">
        <v>0</v>
      </c>
      <c r="I38" s="98">
        <v>0</v>
      </c>
      <c r="J38" s="97">
        <f t="shared" si="13"/>
        <v>130.2</v>
      </c>
      <c r="K38" s="98">
        <v>127.2</v>
      </c>
      <c r="L38" s="98">
        <v>3</v>
      </c>
      <c r="M38" s="97">
        <f t="shared" si="14"/>
        <v>7.8</v>
      </c>
      <c r="N38" s="98">
        <v>7</v>
      </c>
      <c r="O38" s="98">
        <v>0.8</v>
      </c>
      <c r="P38" s="97">
        <f t="shared" si="16"/>
        <v>53.4</v>
      </c>
      <c r="Q38" s="98">
        <v>52.5</v>
      </c>
      <c r="R38" s="98">
        <v>0.9</v>
      </c>
      <c r="S38" s="97">
        <f>SUM(T38:U38)</f>
        <v>0</v>
      </c>
      <c r="T38" s="98">
        <v>0</v>
      </c>
      <c r="U38" s="98">
        <v>0</v>
      </c>
      <c r="V38" s="97">
        <f t="shared" si="15"/>
        <v>17.200000000000003</v>
      </c>
      <c r="W38" s="98">
        <v>11.3</v>
      </c>
      <c r="X38" s="98">
        <v>5.9</v>
      </c>
      <c r="Y38" s="99">
        <v>53.5</v>
      </c>
      <c r="Z38" s="100">
        <f t="shared" si="2"/>
        <v>262.1</v>
      </c>
      <c r="AA38" s="101">
        <f t="shared" si="3"/>
        <v>208.6</v>
      </c>
      <c r="AB38" s="102">
        <f t="shared" si="4"/>
        <v>155.2</v>
      </c>
      <c r="AC38" s="103">
        <f t="shared" si="5"/>
        <v>53.4</v>
      </c>
      <c r="AD38" s="104">
        <f t="shared" si="6"/>
        <v>590.2142143728196</v>
      </c>
      <c r="AE38" s="105">
        <f t="shared" si="7"/>
        <v>439.1239025439194</v>
      </c>
      <c r="AF38" s="106">
        <f t="shared" si="8"/>
        <v>151.09031182890013</v>
      </c>
      <c r="AG38" s="107">
        <f t="shared" si="9"/>
        <v>741.5874668605754</v>
      </c>
      <c r="AH38" s="108">
        <f t="shared" si="10"/>
        <v>151.37325248775574</v>
      </c>
      <c r="AI38" s="61">
        <f t="shared" si="11"/>
        <v>25.599232981783317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X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154" ht="15" customHeight="1">
      <c r="A1" s="116" t="s">
        <v>53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</row>
    <row r="2" spans="1:154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</row>
    <row r="3" spans="1:154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</row>
    <row r="4" spans="1:154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s="2" customFormat="1" ht="39.75" customHeight="1" thickBot="1">
      <c r="A5" s="148" t="s">
        <v>18</v>
      </c>
      <c r="B5" s="149"/>
      <c r="C5" s="34">
        <f>SUM(C6:C38)</f>
        <v>1213714</v>
      </c>
      <c r="D5" s="35">
        <f>SUM(E5:F5)</f>
        <v>23458.000000000004</v>
      </c>
      <c r="E5" s="36">
        <f>SUM(E6:E38)</f>
        <v>21174.300000000003</v>
      </c>
      <c r="F5" s="36">
        <f>SUM(F6:F38)</f>
        <v>2283.7000000000003</v>
      </c>
      <c r="G5" s="37">
        <f>SUM(H5:I5)</f>
        <v>481.6</v>
      </c>
      <c r="H5" s="37">
        <f aca="true" t="shared" si="0" ref="H5:AC5">SUM(H6:H38)</f>
        <v>481.6</v>
      </c>
      <c r="I5" s="37">
        <f t="shared" si="0"/>
        <v>0</v>
      </c>
      <c r="J5" s="37">
        <f>SUM(K5:L5)</f>
        <v>17229</v>
      </c>
      <c r="K5" s="37">
        <f t="shared" si="0"/>
        <v>15820.3</v>
      </c>
      <c r="L5" s="37">
        <f t="shared" si="0"/>
        <v>1408.7000000000003</v>
      </c>
      <c r="M5" s="37">
        <f>SUM(N5:O5)</f>
        <v>1424.6</v>
      </c>
      <c r="N5" s="37">
        <f t="shared" si="0"/>
        <v>1108.6999999999998</v>
      </c>
      <c r="O5" s="37">
        <f t="shared" si="0"/>
        <v>315.90000000000015</v>
      </c>
      <c r="P5" s="37">
        <f>SUM(Q5:R5)</f>
        <v>3538.3999999999996</v>
      </c>
      <c r="Q5" s="37">
        <f t="shared" si="0"/>
        <v>3413.2</v>
      </c>
      <c r="R5" s="37">
        <f t="shared" si="0"/>
        <v>125.2</v>
      </c>
      <c r="S5" s="37">
        <f>SUM(T5:U5)</f>
        <v>1.8000000000000003</v>
      </c>
      <c r="T5" s="37">
        <f t="shared" si="0"/>
        <v>1.7000000000000002</v>
      </c>
      <c r="U5" s="37">
        <f t="shared" si="0"/>
        <v>0.1</v>
      </c>
      <c r="V5" s="37">
        <f>SUM(W5:X5)</f>
        <v>782.6</v>
      </c>
      <c r="W5" s="37">
        <f t="shared" si="0"/>
        <v>348.8</v>
      </c>
      <c r="X5" s="37">
        <f t="shared" si="0"/>
        <v>433.8</v>
      </c>
      <c r="Y5" s="38">
        <f t="shared" si="0"/>
        <v>10304.199999999999</v>
      </c>
      <c r="Z5" s="39">
        <f t="shared" si="0"/>
        <v>33762.2</v>
      </c>
      <c r="AA5" s="40">
        <f t="shared" si="0"/>
        <v>23458.000000000007</v>
      </c>
      <c r="AB5" s="41">
        <f t="shared" si="0"/>
        <v>19919.600000000002</v>
      </c>
      <c r="AC5" s="42">
        <f t="shared" si="0"/>
        <v>3538.3999999999996</v>
      </c>
      <c r="AD5" s="43">
        <f>AA5/C5/30*1000000</f>
        <v>644.2484253566602</v>
      </c>
      <c r="AE5" s="44">
        <f>AB5/C5/30*1000000</f>
        <v>547.0701225055217</v>
      </c>
      <c r="AF5" s="45">
        <f>AC5/C5/30*1000000</f>
        <v>97.17830285113845</v>
      </c>
      <c r="AG5" s="46">
        <f>Z5/C5/30*1000000</f>
        <v>927.2420575742444</v>
      </c>
      <c r="AH5" s="47">
        <f>Y5/C5/30*1000000</f>
        <v>282.99363221758443</v>
      </c>
      <c r="AI5" s="48">
        <f>AC5*100/AA5</f>
        <v>15.083979878932553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</row>
    <row r="6" spans="1:154" s="8" customFormat="1" ht="19.5" customHeight="1" thickTop="1">
      <c r="A6" s="14">
        <v>1</v>
      </c>
      <c r="B6" s="15" t="s">
        <v>19</v>
      </c>
      <c r="C6" s="49">
        <v>286099</v>
      </c>
      <c r="D6" s="50">
        <f>G6+J6+M6+P6+S6+V6</f>
        <v>5227</v>
      </c>
      <c r="E6" s="51">
        <f>H6+K6+N6+Q6+T6+W6</f>
        <v>5149.4</v>
      </c>
      <c r="F6" s="51">
        <f>I6+L6+O6+R6+U6+X6</f>
        <v>77.6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3778.7</v>
      </c>
      <c r="K6" s="16">
        <v>3728.2</v>
      </c>
      <c r="L6" s="16">
        <v>50.5</v>
      </c>
      <c r="M6" s="52">
        <f>SUM(N6:O6)</f>
        <v>368.5</v>
      </c>
      <c r="N6" s="16">
        <v>363.2</v>
      </c>
      <c r="O6" s="16">
        <v>5.3</v>
      </c>
      <c r="P6" s="52">
        <f>SUM(Q6:R6)</f>
        <v>953.3</v>
      </c>
      <c r="Q6" s="16">
        <v>951.3</v>
      </c>
      <c r="R6" s="16">
        <v>2</v>
      </c>
      <c r="S6" s="52">
        <f>SUM(T6:U6)</f>
        <v>0</v>
      </c>
      <c r="T6" s="16">
        <v>0</v>
      </c>
      <c r="U6" s="16">
        <v>0</v>
      </c>
      <c r="V6" s="52">
        <f>SUM(W6:X6)</f>
        <v>126.5</v>
      </c>
      <c r="W6" s="16">
        <v>106.7</v>
      </c>
      <c r="X6" s="16">
        <v>19.8</v>
      </c>
      <c r="Y6" s="67">
        <v>3089</v>
      </c>
      <c r="Z6" s="53">
        <f aca="true" t="shared" si="2" ref="Z6:Z38">D6+Y6</f>
        <v>8316</v>
      </c>
      <c r="AA6" s="68">
        <f aca="true" t="shared" si="3" ref="AA6:AA38">SUM(AB6:AC6)</f>
        <v>5227</v>
      </c>
      <c r="AB6" s="69">
        <f aca="true" t="shared" si="4" ref="AB6:AB38">G6+J6+M6+S6+V6</f>
        <v>4273.7</v>
      </c>
      <c r="AC6" s="70">
        <f aca="true" t="shared" si="5" ref="AC6:AC38">P6</f>
        <v>953.3</v>
      </c>
      <c r="AD6" s="71">
        <f aca="true" t="shared" si="6" ref="AD6:AD38">AA6/C6/30*1000000</f>
        <v>608.9966526738413</v>
      </c>
      <c r="AE6" s="72">
        <f aca="true" t="shared" si="7" ref="AE6:AE38">AB6/C6/30*1000000</f>
        <v>497.92787345173053</v>
      </c>
      <c r="AF6" s="73">
        <f aca="true" t="shared" si="8" ref="AF6:AF38">AC6/C6/30*1000000</f>
        <v>111.06877922211076</v>
      </c>
      <c r="AG6" s="74">
        <f aca="true" t="shared" si="9" ref="AG6:AG38">Z6/C6/30*1000000</f>
        <v>968.895382367642</v>
      </c>
      <c r="AH6" s="75">
        <f aca="true" t="shared" si="10" ref="AH6:AH38">Y6/C6/30*1000000</f>
        <v>359.89872969380065</v>
      </c>
      <c r="AI6" s="76">
        <f aca="true" t="shared" si="11" ref="AI6:AI38">AC6*100/AA6</f>
        <v>18.237995025827434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1:154" s="55" customFormat="1" ht="19.5" customHeight="1">
      <c r="A7" s="13">
        <v>2</v>
      </c>
      <c r="B7" s="17" t="s">
        <v>20</v>
      </c>
      <c r="C7" s="54">
        <v>49907</v>
      </c>
      <c r="D7" s="50">
        <f aca="true" t="shared" si="12" ref="D7:F38">G7+J7+M7+P7+S7+V7</f>
        <v>1144.7</v>
      </c>
      <c r="E7" s="51">
        <f t="shared" si="12"/>
        <v>896.1999999999999</v>
      </c>
      <c r="F7" s="51">
        <f t="shared" si="12"/>
        <v>248.5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832.0999999999999</v>
      </c>
      <c r="K7" s="16">
        <v>734.3</v>
      </c>
      <c r="L7" s="16">
        <v>97.8</v>
      </c>
      <c r="M7" s="52">
        <f aca="true" t="shared" si="14" ref="M7:M38">SUM(N7:O7)</f>
        <v>61.599999999999994</v>
      </c>
      <c r="N7" s="16">
        <v>34.8</v>
      </c>
      <c r="O7" s="16">
        <v>26.8</v>
      </c>
      <c r="P7" s="52">
        <f>SUM(Q7:R7)</f>
        <v>160.1</v>
      </c>
      <c r="Q7" s="16">
        <v>120.7</v>
      </c>
      <c r="R7" s="16">
        <v>39.4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90.9</v>
      </c>
      <c r="W7" s="16">
        <v>6.4</v>
      </c>
      <c r="X7" s="16">
        <v>84.5</v>
      </c>
      <c r="Y7" s="67">
        <v>443.4</v>
      </c>
      <c r="Z7" s="53">
        <f>D7+Y7</f>
        <v>1588.1</v>
      </c>
      <c r="AA7" s="68">
        <f>SUM(AB7:AC7)</f>
        <v>1144.6999999999998</v>
      </c>
      <c r="AB7" s="69">
        <f>G7+J7+M7+S7+V7</f>
        <v>984.5999999999999</v>
      </c>
      <c r="AC7" s="70">
        <f>P7</f>
        <v>160.1</v>
      </c>
      <c r="AD7" s="71">
        <f t="shared" si="6"/>
        <v>764.5554063892172</v>
      </c>
      <c r="AE7" s="72">
        <f t="shared" si="7"/>
        <v>657.6231791131504</v>
      </c>
      <c r="AF7" s="73">
        <f t="shared" si="8"/>
        <v>106.93222727606681</v>
      </c>
      <c r="AG7" s="74">
        <f t="shared" si="9"/>
        <v>1060.7062469526652</v>
      </c>
      <c r="AH7" s="75">
        <f t="shared" si="10"/>
        <v>296.150840563448</v>
      </c>
      <c r="AI7" s="76">
        <f t="shared" si="11"/>
        <v>13.986197256923214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1:154" s="55" customFormat="1" ht="19.5" customHeight="1">
      <c r="A8" s="13">
        <v>3</v>
      </c>
      <c r="B8" s="18" t="s">
        <v>21</v>
      </c>
      <c r="C8" s="54">
        <v>34730</v>
      </c>
      <c r="D8" s="50">
        <f t="shared" si="12"/>
        <v>757.4000000000001</v>
      </c>
      <c r="E8" s="51">
        <f t="shared" si="12"/>
        <v>634.9</v>
      </c>
      <c r="F8" s="51">
        <f t="shared" si="12"/>
        <v>122.5</v>
      </c>
      <c r="G8" s="52">
        <f>SUM(H8:I8)</f>
        <v>0</v>
      </c>
      <c r="H8" s="16">
        <v>0</v>
      </c>
      <c r="I8" s="16">
        <v>0</v>
      </c>
      <c r="J8" s="52">
        <f t="shared" si="13"/>
        <v>629.1</v>
      </c>
      <c r="K8" s="16">
        <v>548.9</v>
      </c>
      <c r="L8" s="16">
        <v>80.2</v>
      </c>
      <c r="M8" s="52">
        <f t="shared" si="14"/>
        <v>92.30000000000001</v>
      </c>
      <c r="N8" s="16">
        <v>57.1</v>
      </c>
      <c r="O8" s="16">
        <v>35.2</v>
      </c>
      <c r="P8" s="52">
        <f>SUM(Q8:R8)</f>
        <v>36</v>
      </c>
      <c r="Q8" s="16">
        <v>28.9</v>
      </c>
      <c r="R8" s="16">
        <v>7.1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73.7</v>
      </c>
      <c r="Z8" s="53">
        <f>D8+Y8</f>
        <v>831.1000000000001</v>
      </c>
      <c r="AA8" s="68">
        <f>SUM(AB8:AC8)</f>
        <v>757.4000000000001</v>
      </c>
      <c r="AB8" s="69">
        <f>G8+J8+M8+S8+V8</f>
        <v>721.4000000000001</v>
      </c>
      <c r="AC8" s="70">
        <f>P8</f>
        <v>36</v>
      </c>
      <c r="AD8" s="71">
        <f t="shared" si="6"/>
        <v>726.9411651790001</v>
      </c>
      <c r="AE8" s="72">
        <f t="shared" si="7"/>
        <v>692.3889048853057</v>
      </c>
      <c r="AF8" s="73">
        <f t="shared" si="8"/>
        <v>34.55226029369422</v>
      </c>
      <c r="AG8" s="74">
        <f t="shared" si="9"/>
        <v>797.6773202802574</v>
      </c>
      <c r="AH8" s="75">
        <f t="shared" si="10"/>
        <v>70.73615510125732</v>
      </c>
      <c r="AI8" s="76">
        <f t="shared" si="11"/>
        <v>4.753102719831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s="8" customFormat="1" ht="19.5" customHeight="1">
      <c r="A9" s="19">
        <v>4</v>
      </c>
      <c r="B9" s="18" t="s">
        <v>22</v>
      </c>
      <c r="C9" s="54">
        <v>93968</v>
      </c>
      <c r="D9" s="56">
        <f t="shared" si="12"/>
        <v>1507.8</v>
      </c>
      <c r="E9" s="51">
        <f t="shared" si="12"/>
        <v>1459.5</v>
      </c>
      <c r="F9" s="51">
        <f t="shared" si="12"/>
        <v>48.300000000000004</v>
      </c>
      <c r="G9" s="57">
        <f t="shared" si="1"/>
        <v>0</v>
      </c>
      <c r="H9" s="20">
        <v>0</v>
      </c>
      <c r="I9" s="20">
        <v>0</v>
      </c>
      <c r="J9" s="57">
        <f t="shared" si="13"/>
        <v>1284.1</v>
      </c>
      <c r="K9" s="16">
        <v>1252</v>
      </c>
      <c r="L9" s="16">
        <v>32.1</v>
      </c>
      <c r="M9" s="57">
        <f t="shared" si="14"/>
        <v>103.3</v>
      </c>
      <c r="N9" s="16">
        <v>94.3</v>
      </c>
      <c r="O9" s="16">
        <v>9</v>
      </c>
      <c r="P9" s="57">
        <f aca="true" t="shared" si="16" ref="P9:P38">SUM(Q9:R9)</f>
        <v>113.2</v>
      </c>
      <c r="Q9" s="16">
        <v>113.2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7.2</v>
      </c>
      <c r="W9" s="16">
        <v>0</v>
      </c>
      <c r="X9" s="16">
        <v>7.2</v>
      </c>
      <c r="Y9" s="77">
        <v>898.6</v>
      </c>
      <c r="Z9" s="58">
        <f t="shared" si="2"/>
        <v>2406.4</v>
      </c>
      <c r="AA9" s="60">
        <f t="shared" si="3"/>
        <v>1507.8</v>
      </c>
      <c r="AB9" s="78">
        <f t="shared" si="4"/>
        <v>1394.6</v>
      </c>
      <c r="AC9" s="79">
        <f t="shared" si="5"/>
        <v>113.2</v>
      </c>
      <c r="AD9" s="80">
        <f t="shared" si="6"/>
        <v>534.8629320619784</v>
      </c>
      <c r="AE9" s="81">
        <f t="shared" si="7"/>
        <v>494.70741812815703</v>
      </c>
      <c r="AF9" s="82">
        <f t="shared" si="8"/>
        <v>40.15551393382144</v>
      </c>
      <c r="AG9" s="83">
        <f t="shared" si="9"/>
        <v>853.6239287133209</v>
      </c>
      <c r="AH9" s="84">
        <f t="shared" si="10"/>
        <v>318.76099665134234</v>
      </c>
      <c r="AI9" s="85">
        <f t="shared" si="11"/>
        <v>7.507627006234249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9.5" customHeight="1">
      <c r="A10" s="19">
        <v>5</v>
      </c>
      <c r="B10" s="18" t="s">
        <v>46</v>
      </c>
      <c r="C10" s="54">
        <v>92392</v>
      </c>
      <c r="D10" s="56">
        <f t="shared" si="12"/>
        <v>1585.2</v>
      </c>
      <c r="E10" s="51">
        <f t="shared" si="12"/>
        <v>1464</v>
      </c>
      <c r="F10" s="51">
        <f t="shared" si="12"/>
        <v>121.2</v>
      </c>
      <c r="G10" s="57">
        <f t="shared" si="1"/>
        <v>0</v>
      </c>
      <c r="H10" s="20">
        <v>0</v>
      </c>
      <c r="I10" s="20">
        <v>0</v>
      </c>
      <c r="J10" s="57">
        <f t="shared" si="13"/>
        <v>1151.4</v>
      </c>
      <c r="K10" s="20">
        <v>1063</v>
      </c>
      <c r="L10" s="20">
        <v>88.4</v>
      </c>
      <c r="M10" s="57">
        <f t="shared" si="14"/>
        <v>104.3</v>
      </c>
      <c r="N10" s="20">
        <v>71.5</v>
      </c>
      <c r="O10" s="20">
        <v>32.8</v>
      </c>
      <c r="P10" s="57">
        <f t="shared" si="16"/>
        <v>329.5</v>
      </c>
      <c r="Q10" s="20">
        <v>329.5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693.6</v>
      </c>
      <c r="Z10" s="58">
        <f t="shared" si="2"/>
        <v>2278.8</v>
      </c>
      <c r="AA10" s="60">
        <f t="shared" si="3"/>
        <v>1585.2</v>
      </c>
      <c r="AB10" s="78">
        <f t="shared" si="4"/>
        <v>1255.7</v>
      </c>
      <c r="AC10" s="79">
        <f t="shared" si="5"/>
        <v>329.5</v>
      </c>
      <c r="AD10" s="80">
        <f t="shared" si="6"/>
        <v>571.9109879643261</v>
      </c>
      <c r="AE10" s="81">
        <f t="shared" si="7"/>
        <v>453.0334516696973</v>
      </c>
      <c r="AF10" s="82">
        <f t="shared" si="8"/>
        <v>118.87753629462868</v>
      </c>
      <c r="AG10" s="83">
        <f t="shared" si="9"/>
        <v>822.1491038185125</v>
      </c>
      <c r="AH10" s="84">
        <f t="shared" si="10"/>
        <v>250.2381158541865</v>
      </c>
      <c r="AI10" s="85">
        <f t="shared" si="11"/>
        <v>20.786020691395407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s="8" customFormat="1" ht="19.5" customHeight="1">
      <c r="A11" s="19">
        <v>6</v>
      </c>
      <c r="B11" s="18" t="s">
        <v>23</v>
      </c>
      <c r="C11" s="54">
        <v>33671</v>
      </c>
      <c r="D11" s="56">
        <f>G11+J11+M11+P11+S11+V11</f>
        <v>803.5</v>
      </c>
      <c r="E11" s="51">
        <f t="shared" si="12"/>
        <v>586.1999999999999</v>
      </c>
      <c r="F11" s="51">
        <f t="shared" si="12"/>
        <v>217.29999999999998</v>
      </c>
      <c r="G11" s="57">
        <f>SUM(H11:I11)</f>
        <v>0</v>
      </c>
      <c r="H11" s="20">
        <v>0</v>
      </c>
      <c r="I11" s="20">
        <v>0</v>
      </c>
      <c r="J11" s="57">
        <f t="shared" si="13"/>
        <v>629.4</v>
      </c>
      <c r="K11" s="20">
        <v>461.4</v>
      </c>
      <c r="L11" s="20">
        <v>168</v>
      </c>
      <c r="M11" s="57">
        <f t="shared" si="14"/>
        <v>65.2</v>
      </c>
      <c r="N11" s="20">
        <v>24</v>
      </c>
      <c r="O11" s="20">
        <v>41.2</v>
      </c>
      <c r="P11" s="57">
        <f t="shared" si="16"/>
        <v>108.89999999999999</v>
      </c>
      <c r="Q11" s="20">
        <v>100.8</v>
      </c>
      <c r="R11" s="20">
        <v>8.1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296.7</v>
      </c>
      <c r="Z11" s="58">
        <f t="shared" si="2"/>
        <v>1100.2</v>
      </c>
      <c r="AA11" s="60">
        <f t="shared" si="3"/>
        <v>803.5</v>
      </c>
      <c r="AB11" s="78">
        <f t="shared" si="4"/>
        <v>694.6</v>
      </c>
      <c r="AC11" s="79">
        <f t="shared" si="5"/>
        <v>108.89999999999999</v>
      </c>
      <c r="AD11" s="80">
        <f t="shared" si="6"/>
        <v>795.4421708096978</v>
      </c>
      <c r="AE11" s="81">
        <f t="shared" si="7"/>
        <v>687.6342648965975</v>
      </c>
      <c r="AF11" s="82">
        <f t="shared" si="8"/>
        <v>107.8079059131003</v>
      </c>
      <c r="AG11" s="83">
        <f t="shared" si="9"/>
        <v>1089.1667409145357</v>
      </c>
      <c r="AH11" s="84">
        <f t="shared" si="10"/>
        <v>293.724570104838</v>
      </c>
      <c r="AI11" s="85">
        <f t="shared" si="11"/>
        <v>13.553204729309272</v>
      </c>
      <c r="AJ11" s="6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s="8" customFormat="1" ht="19.5" customHeight="1">
      <c r="A12" s="19">
        <v>7</v>
      </c>
      <c r="B12" s="18" t="s">
        <v>24</v>
      </c>
      <c r="C12" s="54">
        <v>25842</v>
      </c>
      <c r="D12" s="56">
        <f>G12+J12+M12+P12+S12+V12</f>
        <v>519.6</v>
      </c>
      <c r="E12" s="51">
        <f t="shared" si="12"/>
        <v>486.2</v>
      </c>
      <c r="F12" s="51">
        <f t="shared" si="12"/>
        <v>33.400000000000006</v>
      </c>
      <c r="G12" s="57">
        <f>SUM(H12:I12)</f>
        <v>0</v>
      </c>
      <c r="H12" s="20">
        <v>0</v>
      </c>
      <c r="I12" s="20">
        <v>0</v>
      </c>
      <c r="J12" s="57">
        <f t="shared" si="13"/>
        <v>352.6</v>
      </c>
      <c r="K12" s="20">
        <v>338.1</v>
      </c>
      <c r="L12" s="20">
        <v>14.5</v>
      </c>
      <c r="M12" s="57">
        <f t="shared" si="14"/>
        <v>35.8</v>
      </c>
      <c r="N12" s="20">
        <v>32</v>
      </c>
      <c r="O12" s="20">
        <v>3.8</v>
      </c>
      <c r="P12" s="57">
        <f>SUM(Q12:R12)</f>
        <v>116.9</v>
      </c>
      <c r="Q12" s="20">
        <v>105.5</v>
      </c>
      <c r="R12" s="20">
        <v>11.4</v>
      </c>
      <c r="S12" s="57">
        <f t="shared" si="17"/>
        <v>0.5</v>
      </c>
      <c r="T12" s="20">
        <v>0.4</v>
      </c>
      <c r="U12" s="20">
        <v>0.1</v>
      </c>
      <c r="V12" s="57">
        <f t="shared" si="15"/>
        <v>13.799999999999999</v>
      </c>
      <c r="W12" s="20">
        <v>10.2</v>
      </c>
      <c r="X12" s="20">
        <v>3.6</v>
      </c>
      <c r="Y12" s="77">
        <v>190.7</v>
      </c>
      <c r="Z12" s="58">
        <f>D12+Y12</f>
        <v>710.3</v>
      </c>
      <c r="AA12" s="60">
        <f>SUM(AB12:AC12)</f>
        <v>519.6</v>
      </c>
      <c r="AB12" s="78">
        <f>G12+J12+M12+S12+V12</f>
        <v>402.70000000000005</v>
      </c>
      <c r="AC12" s="79">
        <f>P12</f>
        <v>116.9</v>
      </c>
      <c r="AD12" s="80">
        <f t="shared" si="6"/>
        <v>670.226762634471</v>
      </c>
      <c r="AE12" s="81">
        <f t="shared" si="7"/>
        <v>519.4386399401492</v>
      </c>
      <c r="AF12" s="82">
        <f t="shared" si="8"/>
        <v>150.7881226943219</v>
      </c>
      <c r="AG12" s="83">
        <f t="shared" si="9"/>
        <v>916.2087557722571</v>
      </c>
      <c r="AH12" s="84">
        <f t="shared" si="10"/>
        <v>245.98199313778602</v>
      </c>
      <c r="AI12" s="85">
        <f t="shared" si="11"/>
        <v>22.49807544264819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8" customFormat="1" ht="19.5" customHeight="1">
      <c r="A13" s="19">
        <v>8</v>
      </c>
      <c r="B13" s="18" t="s">
        <v>40</v>
      </c>
      <c r="C13" s="54">
        <v>112610</v>
      </c>
      <c r="D13" s="56">
        <f t="shared" si="12"/>
        <v>2207.2999999999997</v>
      </c>
      <c r="E13" s="51">
        <f t="shared" si="12"/>
        <v>1960.1</v>
      </c>
      <c r="F13" s="51">
        <f t="shared" si="12"/>
        <v>247.2</v>
      </c>
      <c r="G13" s="57">
        <f t="shared" si="1"/>
        <v>0</v>
      </c>
      <c r="H13" s="20">
        <v>0</v>
      </c>
      <c r="I13" s="20">
        <v>0</v>
      </c>
      <c r="J13" s="57">
        <f t="shared" si="13"/>
        <v>1716.1</v>
      </c>
      <c r="K13" s="20">
        <v>1551.1</v>
      </c>
      <c r="L13" s="20">
        <v>165</v>
      </c>
      <c r="M13" s="57">
        <f t="shared" si="14"/>
        <v>178.8</v>
      </c>
      <c r="N13" s="20">
        <v>149.8</v>
      </c>
      <c r="O13" s="20">
        <v>29</v>
      </c>
      <c r="P13" s="57">
        <f t="shared" si="16"/>
        <v>259.2</v>
      </c>
      <c r="Q13" s="20">
        <v>259.2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53.2</v>
      </c>
      <c r="W13" s="20">
        <v>0</v>
      </c>
      <c r="X13" s="20">
        <v>53.2</v>
      </c>
      <c r="Y13" s="77">
        <v>710.1</v>
      </c>
      <c r="Z13" s="58">
        <f t="shared" si="2"/>
        <v>2917.3999999999996</v>
      </c>
      <c r="AA13" s="60">
        <f t="shared" si="3"/>
        <v>2207.2999999999997</v>
      </c>
      <c r="AB13" s="78">
        <f t="shared" si="4"/>
        <v>1948.1</v>
      </c>
      <c r="AC13" s="79">
        <f t="shared" si="5"/>
        <v>259.2</v>
      </c>
      <c r="AD13" s="80">
        <f t="shared" si="6"/>
        <v>653.375958322233</v>
      </c>
      <c r="AE13" s="81">
        <f t="shared" si="7"/>
        <v>576.6509783026966</v>
      </c>
      <c r="AF13" s="82">
        <f t="shared" si="8"/>
        <v>76.72498001953645</v>
      </c>
      <c r="AG13" s="83">
        <f t="shared" si="9"/>
        <v>863.570434834088</v>
      </c>
      <c r="AH13" s="84">
        <f t="shared" si="10"/>
        <v>210.1944765118551</v>
      </c>
      <c r="AI13" s="85">
        <f t="shared" si="11"/>
        <v>11.742853259638474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55" customFormat="1" ht="17.25" customHeight="1">
      <c r="A14" s="13">
        <v>9</v>
      </c>
      <c r="B14" s="18" t="s">
        <v>47</v>
      </c>
      <c r="C14" s="54">
        <v>18483</v>
      </c>
      <c r="D14" s="56">
        <f t="shared" si="12"/>
        <v>412.09999999999997</v>
      </c>
      <c r="E14" s="51">
        <f t="shared" si="12"/>
        <v>311</v>
      </c>
      <c r="F14" s="51">
        <f t="shared" si="12"/>
        <v>101.10000000000001</v>
      </c>
      <c r="G14" s="57">
        <f>SUM(H14:I14)</f>
        <v>0</v>
      </c>
      <c r="H14" s="20">
        <v>0</v>
      </c>
      <c r="I14" s="20">
        <v>0</v>
      </c>
      <c r="J14" s="57">
        <f t="shared" si="13"/>
        <v>327.9</v>
      </c>
      <c r="K14" s="20">
        <v>246.7</v>
      </c>
      <c r="L14" s="20">
        <v>81.2</v>
      </c>
      <c r="M14" s="57">
        <f t="shared" si="14"/>
        <v>18.4</v>
      </c>
      <c r="N14" s="20">
        <v>9.7</v>
      </c>
      <c r="O14" s="20">
        <v>8.7</v>
      </c>
      <c r="P14" s="57">
        <f t="shared" si="16"/>
        <v>65.8</v>
      </c>
      <c r="Q14" s="20">
        <v>54.6</v>
      </c>
      <c r="R14" s="20">
        <v>11.2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72.6</v>
      </c>
      <c r="Z14" s="58">
        <f t="shared" si="2"/>
        <v>484.69999999999993</v>
      </c>
      <c r="AA14" s="60">
        <f t="shared" si="3"/>
        <v>412.09999999999997</v>
      </c>
      <c r="AB14" s="78">
        <f>G14+J14+M14+S14+V14</f>
        <v>346.29999999999995</v>
      </c>
      <c r="AC14" s="79">
        <f>P14</f>
        <v>65.8</v>
      </c>
      <c r="AD14" s="86">
        <f t="shared" si="6"/>
        <v>743.2054680877923</v>
      </c>
      <c r="AE14" s="81">
        <f t="shared" si="7"/>
        <v>624.5378636224278</v>
      </c>
      <c r="AF14" s="82">
        <f t="shared" si="8"/>
        <v>118.66760446536456</v>
      </c>
      <c r="AG14" s="83">
        <f t="shared" si="9"/>
        <v>874.1365939872675</v>
      </c>
      <c r="AH14" s="87">
        <f t="shared" si="10"/>
        <v>130.93112589947518</v>
      </c>
      <c r="AI14" s="85">
        <f t="shared" si="11"/>
        <v>15.96699830138316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55" customFormat="1" ht="19.5" customHeight="1">
      <c r="A15" s="13">
        <v>10</v>
      </c>
      <c r="B15" s="18" t="s">
        <v>25</v>
      </c>
      <c r="C15" s="54">
        <v>31806</v>
      </c>
      <c r="D15" s="56">
        <f t="shared" si="12"/>
        <v>705.8</v>
      </c>
      <c r="E15" s="51">
        <f t="shared" si="12"/>
        <v>596.3</v>
      </c>
      <c r="F15" s="51">
        <f t="shared" si="12"/>
        <v>109.5</v>
      </c>
      <c r="G15" s="57">
        <f t="shared" si="1"/>
        <v>481.6</v>
      </c>
      <c r="H15" s="20">
        <v>481.6</v>
      </c>
      <c r="I15" s="20">
        <v>0</v>
      </c>
      <c r="J15" s="57">
        <f t="shared" si="13"/>
        <v>74.4</v>
      </c>
      <c r="K15" s="20">
        <v>0</v>
      </c>
      <c r="L15" s="20">
        <v>74.4</v>
      </c>
      <c r="M15" s="57">
        <f t="shared" si="14"/>
        <v>8.8</v>
      </c>
      <c r="N15" s="20">
        <v>0</v>
      </c>
      <c r="O15" s="20">
        <v>8.8</v>
      </c>
      <c r="P15" s="57">
        <f t="shared" si="16"/>
        <v>109.3</v>
      </c>
      <c r="Q15" s="20">
        <v>109.3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31.700000000000003</v>
      </c>
      <c r="W15" s="20">
        <v>5.4</v>
      </c>
      <c r="X15" s="20">
        <v>26.3</v>
      </c>
      <c r="Y15" s="77">
        <v>405.5</v>
      </c>
      <c r="Z15" s="58">
        <f t="shared" si="2"/>
        <v>1111.3</v>
      </c>
      <c r="AA15" s="60">
        <f t="shared" si="3"/>
        <v>705.8</v>
      </c>
      <c r="AB15" s="78">
        <f>G15+J15+M15+S15+V15</f>
        <v>596.5</v>
      </c>
      <c r="AC15" s="79">
        <f>P15</f>
        <v>109.3</v>
      </c>
      <c r="AD15" s="80">
        <f t="shared" si="6"/>
        <v>739.692720451068</v>
      </c>
      <c r="AE15" s="81">
        <f t="shared" si="7"/>
        <v>625.1441027898301</v>
      </c>
      <c r="AF15" s="82">
        <f t="shared" si="8"/>
        <v>114.54861766123791</v>
      </c>
      <c r="AG15" s="83">
        <f t="shared" si="9"/>
        <v>1164.6649479133916</v>
      </c>
      <c r="AH15" s="84">
        <f t="shared" si="10"/>
        <v>424.97222746232364</v>
      </c>
      <c r="AI15" s="85">
        <f t="shared" si="11"/>
        <v>15.485973363559083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</row>
    <row r="16" spans="1:154" s="8" customFormat="1" ht="19.5" customHeight="1">
      <c r="A16" s="19">
        <v>11</v>
      </c>
      <c r="B16" s="18" t="s">
        <v>48</v>
      </c>
      <c r="C16" s="54">
        <v>25721</v>
      </c>
      <c r="D16" s="56">
        <f>G16+J16+M16+P16+S16+V16</f>
        <v>525</v>
      </c>
      <c r="E16" s="51">
        <f t="shared" si="12"/>
        <v>494.6</v>
      </c>
      <c r="F16" s="51">
        <f t="shared" si="12"/>
        <v>30.4</v>
      </c>
      <c r="G16" s="57">
        <f t="shared" si="1"/>
        <v>0</v>
      </c>
      <c r="H16" s="20">
        <v>0</v>
      </c>
      <c r="I16" s="20">
        <v>0</v>
      </c>
      <c r="J16" s="57">
        <f t="shared" si="13"/>
        <v>400.3</v>
      </c>
      <c r="K16" s="20">
        <v>391.6</v>
      </c>
      <c r="L16" s="20">
        <v>8.7</v>
      </c>
      <c r="M16" s="57">
        <f t="shared" si="14"/>
        <v>27.9</v>
      </c>
      <c r="N16" s="20">
        <v>23.5</v>
      </c>
      <c r="O16" s="20">
        <v>4.4</v>
      </c>
      <c r="P16" s="57">
        <f t="shared" si="16"/>
        <v>59.5</v>
      </c>
      <c r="Q16" s="20">
        <v>57.6</v>
      </c>
      <c r="R16" s="20">
        <v>1.9</v>
      </c>
      <c r="S16" s="57">
        <f t="shared" si="17"/>
        <v>0</v>
      </c>
      <c r="T16" s="20">
        <v>0</v>
      </c>
      <c r="U16" s="20">
        <v>0</v>
      </c>
      <c r="V16" s="57">
        <f t="shared" si="15"/>
        <v>37.3</v>
      </c>
      <c r="W16" s="20">
        <v>21.9</v>
      </c>
      <c r="X16" s="20">
        <v>15.4</v>
      </c>
      <c r="Y16" s="77">
        <v>187</v>
      </c>
      <c r="Z16" s="58">
        <f t="shared" si="2"/>
        <v>712</v>
      </c>
      <c r="AA16" s="60">
        <f t="shared" si="3"/>
        <v>525</v>
      </c>
      <c r="AB16" s="78">
        <f t="shared" si="4"/>
        <v>465.5</v>
      </c>
      <c r="AC16" s="79">
        <f t="shared" si="5"/>
        <v>59.5</v>
      </c>
      <c r="AD16" s="80">
        <f t="shared" si="6"/>
        <v>680.3779013257649</v>
      </c>
      <c r="AE16" s="81">
        <f t="shared" si="7"/>
        <v>603.2684058421783</v>
      </c>
      <c r="AF16" s="82">
        <f t="shared" si="8"/>
        <v>77.10949548358671</v>
      </c>
      <c r="AG16" s="83">
        <f t="shared" si="9"/>
        <v>922.722029988466</v>
      </c>
      <c r="AH16" s="84">
        <f t="shared" si="10"/>
        <v>242.34412866270105</v>
      </c>
      <c r="AI16" s="85">
        <f t="shared" si="11"/>
        <v>11.333333333333334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</row>
    <row r="17" spans="1:154" s="8" customFormat="1" ht="19.5" customHeight="1">
      <c r="A17" s="19">
        <v>12</v>
      </c>
      <c r="B17" s="18" t="s">
        <v>41</v>
      </c>
      <c r="C17" s="54">
        <v>24595</v>
      </c>
      <c r="D17" s="56">
        <f t="shared" si="12"/>
        <v>606.4000000000001</v>
      </c>
      <c r="E17" s="51">
        <f t="shared" si="12"/>
        <v>458.3</v>
      </c>
      <c r="F17" s="51">
        <f t="shared" si="12"/>
        <v>148.10000000000002</v>
      </c>
      <c r="G17" s="57">
        <f t="shared" si="1"/>
        <v>0</v>
      </c>
      <c r="H17" s="20">
        <v>0</v>
      </c>
      <c r="I17" s="20">
        <v>0</v>
      </c>
      <c r="J17" s="57">
        <f t="shared" si="13"/>
        <v>474.20000000000005</v>
      </c>
      <c r="K17" s="20">
        <v>373.3</v>
      </c>
      <c r="L17" s="20">
        <v>100.9</v>
      </c>
      <c r="M17" s="57">
        <f t="shared" si="14"/>
        <v>24</v>
      </c>
      <c r="N17" s="20">
        <v>23.9</v>
      </c>
      <c r="O17" s="20">
        <v>0.1</v>
      </c>
      <c r="P17" s="57">
        <f t="shared" si="16"/>
        <v>70</v>
      </c>
      <c r="Q17" s="20">
        <v>61.1</v>
      </c>
      <c r="R17" s="20">
        <v>8.9</v>
      </c>
      <c r="S17" s="57">
        <f t="shared" si="17"/>
        <v>0</v>
      </c>
      <c r="T17" s="20">
        <v>0</v>
      </c>
      <c r="U17" s="20">
        <v>0</v>
      </c>
      <c r="V17" s="57">
        <f t="shared" si="15"/>
        <v>38.2</v>
      </c>
      <c r="W17" s="20">
        <v>0</v>
      </c>
      <c r="X17" s="20">
        <v>38.2</v>
      </c>
      <c r="Y17" s="77">
        <v>244.8</v>
      </c>
      <c r="Z17" s="58">
        <f t="shared" si="2"/>
        <v>851.2</v>
      </c>
      <c r="AA17" s="60">
        <f t="shared" si="3"/>
        <v>606.4000000000001</v>
      </c>
      <c r="AB17" s="78">
        <f t="shared" si="4"/>
        <v>536.4000000000001</v>
      </c>
      <c r="AC17" s="79">
        <f t="shared" si="5"/>
        <v>70</v>
      </c>
      <c r="AD17" s="80">
        <f t="shared" si="6"/>
        <v>821.8472589279665</v>
      </c>
      <c r="AE17" s="81">
        <f t="shared" si="7"/>
        <v>726.9770278511893</v>
      </c>
      <c r="AF17" s="82">
        <f t="shared" si="8"/>
        <v>94.87023107677713</v>
      </c>
      <c r="AG17" s="83">
        <f t="shared" si="9"/>
        <v>1153.62200989361</v>
      </c>
      <c r="AH17" s="84">
        <f t="shared" si="10"/>
        <v>331.7747509656435</v>
      </c>
      <c r="AI17" s="85">
        <f t="shared" si="11"/>
        <v>11.543535620052769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</row>
    <row r="18" spans="1:154" s="8" customFormat="1" ht="19.5" customHeight="1">
      <c r="A18" s="19">
        <v>13</v>
      </c>
      <c r="B18" s="18" t="s">
        <v>49</v>
      </c>
      <c r="C18" s="54">
        <v>113869</v>
      </c>
      <c r="D18" s="56">
        <f t="shared" si="12"/>
        <v>2108.6</v>
      </c>
      <c r="E18" s="51">
        <f t="shared" si="12"/>
        <v>1908</v>
      </c>
      <c r="F18" s="51">
        <f t="shared" si="12"/>
        <v>200.6</v>
      </c>
      <c r="G18" s="57">
        <f t="shared" si="1"/>
        <v>0</v>
      </c>
      <c r="H18" s="20">
        <v>0</v>
      </c>
      <c r="I18" s="20">
        <v>0</v>
      </c>
      <c r="J18" s="57">
        <f t="shared" si="13"/>
        <v>1691.8</v>
      </c>
      <c r="K18" s="20">
        <v>1548.2</v>
      </c>
      <c r="L18" s="20">
        <v>143.6</v>
      </c>
      <c r="M18" s="57">
        <f t="shared" si="14"/>
        <v>164.7</v>
      </c>
      <c r="N18" s="20">
        <v>107.7</v>
      </c>
      <c r="O18" s="20">
        <v>57</v>
      </c>
      <c r="P18" s="57">
        <f t="shared" si="16"/>
        <v>252.1</v>
      </c>
      <c r="Q18" s="20">
        <v>252.1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1106.8</v>
      </c>
      <c r="Z18" s="58">
        <f t="shared" si="2"/>
        <v>3215.3999999999996</v>
      </c>
      <c r="AA18" s="60">
        <f t="shared" si="3"/>
        <v>2108.6</v>
      </c>
      <c r="AB18" s="78">
        <f t="shared" si="4"/>
        <v>1856.5</v>
      </c>
      <c r="AC18" s="79">
        <f t="shared" si="5"/>
        <v>252.1</v>
      </c>
      <c r="AD18" s="80">
        <f t="shared" si="6"/>
        <v>617.259014013179</v>
      </c>
      <c r="AE18" s="81">
        <f t="shared" si="7"/>
        <v>543.4607604645104</v>
      </c>
      <c r="AF18" s="82">
        <f t="shared" si="8"/>
        <v>73.7982535486685</v>
      </c>
      <c r="AG18" s="74">
        <f t="shared" si="9"/>
        <v>941.2570585497369</v>
      </c>
      <c r="AH18" s="84">
        <f t="shared" si="10"/>
        <v>323.9980445365581</v>
      </c>
      <c r="AI18" s="85">
        <f t="shared" si="11"/>
        <v>11.955800056909798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</row>
    <row r="19" spans="1:154" s="8" customFormat="1" ht="19.5" customHeight="1">
      <c r="A19" s="19">
        <v>14</v>
      </c>
      <c r="B19" s="18" t="s">
        <v>36</v>
      </c>
      <c r="C19" s="54">
        <v>55537</v>
      </c>
      <c r="D19" s="56">
        <f t="shared" si="12"/>
        <v>1200.4</v>
      </c>
      <c r="E19" s="51">
        <f t="shared" si="12"/>
        <v>1060.9</v>
      </c>
      <c r="F19" s="51">
        <f t="shared" si="12"/>
        <v>139.5</v>
      </c>
      <c r="G19" s="57">
        <f t="shared" si="1"/>
        <v>0</v>
      </c>
      <c r="H19" s="20">
        <v>0</v>
      </c>
      <c r="I19" s="20">
        <v>0</v>
      </c>
      <c r="J19" s="57">
        <f t="shared" si="13"/>
        <v>866.1</v>
      </c>
      <c r="K19" s="20">
        <v>827.7</v>
      </c>
      <c r="L19" s="20">
        <v>38.4</v>
      </c>
      <c r="M19" s="57">
        <f t="shared" si="14"/>
        <v>0</v>
      </c>
      <c r="N19" s="20">
        <v>0</v>
      </c>
      <c r="O19" s="20">
        <v>0</v>
      </c>
      <c r="P19" s="57">
        <f t="shared" si="16"/>
        <v>202.6</v>
      </c>
      <c r="Q19" s="20">
        <v>184.7</v>
      </c>
      <c r="R19" s="20">
        <v>17.9</v>
      </c>
      <c r="S19" s="57">
        <f t="shared" si="17"/>
        <v>0</v>
      </c>
      <c r="T19" s="20">
        <v>0</v>
      </c>
      <c r="U19" s="20">
        <v>0</v>
      </c>
      <c r="V19" s="57">
        <f t="shared" si="15"/>
        <v>131.7</v>
      </c>
      <c r="W19" s="20">
        <v>48.5</v>
      </c>
      <c r="X19" s="20">
        <v>83.2</v>
      </c>
      <c r="Y19" s="77">
        <v>303.4</v>
      </c>
      <c r="Z19" s="58">
        <f t="shared" si="2"/>
        <v>1503.8000000000002</v>
      </c>
      <c r="AA19" s="60">
        <f t="shared" si="3"/>
        <v>1200.3999999999999</v>
      </c>
      <c r="AB19" s="78">
        <f t="shared" si="4"/>
        <v>997.8</v>
      </c>
      <c r="AC19" s="79">
        <f t="shared" si="5"/>
        <v>202.6</v>
      </c>
      <c r="AD19" s="80">
        <f t="shared" si="6"/>
        <v>720.4806405339382</v>
      </c>
      <c r="AE19" s="81">
        <f t="shared" si="7"/>
        <v>598.8800259286602</v>
      </c>
      <c r="AF19" s="82">
        <f t="shared" si="8"/>
        <v>121.60061460527817</v>
      </c>
      <c r="AG19" s="74">
        <f t="shared" si="9"/>
        <v>902.5814622083776</v>
      </c>
      <c r="AH19" s="84">
        <f t="shared" si="10"/>
        <v>182.10082167443923</v>
      </c>
      <c r="AI19" s="85">
        <f t="shared" si="11"/>
        <v>16.877707430856383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</row>
    <row r="20" spans="1:154" s="8" customFormat="1" ht="19.5" customHeight="1">
      <c r="A20" s="19">
        <v>15</v>
      </c>
      <c r="B20" s="18" t="s">
        <v>37</v>
      </c>
      <c r="C20" s="54">
        <v>15945</v>
      </c>
      <c r="D20" s="56">
        <f t="shared" si="12"/>
        <v>386.99999999999994</v>
      </c>
      <c r="E20" s="51">
        <f t="shared" si="12"/>
        <v>346.9</v>
      </c>
      <c r="F20" s="51">
        <f t="shared" si="12"/>
        <v>40.1</v>
      </c>
      <c r="G20" s="57">
        <f>SUM(H20:I20)</f>
        <v>0</v>
      </c>
      <c r="H20" s="20">
        <v>0</v>
      </c>
      <c r="I20" s="20">
        <v>0</v>
      </c>
      <c r="J20" s="57">
        <f t="shared" si="13"/>
        <v>297.9</v>
      </c>
      <c r="K20" s="20">
        <v>287.5</v>
      </c>
      <c r="L20" s="20">
        <v>10.4</v>
      </c>
      <c r="M20" s="57">
        <f t="shared" si="14"/>
        <v>0</v>
      </c>
      <c r="N20" s="20">
        <v>0</v>
      </c>
      <c r="O20" s="20">
        <v>0</v>
      </c>
      <c r="P20" s="57">
        <f>SUM(Q20:R20)</f>
        <v>45.7</v>
      </c>
      <c r="Q20" s="20">
        <v>45.7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43.4</v>
      </c>
      <c r="W20" s="20">
        <v>13.7</v>
      </c>
      <c r="X20" s="20">
        <v>29.7</v>
      </c>
      <c r="Y20" s="77">
        <v>144.6</v>
      </c>
      <c r="Z20" s="58">
        <f>D20+Y20</f>
        <v>531.5999999999999</v>
      </c>
      <c r="AA20" s="60">
        <f>SUM(AB20:AC20)</f>
        <v>386.99999999999994</v>
      </c>
      <c r="AB20" s="78">
        <f>G20+J20+M20+S20+V20</f>
        <v>341.29999999999995</v>
      </c>
      <c r="AC20" s="79">
        <f>P20</f>
        <v>45.7</v>
      </c>
      <c r="AD20" s="80">
        <f t="shared" si="6"/>
        <v>809.0310442144872</v>
      </c>
      <c r="AE20" s="81">
        <f t="shared" si="7"/>
        <v>713.4943033343785</v>
      </c>
      <c r="AF20" s="82">
        <f t="shared" si="8"/>
        <v>95.53674088010871</v>
      </c>
      <c r="AG20" s="83">
        <f t="shared" si="9"/>
        <v>1111.3201630605201</v>
      </c>
      <c r="AH20" s="84">
        <f t="shared" si="10"/>
        <v>302.28911884603326</v>
      </c>
      <c r="AI20" s="85">
        <f t="shared" si="11"/>
        <v>11.808785529715765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</row>
    <row r="21" spans="1:154" s="8" customFormat="1" ht="19.5" customHeight="1">
      <c r="A21" s="19">
        <v>16</v>
      </c>
      <c r="B21" s="18" t="s">
        <v>38</v>
      </c>
      <c r="C21" s="54">
        <v>5810</v>
      </c>
      <c r="D21" s="56">
        <f t="shared" si="12"/>
        <v>114.7</v>
      </c>
      <c r="E21" s="51">
        <f t="shared" si="12"/>
        <v>103.8</v>
      </c>
      <c r="F21" s="51">
        <f t="shared" si="12"/>
        <v>10.9</v>
      </c>
      <c r="G21" s="57">
        <f>SUM(H21:I21)</f>
        <v>0</v>
      </c>
      <c r="H21" s="20">
        <v>0</v>
      </c>
      <c r="I21" s="20">
        <v>0</v>
      </c>
      <c r="J21" s="57">
        <f t="shared" si="13"/>
        <v>64.4</v>
      </c>
      <c r="K21" s="20">
        <v>60</v>
      </c>
      <c r="L21" s="20">
        <v>4.4</v>
      </c>
      <c r="M21" s="57">
        <f t="shared" si="14"/>
        <v>14.8</v>
      </c>
      <c r="N21" s="20">
        <v>8.3</v>
      </c>
      <c r="O21" s="20">
        <v>6.5</v>
      </c>
      <c r="P21" s="57">
        <f>SUM(Q21:R21)</f>
        <v>35.5</v>
      </c>
      <c r="Q21" s="20">
        <v>35.5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37.1</v>
      </c>
      <c r="Z21" s="58">
        <f t="shared" si="2"/>
        <v>151.8</v>
      </c>
      <c r="AA21" s="60">
        <f t="shared" si="3"/>
        <v>114.7</v>
      </c>
      <c r="AB21" s="78">
        <f t="shared" si="4"/>
        <v>79.2</v>
      </c>
      <c r="AC21" s="79">
        <f t="shared" si="5"/>
        <v>35.5</v>
      </c>
      <c r="AD21" s="80">
        <f t="shared" si="6"/>
        <v>658.0608146873208</v>
      </c>
      <c r="AE21" s="81">
        <f t="shared" si="7"/>
        <v>454.3889845094664</v>
      </c>
      <c r="AF21" s="82">
        <f t="shared" si="8"/>
        <v>203.67183017785428</v>
      </c>
      <c r="AG21" s="83">
        <f t="shared" si="9"/>
        <v>870.9122203098107</v>
      </c>
      <c r="AH21" s="84">
        <f t="shared" si="10"/>
        <v>212.85140562248998</v>
      </c>
      <c r="AI21" s="85">
        <f t="shared" si="11"/>
        <v>30.95030514385353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</row>
    <row r="22" spans="1:154" s="8" customFormat="1" ht="19.5" customHeight="1">
      <c r="A22" s="19">
        <v>17</v>
      </c>
      <c r="B22" s="18" t="s">
        <v>39</v>
      </c>
      <c r="C22" s="54">
        <v>12675</v>
      </c>
      <c r="D22" s="56">
        <f t="shared" si="12"/>
        <v>243.90000000000003</v>
      </c>
      <c r="E22" s="51">
        <f t="shared" si="12"/>
        <v>220.50000000000003</v>
      </c>
      <c r="F22" s="51">
        <f t="shared" si="12"/>
        <v>23.400000000000002</v>
      </c>
      <c r="G22" s="57">
        <f t="shared" si="1"/>
        <v>0</v>
      </c>
      <c r="H22" s="20">
        <v>0</v>
      </c>
      <c r="I22" s="20">
        <v>0</v>
      </c>
      <c r="J22" s="57">
        <f t="shared" si="13"/>
        <v>179.8</v>
      </c>
      <c r="K22" s="20">
        <v>163.8</v>
      </c>
      <c r="L22" s="20">
        <v>16</v>
      </c>
      <c r="M22" s="57">
        <f t="shared" si="14"/>
        <v>11.8</v>
      </c>
      <c r="N22" s="20">
        <v>8.3</v>
      </c>
      <c r="O22" s="20">
        <v>3.5</v>
      </c>
      <c r="P22" s="57">
        <f t="shared" si="16"/>
        <v>48.2</v>
      </c>
      <c r="Q22" s="20">
        <v>47.1</v>
      </c>
      <c r="R22" s="20">
        <v>1.1</v>
      </c>
      <c r="S22" s="57">
        <f t="shared" si="17"/>
        <v>1.3</v>
      </c>
      <c r="T22" s="20">
        <v>1.3</v>
      </c>
      <c r="U22" s="20">
        <v>0</v>
      </c>
      <c r="V22" s="57">
        <f t="shared" si="15"/>
        <v>2.8</v>
      </c>
      <c r="W22" s="20">
        <v>0</v>
      </c>
      <c r="X22" s="20">
        <v>2.8</v>
      </c>
      <c r="Y22" s="77">
        <v>59.9</v>
      </c>
      <c r="Z22" s="58">
        <f t="shared" si="2"/>
        <v>303.8</v>
      </c>
      <c r="AA22" s="60">
        <f t="shared" si="3"/>
        <v>243.90000000000003</v>
      </c>
      <c r="AB22" s="78">
        <f t="shared" si="4"/>
        <v>195.70000000000005</v>
      </c>
      <c r="AC22" s="79">
        <f t="shared" si="5"/>
        <v>48.2</v>
      </c>
      <c r="AD22" s="80">
        <f t="shared" si="6"/>
        <v>641.4201183431953</v>
      </c>
      <c r="AE22" s="81">
        <f t="shared" si="7"/>
        <v>514.6614069690994</v>
      </c>
      <c r="AF22" s="82">
        <f t="shared" si="8"/>
        <v>126.75871137409601</v>
      </c>
      <c r="AG22" s="83">
        <f t="shared" si="9"/>
        <v>798.9480604865221</v>
      </c>
      <c r="AH22" s="84">
        <f t="shared" si="10"/>
        <v>157.52794214332675</v>
      </c>
      <c r="AI22" s="85">
        <f t="shared" si="11"/>
        <v>19.762197621976217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</row>
    <row r="23" spans="1:154" s="8" customFormat="1" ht="19.5" customHeight="1">
      <c r="A23" s="19">
        <v>18</v>
      </c>
      <c r="B23" s="18" t="s">
        <v>42</v>
      </c>
      <c r="C23" s="54">
        <v>33097</v>
      </c>
      <c r="D23" s="56">
        <f t="shared" si="12"/>
        <v>581.6</v>
      </c>
      <c r="E23" s="51">
        <f t="shared" si="12"/>
        <v>523.3</v>
      </c>
      <c r="F23" s="51">
        <f t="shared" si="12"/>
        <v>58.3</v>
      </c>
      <c r="G23" s="57">
        <v>0</v>
      </c>
      <c r="H23" s="20">
        <v>0</v>
      </c>
      <c r="I23" s="88">
        <v>0</v>
      </c>
      <c r="J23" s="57">
        <f t="shared" si="13"/>
        <v>389.3</v>
      </c>
      <c r="K23" s="20">
        <v>351.3</v>
      </c>
      <c r="L23" s="88">
        <v>38</v>
      </c>
      <c r="M23" s="57">
        <f t="shared" si="14"/>
        <v>0</v>
      </c>
      <c r="N23" s="20">
        <v>0</v>
      </c>
      <c r="O23" s="88">
        <v>0</v>
      </c>
      <c r="P23" s="57">
        <f t="shared" si="16"/>
        <v>118.2</v>
      </c>
      <c r="Q23" s="20">
        <v>117.2</v>
      </c>
      <c r="R23" s="89">
        <v>1</v>
      </c>
      <c r="S23" s="57">
        <f t="shared" si="17"/>
        <v>0</v>
      </c>
      <c r="T23" s="20">
        <v>0</v>
      </c>
      <c r="U23" s="88">
        <v>0</v>
      </c>
      <c r="V23" s="57">
        <f t="shared" si="15"/>
        <v>74.1</v>
      </c>
      <c r="W23" s="20">
        <v>54.8</v>
      </c>
      <c r="X23" s="88">
        <v>19.3</v>
      </c>
      <c r="Y23" s="77">
        <v>269.6</v>
      </c>
      <c r="Z23" s="58">
        <f t="shared" si="2"/>
        <v>851.2</v>
      </c>
      <c r="AA23" s="60">
        <f t="shared" si="3"/>
        <v>581.6</v>
      </c>
      <c r="AB23" s="78">
        <f t="shared" si="4"/>
        <v>463.4</v>
      </c>
      <c r="AC23" s="79">
        <f t="shared" si="5"/>
        <v>118.2</v>
      </c>
      <c r="AD23" s="80">
        <f t="shared" si="6"/>
        <v>585.7529886898108</v>
      </c>
      <c r="AE23" s="81">
        <f t="shared" si="7"/>
        <v>466.7089665730026</v>
      </c>
      <c r="AF23" s="82">
        <f t="shared" si="8"/>
        <v>119.04402211680818</v>
      </c>
      <c r="AG23" s="83">
        <f t="shared" si="9"/>
        <v>857.2781017413462</v>
      </c>
      <c r="AH23" s="84">
        <f t="shared" si="10"/>
        <v>271.52511305153536</v>
      </c>
      <c r="AI23" s="85">
        <f t="shared" si="11"/>
        <v>20.323246217331498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</row>
    <row r="24" spans="1:154" s="8" customFormat="1" ht="19.5" customHeight="1">
      <c r="A24" s="19">
        <v>19</v>
      </c>
      <c r="B24" s="18" t="s">
        <v>50</v>
      </c>
      <c r="C24" s="54">
        <v>26983</v>
      </c>
      <c r="D24" s="56">
        <f t="shared" si="12"/>
        <v>530.4</v>
      </c>
      <c r="E24" s="51">
        <f t="shared" si="12"/>
        <v>473.9</v>
      </c>
      <c r="F24" s="51">
        <f t="shared" si="12"/>
        <v>56.5</v>
      </c>
      <c r="G24" s="57">
        <v>0</v>
      </c>
      <c r="H24" s="20">
        <v>0</v>
      </c>
      <c r="I24" s="20">
        <v>0</v>
      </c>
      <c r="J24" s="57">
        <f t="shared" si="13"/>
        <v>365.7</v>
      </c>
      <c r="K24" s="20">
        <v>325.5</v>
      </c>
      <c r="L24" s="20">
        <v>40.2</v>
      </c>
      <c r="M24" s="57">
        <v>0</v>
      </c>
      <c r="N24" s="20">
        <v>0</v>
      </c>
      <c r="O24" s="20">
        <v>0</v>
      </c>
      <c r="P24" s="57">
        <f t="shared" si="16"/>
        <v>106.30000000000001</v>
      </c>
      <c r="Q24" s="20">
        <v>105.9</v>
      </c>
      <c r="R24" s="20">
        <v>0.4</v>
      </c>
      <c r="S24" s="57">
        <f t="shared" si="17"/>
        <v>0</v>
      </c>
      <c r="T24" s="20">
        <v>0</v>
      </c>
      <c r="U24" s="20">
        <v>0</v>
      </c>
      <c r="V24" s="57">
        <f t="shared" si="15"/>
        <v>58.4</v>
      </c>
      <c r="W24" s="20">
        <v>42.5</v>
      </c>
      <c r="X24" s="20">
        <v>15.9</v>
      </c>
      <c r="Y24" s="77">
        <v>434.9</v>
      </c>
      <c r="Z24" s="58">
        <f t="shared" si="2"/>
        <v>965.3</v>
      </c>
      <c r="AA24" s="60">
        <f t="shared" si="3"/>
        <v>530.4</v>
      </c>
      <c r="AB24" s="78">
        <f t="shared" si="4"/>
        <v>424.09999999999997</v>
      </c>
      <c r="AC24" s="79">
        <f t="shared" si="5"/>
        <v>106.30000000000001</v>
      </c>
      <c r="AD24" s="80">
        <f t="shared" si="6"/>
        <v>655.2273653782011</v>
      </c>
      <c r="AE24" s="81">
        <f t="shared" si="7"/>
        <v>523.9101162460314</v>
      </c>
      <c r="AF24" s="82">
        <f t="shared" si="8"/>
        <v>131.31724913216965</v>
      </c>
      <c r="AG24" s="83">
        <f t="shared" si="9"/>
        <v>1192.4792153084038</v>
      </c>
      <c r="AH24" s="84">
        <f t="shared" si="10"/>
        <v>537.2518499302029</v>
      </c>
      <c r="AI24" s="85">
        <f t="shared" si="11"/>
        <v>20.04147812971343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</row>
    <row r="25" spans="1:154" s="8" customFormat="1" ht="19.5" customHeight="1">
      <c r="A25" s="19">
        <v>20</v>
      </c>
      <c r="B25" s="18" t="s">
        <v>26</v>
      </c>
      <c r="C25" s="54">
        <v>5330</v>
      </c>
      <c r="D25" s="56">
        <f t="shared" si="12"/>
        <v>86.6</v>
      </c>
      <c r="E25" s="51">
        <f t="shared" si="12"/>
        <v>85.30000000000001</v>
      </c>
      <c r="F25" s="51">
        <f t="shared" si="12"/>
        <v>1.3</v>
      </c>
      <c r="G25" s="57">
        <f t="shared" si="1"/>
        <v>0</v>
      </c>
      <c r="H25" s="20">
        <v>0</v>
      </c>
      <c r="I25" s="20">
        <v>0</v>
      </c>
      <c r="J25" s="57">
        <f t="shared" si="13"/>
        <v>68</v>
      </c>
      <c r="K25" s="20">
        <v>66.8</v>
      </c>
      <c r="L25" s="20">
        <v>1.2</v>
      </c>
      <c r="M25" s="57">
        <f t="shared" si="14"/>
        <v>2</v>
      </c>
      <c r="N25" s="20">
        <v>1.9</v>
      </c>
      <c r="O25" s="20">
        <v>0.1</v>
      </c>
      <c r="P25" s="57">
        <f t="shared" si="16"/>
        <v>16.6</v>
      </c>
      <c r="Q25" s="20">
        <v>16.6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0</v>
      </c>
      <c r="W25" s="20">
        <v>0</v>
      </c>
      <c r="X25" s="20">
        <v>0</v>
      </c>
      <c r="Y25" s="77">
        <v>44.6</v>
      </c>
      <c r="Z25" s="58">
        <f t="shared" si="2"/>
        <v>131.2</v>
      </c>
      <c r="AA25" s="60">
        <f t="shared" si="3"/>
        <v>86.6</v>
      </c>
      <c r="AB25" s="78">
        <f t="shared" si="4"/>
        <v>70</v>
      </c>
      <c r="AC25" s="79">
        <f t="shared" si="5"/>
        <v>16.6</v>
      </c>
      <c r="AD25" s="80">
        <f t="shared" si="6"/>
        <v>541.588492808005</v>
      </c>
      <c r="AE25" s="81">
        <f t="shared" si="7"/>
        <v>437.77360850531585</v>
      </c>
      <c r="AF25" s="82">
        <f t="shared" si="8"/>
        <v>103.8148843026892</v>
      </c>
      <c r="AG25" s="83">
        <f t="shared" si="9"/>
        <v>820.5128205128203</v>
      </c>
      <c r="AH25" s="84">
        <f t="shared" si="10"/>
        <v>278.9243277048155</v>
      </c>
      <c r="AI25" s="85">
        <f t="shared" si="11"/>
        <v>19.16859122401848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</row>
    <row r="26" spans="1:154" s="8" customFormat="1" ht="19.5" customHeight="1">
      <c r="A26" s="19">
        <v>21</v>
      </c>
      <c r="B26" s="18" t="s">
        <v>27</v>
      </c>
      <c r="C26" s="54">
        <v>15527</v>
      </c>
      <c r="D26" s="56">
        <f>G26+J26+M26+P26+S26+V26</f>
        <v>245.39999999999998</v>
      </c>
      <c r="E26" s="51">
        <f>H26+K26+N26+Q26+T26+W26</f>
        <v>206.1</v>
      </c>
      <c r="F26" s="51">
        <f>I26+L26+O26+R26+U26+X26</f>
        <v>39.3</v>
      </c>
      <c r="G26" s="57">
        <f>SUM(H26:I26)</f>
        <v>0</v>
      </c>
      <c r="H26" s="20">
        <v>0</v>
      </c>
      <c r="I26" s="20">
        <v>0</v>
      </c>
      <c r="J26" s="57">
        <f>SUM(K26:L26)</f>
        <v>191.1</v>
      </c>
      <c r="K26" s="20">
        <v>159.9</v>
      </c>
      <c r="L26" s="20">
        <v>31.2</v>
      </c>
      <c r="M26" s="57">
        <f>SUM(N26:O26)</f>
        <v>13.7</v>
      </c>
      <c r="N26" s="20">
        <v>5.6</v>
      </c>
      <c r="O26" s="20">
        <v>8.1</v>
      </c>
      <c r="P26" s="57">
        <f>SUM(Q26:R26)</f>
        <v>40.6</v>
      </c>
      <c r="Q26" s="163">
        <v>40.6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>SUM(W26:X26)</f>
        <v>0</v>
      </c>
      <c r="W26" s="20">
        <v>0</v>
      </c>
      <c r="X26" s="20">
        <v>0</v>
      </c>
      <c r="Y26" s="77">
        <v>130</v>
      </c>
      <c r="Z26" s="58">
        <f t="shared" si="2"/>
        <v>375.4</v>
      </c>
      <c r="AA26" s="60">
        <f t="shared" si="3"/>
        <v>245.39999999999998</v>
      </c>
      <c r="AB26" s="78">
        <f t="shared" si="4"/>
        <v>204.79999999999998</v>
      </c>
      <c r="AC26" s="79">
        <f t="shared" si="5"/>
        <v>40.6</v>
      </c>
      <c r="AD26" s="80">
        <f t="shared" si="6"/>
        <v>526.8242416435886</v>
      </c>
      <c r="AE26" s="81">
        <f t="shared" si="7"/>
        <v>439.6642407848693</v>
      </c>
      <c r="AF26" s="82">
        <f t="shared" si="8"/>
        <v>87.16000085871923</v>
      </c>
      <c r="AG26" s="83">
        <f t="shared" si="9"/>
        <v>805.9079882355467</v>
      </c>
      <c r="AH26" s="84">
        <f t="shared" si="10"/>
        <v>279.08374659195806</v>
      </c>
      <c r="AI26" s="85">
        <f t="shared" si="11"/>
        <v>16.544417277913613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</row>
    <row r="27" spans="1:154" s="8" customFormat="1" ht="19.5" customHeight="1">
      <c r="A27" s="13">
        <v>22</v>
      </c>
      <c r="B27" s="18" t="s">
        <v>28</v>
      </c>
      <c r="C27" s="54">
        <v>7298</v>
      </c>
      <c r="D27" s="56">
        <f t="shared" si="12"/>
        <v>145.8</v>
      </c>
      <c r="E27" s="51">
        <f t="shared" si="12"/>
        <v>129.6</v>
      </c>
      <c r="F27" s="51">
        <f t="shared" si="12"/>
        <v>16.2</v>
      </c>
      <c r="G27" s="57">
        <f t="shared" si="1"/>
        <v>0</v>
      </c>
      <c r="H27" s="20">
        <v>0</v>
      </c>
      <c r="I27" s="20">
        <v>0</v>
      </c>
      <c r="J27" s="57">
        <f t="shared" si="13"/>
        <v>112.4</v>
      </c>
      <c r="K27" s="20">
        <v>101.2</v>
      </c>
      <c r="L27" s="20">
        <v>11.2</v>
      </c>
      <c r="M27" s="57">
        <f t="shared" si="14"/>
        <v>12.9</v>
      </c>
      <c r="N27" s="20">
        <v>11.1</v>
      </c>
      <c r="O27" s="20">
        <v>1.8</v>
      </c>
      <c r="P27" s="57">
        <f t="shared" si="16"/>
        <v>17.3</v>
      </c>
      <c r="Q27" s="20">
        <v>17.3</v>
      </c>
      <c r="R27" s="20">
        <v>0</v>
      </c>
      <c r="S27" s="57">
        <f t="shared" si="17"/>
        <v>0</v>
      </c>
      <c r="T27" s="20">
        <v>0</v>
      </c>
      <c r="U27" s="20">
        <v>0</v>
      </c>
      <c r="V27" s="57">
        <f t="shared" si="15"/>
        <v>3.2</v>
      </c>
      <c r="W27" s="20">
        <v>0</v>
      </c>
      <c r="X27" s="20">
        <v>3.2</v>
      </c>
      <c r="Y27" s="77">
        <v>42.1</v>
      </c>
      <c r="Z27" s="58">
        <f t="shared" si="2"/>
        <v>187.9</v>
      </c>
      <c r="AA27" s="60">
        <f t="shared" si="3"/>
        <v>145.8</v>
      </c>
      <c r="AB27" s="78">
        <f t="shared" si="4"/>
        <v>128.5</v>
      </c>
      <c r="AC27" s="79">
        <f t="shared" si="5"/>
        <v>17.3</v>
      </c>
      <c r="AD27" s="80">
        <f t="shared" si="6"/>
        <v>665.9358728418745</v>
      </c>
      <c r="AE27" s="81">
        <f t="shared" si="7"/>
        <v>586.9187905362201</v>
      </c>
      <c r="AF27" s="82">
        <f t="shared" si="8"/>
        <v>79.01708230565451</v>
      </c>
      <c r="AG27" s="83">
        <f t="shared" si="9"/>
        <v>858.2259979903171</v>
      </c>
      <c r="AH27" s="84">
        <f t="shared" si="10"/>
        <v>192.29012514844248</v>
      </c>
      <c r="AI27" s="85">
        <f t="shared" si="11"/>
        <v>11.86556927297668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</row>
    <row r="28" spans="1:154" s="55" customFormat="1" ht="19.5" customHeight="1">
      <c r="A28" s="19">
        <v>23</v>
      </c>
      <c r="B28" s="18" t="s">
        <v>29</v>
      </c>
      <c r="C28" s="54">
        <v>5179</v>
      </c>
      <c r="D28" s="56">
        <f t="shared" si="12"/>
        <v>100.9</v>
      </c>
      <c r="E28" s="51">
        <f t="shared" si="12"/>
        <v>95</v>
      </c>
      <c r="F28" s="51">
        <f t="shared" si="12"/>
        <v>5.8999999999999995</v>
      </c>
      <c r="G28" s="57">
        <f t="shared" si="1"/>
        <v>0</v>
      </c>
      <c r="H28" s="20">
        <v>0</v>
      </c>
      <c r="I28" s="20">
        <v>0</v>
      </c>
      <c r="J28" s="57">
        <f t="shared" si="13"/>
        <v>80.9</v>
      </c>
      <c r="K28" s="20">
        <v>77</v>
      </c>
      <c r="L28" s="20">
        <v>3.9</v>
      </c>
      <c r="M28" s="57">
        <f t="shared" si="14"/>
        <v>12.299999999999999</v>
      </c>
      <c r="N28" s="20">
        <v>10.6</v>
      </c>
      <c r="O28" s="20">
        <v>1.7</v>
      </c>
      <c r="P28" s="57">
        <f t="shared" si="16"/>
        <v>7.7</v>
      </c>
      <c r="Q28" s="20">
        <v>7.4</v>
      </c>
      <c r="R28" s="20">
        <v>0.3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100.9</v>
      </c>
      <c r="AA28" s="60">
        <f t="shared" si="3"/>
        <v>100.9</v>
      </c>
      <c r="AB28" s="78">
        <f t="shared" si="4"/>
        <v>93.2</v>
      </c>
      <c r="AC28" s="79">
        <f t="shared" si="5"/>
        <v>7.7</v>
      </c>
      <c r="AD28" s="80">
        <f t="shared" si="6"/>
        <v>649.417519469653</v>
      </c>
      <c r="AE28" s="81">
        <f t="shared" si="7"/>
        <v>599.8584025230095</v>
      </c>
      <c r="AF28" s="82">
        <f t="shared" si="8"/>
        <v>49.55911694664349</v>
      </c>
      <c r="AG28" s="83">
        <f t="shared" si="9"/>
        <v>649.417519469653</v>
      </c>
      <c r="AH28" s="84">
        <f t="shared" si="10"/>
        <v>0</v>
      </c>
      <c r="AI28" s="85">
        <f t="shared" si="11"/>
        <v>7.631318136769078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1:154" s="55" customFormat="1" ht="19.5" customHeight="1">
      <c r="A29" s="19">
        <v>24</v>
      </c>
      <c r="B29" s="18" t="s">
        <v>30</v>
      </c>
      <c r="C29" s="54">
        <v>11281</v>
      </c>
      <c r="D29" s="56">
        <f>G29+J29+M29+P29+S29+V29</f>
        <v>239.7</v>
      </c>
      <c r="E29" s="51">
        <f t="shared" si="12"/>
        <v>218.3</v>
      </c>
      <c r="F29" s="51">
        <f t="shared" si="12"/>
        <v>21.400000000000002</v>
      </c>
      <c r="G29" s="57">
        <f>SUM(H29:I29)</f>
        <v>0</v>
      </c>
      <c r="H29" s="20">
        <v>0</v>
      </c>
      <c r="I29" s="20">
        <v>0</v>
      </c>
      <c r="J29" s="57">
        <f t="shared" si="13"/>
        <v>174.7</v>
      </c>
      <c r="K29" s="20">
        <v>156.2</v>
      </c>
      <c r="L29" s="20">
        <v>18.5</v>
      </c>
      <c r="M29" s="57">
        <f t="shared" si="14"/>
        <v>8.4</v>
      </c>
      <c r="N29" s="20">
        <v>8.3</v>
      </c>
      <c r="O29" s="20">
        <v>0.1</v>
      </c>
      <c r="P29" s="57">
        <f>SUM(Q29:R29)</f>
        <v>50.4</v>
      </c>
      <c r="Q29" s="20">
        <v>49.4</v>
      </c>
      <c r="R29" s="20">
        <v>1</v>
      </c>
      <c r="S29" s="57">
        <f>SUM(T29:U29)</f>
        <v>0</v>
      </c>
      <c r="T29" s="20">
        <v>0</v>
      </c>
      <c r="U29" s="20">
        <v>0</v>
      </c>
      <c r="V29" s="57">
        <f t="shared" si="15"/>
        <v>6.2</v>
      </c>
      <c r="W29" s="20">
        <v>4.4</v>
      </c>
      <c r="X29" s="20">
        <v>1.8</v>
      </c>
      <c r="Y29" s="77">
        <v>83.4</v>
      </c>
      <c r="Z29" s="58">
        <f>D29+Y29</f>
        <v>323.1</v>
      </c>
      <c r="AA29" s="90">
        <f>SUM(AB29:AC29)</f>
        <v>239.7</v>
      </c>
      <c r="AB29" s="57">
        <f>G29+J29+M29+S29+V29</f>
        <v>189.29999999999998</v>
      </c>
      <c r="AC29" s="91">
        <f>P29</f>
        <v>50.4</v>
      </c>
      <c r="AD29" s="80">
        <f t="shared" si="6"/>
        <v>708.2705433915434</v>
      </c>
      <c r="AE29" s="81">
        <f t="shared" si="7"/>
        <v>559.3475755695416</v>
      </c>
      <c r="AF29" s="82">
        <f t="shared" si="8"/>
        <v>148.9229678220016</v>
      </c>
      <c r="AG29" s="83">
        <f t="shared" si="9"/>
        <v>954.7025972874745</v>
      </c>
      <c r="AH29" s="84">
        <f t="shared" si="10"/>
        <v>246.4320538959312</v>
      </c>
      <c r="AI29" s="85">
        <f t="shared" si="11"/>
        <v>21.02628285356696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1:154" s="55" customFormat="1" ht="19.5" customHeight="1">
      <c r="A30" s="19">
        <v>25</v>
      </c>
      <c r="B30" s="18" t="s">
        <v>31</v>
      </c>
      <c r="C30" s="54">
        <v>14928</v>
      </c>
      <c r="D30" s="56">
        <f t="shared" si="12"/>
        <v>291.4</v>
      </c>
      <c r="E30" s="51">
        <f t="shared" si="12"/>
        <v>258.4</v>
      </c>
      <c r="F30" s="51">
        <f t="shared" si="12"/>
        <v>33</v>
      </c>
      <c r="G30" s="57">
        <f t="shared" si="1"/>
        <v>0</v>
      </c>
      <c r="H30" s="20">
        <v>0</v>
      </c>
      <c r="I30" s="20">
        <v>0</v>
      </c>
      <c r="J30" s="57">
        <f t="shared" si="13"/>
        <v>238.5</v>
      </c>
      <c r="K30" s="20">
        <v>225.6</v>
      </c>
      <c r="L30" s="20">
        <v>12.9</v>
      </c>
      <c r="M30" s="57">
        <f t="shared" si="14"/>
        <v>11.799999999999999</v>
      </c>
      <c r="N30" s="20">
        <v>8.7</v>
      </c>
      <c r="O30" s="20">
        <v>3.1</v>
      </c>
      <c r="P30" s="57">
        <f t="shared" si="16"/>
        <v>27.4</v>
      </c>
      <c r="Q30" s="20">
        <v>23.3</v>
      </c>
      <c r="R30" s="20">
        <v>4.1</v>
      </c>
      <c r="S30" s="57">
        <f t="shared" si="17"/>
        <v>0</v>
      </c>
      <c r="T30" s="20">
        <v>0</v>
      </c>
      <c r="U30" s="20">
        <v>0</v>
      </c>
      <c r="V30" s="57">
        <f t="shared" si="15"/>
        <v>13.700000000000001</v>
      </c>
      <c r="W30" s="20">
        <v>0.8</v>
      </c>
      <c r="X30" s="20">
        <v>12.9</v>
      </c>
      <c r="Y30" s="77">
        <v>69.2</v>
      </c>
      <c r="Z30" s="58">
        <f t="shared" si="2"/>
        <v>360.59999999999997</v>
      </c>
      <c r="AA30" s="60">
        <f t="shared" si="3"/>
        <v>291.4</v>
      </c>
      <c r="AB30" s="78">
        <f t="shared" si="4"/>
        <v>264</v>
      </c>
      <c r="AC30" s="79">
        <f t="shared" si="5"/>
        <v>27.4</v>
      </c>
      <c r="AD30" s="80">
        <f t="shared" si="6"/>
        <v>650.6788138620936</v>
      </c>
      <c r="AE30" s="81">
        <f t="shared" si="7"/>
        <v>589.4962486602359</v>
      </c>
      <c r="AF30" s="82">
        <f t="shared" si="8"/>
        <v>61.182565201857805</v>
      </c>
      <c r="AG30" s="83">
        <f t="shared" si="9"/>
        <v>805.1982851018221</v>
      </c>
      <c r="AH30" s="84">
        <f t="shared" si="10"/>
        <v>154.51947123972846</v>
      </c>
      <c r="AI30" s="85">
        <f t="shared" si="11"/>
        <v>9.402882635552507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1:154" s="55" customFormat="1" ht="19.5" customHeight="1">
      <c r="A31" s="19">
        <v>26</v>
      </c>
      <c r="B31" s="18" t="s">
        <v>43</v>
      </c>
      <c r="C31" s="54">
        <v>8728</v>
      </c>
      <c r="D31" s="56">
        <f t="shared" si="12"/>
        <v>164.5</v>
      </c>
      <c r="E31" s="51">
        <f t="shared" si="12"/>
        <v>153.5</v>
      </c>
      <c r="F31" s="51">
        <f t="shared" si="12"/>
        <v>11</v>
      </c>
      <c r="G31" s="57">
        <f t="shared" si="1"/>
        <v>0</v>
      </c>
      <c r="H31" s="20">
        <v>0</v>
      </c>
      <c r="I31" s="20">
        <v>0</v>
      </c>
      <c r="J31" s="57">
        <f t="shared" si="13"/>
        <v>123</v>
      </c>
      <c r="K31" s="20">
        <v>119.4</v>
      </c>
      <c r="L31" s="20">
        <v>3.6</v>
      </c>
      <c r="M31" s="57">
        <f t="shared" si="14"/>
        <v>9.6</v>
      </c>
      <c r="N31" s="20">
        <v>8.5</v>
      </c>
      <c r="O31" s="20">
        <v>1.1</v>
      </c>
      <c r="P31" s="57">
        <f t="shared" si="16"/>
        <v>27.5</v>
      </c>
      <c r="Q31" s="20">
        <v>25.6</v>
      </c>
      <c r="R31" s="20">
        <v>1.9</v>
      </c>
      <c r="S31" s="57">
        <f t="shared" si="17"/>
        <v>0</v>
      </c>
      <c r="T31" s="20">
        <v>0</v>
      </c>
      <c r="U31" s="20">
        <v>0</v>
      </c>
      <c r="V31" s="57">
        <f t="shared" si="15"/>
        <v>4.4</v>
      </c>
      <c r="W31" s="20">
        <v>0</v>
      </c>
      <c r="X31" s="20">
        <v>4.4</v>
      </c>
      <c r="Y31" s="77">
        <v>49.9</v>
      </c>
      <c r="Z31" s="58">
        <f t="shared" si="2"/>
        <v>214.4</v>
      </c>
      <c r="AA31" s="60">
        <f t="shared" si="3"/>
        <v>164.5</v>
      </c>
      <c r="AB31" s="78">
        <f t="shared" si="4"/>
        <v>137</v>
      </c>
      <c r="AC31" s="79">
        <f t="shared" si="5"/>
        <v>27.5</v>
      </c>
      <c r="AD31" s="80">
        <f t="shared" si="6"/>
        <v>628.2462572563397</v>
      </c>
      <c r="AE31" s="81">
        <f t="shared" si="7"/>
        <v>523.220287198289</v>
      </c>
      <c r="AF31" s="82">
        <f t="shared" si="8"/>
        <v>105.02597005805072</v>
      </c>
      <c r="AG31" s="83">
        <f t="shared" si="9"/>
        <v>818.8206538344027</v>
      </c>
      <c r="AH31" s="84">
        <f t="shared" si="10"/>
        <v>190.57439657806296</v>
      </c>
      <c r="AI31" s="85">
        <f t="shared" si="11"/>
        <v>16.717325227963524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1:154" s="55" customFormat="1" ht="19.5" customHeight="1">
      <c r="A32" s="19">
        <v>27</v>
      </c>
      <c r="B32" s="18" t="s">
        <v>32</v>
      </c>
      <c r="C32" s="54">
        <v>3165</v>
      </c>
      <c r="D32" s="56">
        <f t="shared" si="12"/>
        <v>64</v>
      </c>
      <c r="E32" s="51">
        <f t="shared" si="12"/>
        <v>56.599999999999994</v>
      </c>
      <c r="F32" s="51">
        <f t="shared" si="12"/>
        <v>7.4</v>
      </c>
      <c r="G32" s="57">
        <f>SUM(H32:I32)</f>
        <v>0</v>
      </c>
      <c r="H32" s="20">
        <v>0</v>
      </c>
      <c r="I32" s="20">
        <v>0</v>
      </c>
      <c r="J32" s="57">
        <f t="shared" si="13"/>
        <v>44.7</v>
      </c>
      <c r="K32" s="20">
        <v>44.6</v>
      </c>
      <c r="L32" s="20">
        <v>0.1</v>
      </c>
      <c r="M32" s="57">
        <f t="shared" si="14"/>
        <v>3.3</v>
      </c>
      <c r="N32" s="20">
        <v>3</v>
      </c>
      <c r="O32" s="20">
        <v>0.3</v>
      </c>
      <c r="P32" s="57">
        <f>SUM(Q32:R32)</f>
        <v>9.899999999999999</v>
      </c>
      <c r="Q32" s="20">
        <v>8.2</v>
      </c>
      <c r="R32" s="20">
        <v>1.7</v>
      </c>
      <c r="S32" s="57">
        <f>SUM(T32:U32)</f>
        <v>0</v>
      </c>
      <c r="T32" s="20">
        <v>0</v>
      </c>
      <c r="U32" s="20">
        <v>0</v>
      </c>
      <c r="V32" s="57">
        <f t="shared" si="15"/>
        <v>6.1</v>
      </c>
      <c r="W32" s="20">
        <v>0.8</v>
      </c>
      <c r="X32" s="20">
        <v>5.3</v>
      </c>
      <c r="Y32" s="77">
        <v>19.1</v>
      </c>
      <c r="Z32" s="58">
        <f>D32+Y32</f>
        <v>83.1</v>
      </c>
      <c r="AA32" s="60">
        <f>SUM(AB32:AC32)</f>
        <v>64</v>
      </c>
      <c r="AB32" s="78">
        <f>G32+J32+M32+S32+V32</f>
        <v>54.1</v>
      </c>
      <c r="AC32" s="79">
        <f>P32</f>
        <v>9.899999999999999</v>
      </c>
      <c r="AD32" s="80">
        <f t="shared" si="6"/>
        <v>674.0389678778304</v>
      </c>
      <c r="AE32" s="81">
        <f t="shared" si="7"/>
        <v>569.7735650342286</v>
      </c>
      <c r="AF32" s="82">
        <f t="shared" si="8"/>
        <v>104.26540284360188</v>
      </c>
      <c r="AG32" s="83">
        <f t="shared" si="9"/>
        <v>875.1974723538704</v>
      </c>
      <c r="AH32" s="84">
        <f t="shared" si="10"/>
        <v>201.15850447604</v>
      </c>
      <c r="AI32" s="85">
        <f t="shared" si="11"/>
        <v>15.468749999999998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8" customFormat="1" ht="19.5" customHeight="1">
      <c r="A33" s="13">
        <v>28</v>
      </c>
      <c r="B33" s="18" t="s">
        <v>44</v>
      </c>
      <c r="C33" s="54">
        <v>2542</v>
      </c>
      <c r="D33" s="56">
        <f t="shared" si="12"/>
        <v>73.19999999999999</v>
      </c>
      <c r="E33" s="51">
        <f t="shared" si="12"/>
        <v>63.2</v>
      </c>
      <c r="F33" s="51">
        <f t="shared" si="12"/>
        <v>10</v>
      </c>
      <c r="G33" s="57">
        <f t="shared" si="1"/>
        <v>0</v>
      </c>
      <c r="H33" s="20">
        <v>0</v>
      </c>
      <c r="I33" s="20">
        <v>0</v>
      </c>
      <c r="J33" s="57">
        <f t="shared" si="13"/>
        <v>58.3</v>
      </c>
      <c r="K33" s="20">
        <v>51.3</v>
      </c>
      <c r="L33" s="20">
        <v>7</v>
      </c>
      <c r="M33" s="57">
        <f t="shared" si="14"/>
        <v>5.800000000000001</v>
      </c>
      <c r="N33" s="20">
        <v>3.6</v>
      </c>
      <c r="O33" s="20">
        <v>2.2</v>
      </c>
      <c r="P33" s="57">
        <f t="shared" si="16"/>
        <v>9.100000000000001</v>
      </c>
      <c r="Q33" s="20">
        <v>8.3</v>
      </c>
      <c r="R33" s="20">
        <v>0.8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11.8</v>
      </c>
      <c r="Z33" s="58">
        <f>D33+Y33</f>
        <v>84.99999999999999</v>
      </c>
      <c r="AA33" s="60">
        <f>SUM(AB33:AC33)</f>
        <v>73.19999999999999</v>
      </c>
      <c r="AB33" s="78">
        <f t="shared" si="4"/>
        <v>64.1</v>
      </c>
      <c r="AC33" s="79">
        <f t="shared" si="5"/>
        <v>9.100000000000001</v>
      </c>
      <c r="AD33" s="80">
        <f t="shared" si="6"/>
        <v>959.8741148701807</v>
      </c>
      <c r="AE33" s="81">
        <f t="shared" si="7"/>
        <v>840.5455022292158</v>
      </c>
      <c r="AF33" s="82">
        <f t="shared" si="8"/>
        <v>119.32861264096515</v>
      </c>
      <c r="AG33" s="83">
        <f t="shared" si="9"/>
        <v>1114.6079202727508</v>
      </c>
      <c r="AH33" s="84">
        <f t="shared" si="10"/>
        <v>154.73380540257017</v>
      </c>
      <c r="AI33" s="85">
        <f t="shared" si="11"/>
        <v>12.431693989071041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8" customFormat="1" ht="19.5" customHeight="1">
      <c r="A34" s="19">
        <v>29</v>
      </c>
      <c r="B34" s="18" t="s">
        <v>33</v>
      </c>
      <c r="C34" s="54">
        <v>8671</v>
      </c>
      <c r="D34" s="56">
        <f t="shared" si="12"/>
        <v>135.70000000000002</v>
      </c>
      <c r="E34" s="51">
        <f t="shared" si="12"/>
        <v>132.4</v>
      </c>
      <c r="F34" s="51">
        <f t="shared" si="12"/>
        <v>3.3</v>
      </c>
      <c r="G34" s="57">
        <f t="shared" si="1"/>
        <v>0</v>
      </c>
      <c r="H34" s="20">
        <v>0</v>
      </c>
      <c r="I34" s="20">
        <v>0</v>
      </c>
      <c r="J34" s="57">
        <f t="shared" si="13"/>
        <v>100.5</v>
      </c>
      <c r="K34" s="20">
        <v>99.5</v>
      </c>
      <c r="L34" s="20">
        <v>1</v>
      </c>
      <c r="M34" s="57">
        <f t="shared" si="14"/>
        <v>9.4</v>
      </c>
      <c r="N34" s="20">
        <v>8.6</v>
      </c>
      <c r="O34" s="20">
        <v>0.8</v>
      </c>
      <c r="P34" s="57">
        <f t="shared" si="16"/>
        <v>24.3</v>
      </c>
      <c r="Q34" s="20">
        <v>24.3</v>
      </c>
      <c r="R34" s="20">
        <v>0</v>
      </c>
      <c r="S34" s="57">
        <f t="shared" si="17"/>
        <v>0</v>
      </c>
      <c r="T34" s="20">
        <v>0</v>
      </c>
      <c r="U34" s="20">
        <v>0</v>
      </c>
      <c r="V34" s="57">
        <f t="shared" si="15"/>
        <v>1.5</v>
      </c>
      <c r="W34" s="20">
        <v>0</v>
      </c>
      <c r="X34" s="20">
        <v>1.5</v>
      </c>
      <c r="Y34" s="77">
        <v>27.6</v>
      </c>
      <c r="Z34" s="58">
        <f t="shared" si="2"/>
        <v>163.3</v>
      </c>
      <c r="AA34" s="60">
        <f>SUM(AB34:AC34)</f>
        <v>135.70000000000002</v>
      </c>
      <c r="AB34" s="78">
        <f t="shared" si="4"/>
        <v>111.4</v>
      </c>
      <c r="AC34" s="79">
        <f t="shared" si="5"/>
        <v>24.3</v>
      </c>
      <c r="AD34" s="80">
        <f t="shared" si="6"/>
        <v>521.6622458001768</v>
      </c>
      <c r="AE34" s="81">
        <f t="shared" si="7"/>
        <v>428.2474147541614</v>
      </c>
      <c r="AF34" s="82">
        <f t="shared" si="8"/>
        <v>93.41483104601545</v>
      </c>
      <c r="AG34" s="83">
        <f t="shared" si="9"/>
        <v>627.763041556145</v>
      </c>
      <c r="AH34" s="84">
        <f t="shared" si="10"/>
        <v>106.10079575596818</v>
      </c>
      <c r="AI34" s="85">
        <f t="shared" si="11"/>
        <v>17.907148120854824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1:154" s="55" customFormat="1" ht="19.5" customHeight="1">
      <c r="A35" s="19">
        <v>30</v>
      </c>
      <c r="B35" s="18" t="s">
        <v>34</v>
      </c>
      <c r="C35" s="54">
        <v>4127</v>
      </c>
      <c r="D35" s="56">
        <f>G35+J35+M35+P35+S35+V35</f>
        <v>78.29999999999998</v>
      </c>
      <c r="E35" s="51">
        <f t="shared" si="12"/>
        <v>69.1</v>
      </c>
      <c r="F35" s="51">
        <f t="shared" si="12"/>
        <v>9.2</v>
      </c>
      <c r="G35" s="57">
        <f>SUM(H35:I35)</f>
        <v>0</v>
      </c>
      <c r="H35" s="20">
        <v>0</v>
      </c>
      <c r="I35" s="20">
        <v>0</v>
      </c>
      <c r="J35" s="57">
        <f t="shared" si="13"/>
        <v>63.3</v>
      </c>
      <c r="K35" s="20">
        <v>56</v>
      </c>
      <c r="L35" s="20">
        <v>7.3</v>
      </c>
      <c r="M35" s="57">
        <f t="shared" si="14"/>
        <v>5.1</v>
      </c>
      <c r="N35" s="20">
        <v>3.4</v>
      </c>
      <c r="O35" s="20">
        <v>1.7</v>
      </c>
      <c r="P35" s="57">
        <f>SUM(Q35:R35)</f>
        <v>9.899999999999999</v>
      </c>
      <c r="Q35" s="20">
        <v>9.7</v>
      </c>
      <c r="R35" s="20">
        <v>0.2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27.4</v>
      </c>
      <c r="Z35" s="58">
        <f>D35+Y35</f>
        <v>105.69999999999999</v>
      </c>
      <c r="AA35" s="60">
        <f t="shared" si="3"/>
        <v>78.29999999999998</v>
      </c>
      <c r="AB35" s="78">
        <f>G35+J35+M35+S35+V35</f>
        <v>68.39999999999999</v>
      </c>
      <c r="AC35" s="79">
        <f>P35</f>
        <v>9.899999999999999</v>
      </c>
      <c r="AD35" s="80">
        <f t="shared" si="6"/>
        <v>632.4206445359824</v>
      </c>
      <c r="AE35" s="81">
        <f t="shared" si="7"/>
        <v>552.4594136176398</v>
      </c>
      <c r="AF35" s="82">
        <f t="shared" si="8"/>
        <v>79.96123091834261</v>
      </c>
      <c r="AG35" s="83">
        <f t="shared" si="9"/>
        <v>853.7274856635165</v>
      </c>
      <c r="AH35" s="84">
        <f t="shared" si="10"/>
        <v>221.3068411275341</v>
      </c>
      <c r="AI35" s="85">
        <f t="shared" si="11"/>
        <v>12.643678160919542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1:154" s="8" customFormat="1" ht="19.5" customHeight="1">
      <c r="A36" s="19">
        <v>31</v>
      </c>
      <c r="B36" s="18" t="s">
        <v>51</v>
      </c>
      <c r="C36" s="54">
        <v>5546</v>
      </c>
      <c r="D36" s="56">
        <f t="shared" si="12"/>
        <v>106.89999999999998</v>
      </c>
      <c r="E36" s="51">
        <f t="shared" si="12"/>
        <v>105.39999999999999</v>
      </c>
      <c r="F36" s="51">
        <f t="shared" si="12"/>
        <v>1.5</v>
      </c>
      <c r="G36" s="57">
        <f t="shared" si="1"/>
        <v>0</v>
      </c>
      <c r="H36" s="20">
        <v>0</v>
      </c>
      <c r="I36" s="20">
        <v>0</v>
      </c>
      <c r="J36" s="57">
        <f t="shared" si="13"/>
        <v>74.89999999999999</v>
      </c>
      <c r="K36" s="20">
        <v>74.3</v>
      </c>
      <c r="L36" s="20">
        <v>0.6</v>
      </c>
      <c r="M36" s="57">
        <f t="shared" si="14"/>
        <v>5.3</v>
      </c>
      <c r="N36" s="20">
        <v>5.2</v>
      </c>
      <c r="O36" s="20">
        <v>0.1</v>
      </c>
      <c r="P36" s="57">
        <f t="shared" si="16"/>
        <v>13.6</v>
      </c>
      <c r="Q36" s="20">
        <v>13.6</v>
      </c>
      <c r="R36" s="20">
        <v>0</v>
      </c>
      <c r="S36" s="57">
        <f t="shared" si="17"/>
        <v>0</v>
      </c>
      <c r="T36" s="20">
        <v>0</v>
      </c>
      <c r="U36" s="20">
        <v>0</v>
      </c>
      <c r="V36" s="57">
        <f t="shared" si="15"/>
        <v>13.100000000000001</v>
      </c>
      <c r="W36" s="20">
        <v>12.3</v>
      </c>
      <c r="X36" s="20">
        <v>0.8</v>
      </c>
      <c r="Y36" s="77">
        <v>19.8</v>
      </c>
      <c r="Z36" s="58">
        <f t="shared" si="2"/>
        <v>126.69999999999997</v>
      </c>
      <c r="AA36" s="60">
        <f t="shared" si="3"/>
        <v>106.89999999999998</v>
      </c>
      <c r="AB36" s="78">
        <f t="shared" si="4"/>
        <v>93.29999999999998</v>
      </c>
      <c r="AC36" s="79">
        <f t="shared" si="5"/>
        <v>13.6</v>
      </c>
      <c r="AD36" s="80">
        <f t="shared" si="6"/>
        <v>642.5051087871138</v>
      </c>
      <c r="AE36" s="81">
        <f t="shared" si="7"/>
        <v>560.7645149657409</v>
      </c>
      <c r="AF36" s="82">
        <f t="shared" si="8"/>
        <v>81.74059382137276</v>
      </c>
      <c r="AG36" s="83">
        <f t="shared" si="9"/>
        <v>761.5097968505829</v>
      </c>
      <c r="AH36" s="84">
        <f t="shared" si="10"/>
        <v>119.00468806346917</v>
      </c>
      <c r="AI36" s="85">
        <f t="shared" si="11"/>
        <v>12.7221702525725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1:35" s="8" customFormat="1" ht="19.5" customHeight="1">
      <c r="A37" s="19">
        <v>32</v>
      </c>
      <c r="B37" s="18" t="s">
        <v>45</v>
      </c>
      <c r="C37" s="54">
        <v>15903</v>
      </c>
      <c r="D37" s="56">
        <f t="shared" si="12"/>
        <v>339</v>
      </c>
      <c r="E37" s="51">
        <f t="shared" si="12"/>
        <v>258.7</v>
      </c>
      <c r="F37" s="51">
        <f t="shared" si="12"/>
        <v>80.3</v>
      </c>
      <c r="G37" s="57">
        <f t="shared" si="1"/>
        <v>0</v>
      </c>
      <c r="H37" s="20">
        <v>0</v>
      </c>
      <c r="I37" s="20">
        <v>0</v>
      </c>
      <c r="J37" s="57">
        <f t="shared" si="13"/>
        <v>258.5</v>
      </c>
      <c r="K37" s="20">
        <v>204</v>
      </c>
      <c r="L37" s="20">
        <v>54.5</v>
      </c>
      <c r="M37" s="57">
        <f t="shared" si="14"/>
        <v>35.9</v>
      </c>
      <c r="N37" s="20">
        <v>14.1</v>
      </c>
      <c r="O37" s="20">
        <v>21.8</v>
      </c>
      <c r="P37" s="57">
        <f t="shared" si="16"/>
        <v>44.6</v>
      </c>
      <c r="Q37" s="20">
        <v>40.6</v>
      </c>
      <c r="R37" s="20">
        <v>4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71.5</v>
      </c>
      <c r="Z37" s="58">
        <f t="shared" si="2"/>
        <v>410.5</v>
      </c>
      <c r="AA37" s="60">
        <f t="shared" si="3"/>
        <v>339</v>
      </c>
      <c r="AB37" s="78">
        <f t="shared" si="4"/>
        <v>294.4</v>
      </c>
      <c r="AC37" s="79">
        <f t="shared" si="5"/>
        <v>44.6</v>
      </c>
      <c r="AD37" s="80">
        <f t="shared" si="6"/>
        <v>710.5577563981639</v>
      </c>
      <c r="AE37" s="81">
        <f t="shared" si="7"/>
        <v>617.0743465593494</v>
      </c>
      <c r="AF37" s="82">
        <f t="shared" si="8"/>
        <v>93.48340983881448</v>
      </c>
      <c r="AG37" s="83">
        <f t="shared" si="9"/>
        <v>860.4246578213754</v>
      </c>
      <c r="AH37" s="84">
        <f t="shared" si="10"/>
        <v>149.86690142321154</v>
      </c>
      <c r="AI37" s="85">
        <f t="shared" si="11"/>
        <v>13.156342182890855</v>
      </c>
    </row>
    <row r="38" spans="1:35" s="8" customFormat="1" ht="19.5" customHeight="1" thickBot="1">
      <c r="A38" s="92">
        <v>33</v>
      </c>
      <c r="B38" s="93" t="s">
        <v>35</v>
      </c>
      <c r="C38" s="94">
        <v>11749</v>
      </c>
      <c r="D38" s="95">
        <f t="shared" si="12"/>
        <v>218.2</v>
      </c>
      <c r="E38" s="96">
        <f t="shared" si="12"/>
        <v>208.70000000000002</v>
      </c>
      <c r="F38" s="96">
        <f t="shared" si="12"/>
        <v>9.5</v>
      </c>
      <c r="G38" s="97">
        <f t="shared" si="1"/>
        <v>0</v>
      </c>
      <c r="H38" s="98">
        <v>0</v>
      </c>
      <c r="I38" s="98">
        <v>0</v>
      </c>
      <c r="J38" s="97">
        <f t="shared" si="13"/>
        <v>134.9</v>
      </c>
      <c r="K38" s="98">
        <v>131.9</v>
      </c>
      <c r="L38" s="98">
        <v>3</v>
      </c>
      <c r="M38" s="97">
        <f t="shared" si="14"/>
        <v>8.9</v>
      </c>
      <c r="N38" s="98">
        <v>8</v>
      </c>
      <c r="O38" s="98">
        <v>0.9</v>
      </c>
      <c r="P38" s="97">
        <f t="shared" si="16"/>
        <v>49.199999999999996</v>
      </c>
      <c r="Q38" s="98">
        <v>48.4</v>
      </c>
      <c r="R38" s="98">
        <v>0.8</v>
      </c>
      <c r="S38" s="97">
        <f t="shared" si="17"/>
        <v>0</v>
      </c>
      <c r="T38" s="98">
        <v>0</v>
      </c>
      <c r="U38" s="98">
        <v>0</v>
      </c>
      <c r="V38" s="97">
        <f t="shared" si="15"/>
        <v>25.2</v>
      </c>
      <c r="W38" s="98">
        <v>20.4</v>
      </c>
      <c r="X38" s="98">
        <v>4.8</v>
      </c>
      <c r="Y38" s="99">
        <v>45.8</v>
      </c>
      <c r="Z38" s="100">
        <f t="shared" si="2"/>
        <v>264</v>
      </c>
      <c r="AA38" s="101">
        <f t="shared" si="3"/>
        <v>218.2</v>
      </c>
      <c r="AB38" s="102">
        <f t="shared" si="4"/>
        <v>169</v>
      </c>
      <c r="AC38" s="103">
        <f t="shared" si="5"/>
        <v>49.199999999999996</v>
      </c>
      <c r="AD38" s="104">
        <f t="shared" si="6"/>
        <v>619.0597781371464</v>
      </c>
      <c r="AE38" s="105">
        <f t="shared" si="7"/>
        <v>479.4734303628678</v>
      </c>
      <c r="AF38" s="106">
        <f t="shared" si="8"/>
        <v>139.58634777427864</v>
      </c>
      <c r="AG38" s="107">
        <f t="shared" si="9"/>
        <v>748.9999148863733</v>
      </c>
      <c r="AH38" s="108">
        <f t="shared" si="10"/>
        <v>129.94013674922687</v>
      </c>
      <c r="AI38" s="61">
        <f t="shared" si="11"/>
        <v>22.548120989917507</v>
      </c>
    </row>
    <row r="39" spans="1:34" s="8" customFormat="1" ht="15" customHeight="1">
      <c r="A39" s="9"/>
      <c r="C39" s="9"/>
      <c r="D39" s="7"/>
      <c r="E39" s="10"/>
      <c r="F39" s="10"/>
      <c r="Q39" s="115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Q40" s="115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Q41" s="115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Q42" s="115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Q43" s="115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Q44" s="115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Q45" s="115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Q46" s="115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Q47" s="115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Q48" s="115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Q49" s="115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Q50" s="115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Q51" s="115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Q52" s="115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Q53" s="115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Q54" s="115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Q55" s="115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Q56" s="115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Q57" s="115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Q58" s="115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Q59" s="115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Q60" s="115"/>
      <c r="AD60" s="11"/>
      <c r="AE60" s="11"/>
      <c r="AF60" s="11"/>
      <c r="AG60" s="11"/>
      <c r="AH60" s="11"/>
    </row>
  </sheetData>
  <sheetProtection/>
  <mergeCells count="18"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  <mergeCell ref="A5:B5"/>
    <mergeCell ref="AG1:AG4"/>
    <mergeCell ref="AH1:AH4"/>
    <mergeCell ref="A1:B4"/>
    <mergeCell ref="C1:C4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X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154" ht="15" customHeight="1">
      <c r="A1" s="116" t="s">
        <v>54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</row>
    <row r="2" spans="1:154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</row>
    <row r="3" spans="1:154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</row>
    <row r="4" spans="1:154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s="2" customFormat="1" ht="39.75" customHeight="1" thickBot="1">
      <c r="A5" s="148" t="s">
        <v>18</v>
      </c>
      <c r="B5" s="149"/>
      <c r="C5" s="34">
        <f>SUM(C6:C38)</f>
        <v>1212915</v>
      </c>
      <c r="D5" s="35">
        <f>SUM(E5:F5)</f>
        <v>23750.2</v>
      </c>
      <c r="E5" s="36">
        <f>SUM(E6:E38)</f>
        <v>21610.4</v>
      </c>
      <c r="F5" s="36">
        <f>SUM(F6:F38)</f>
        <v>2139.8</v>
      </c>
      <c r="G5" s="37">
        <f>SUM(H5:I5)</f>
        <v>481.7</v>
      </c>
      <c r="H5" s="37">
        <f aca="true" t="shared" si="0" ref="H5:AC5">SUM(H6:H38)</f>
        <v>481.7</v>
      </c>
      <c r="I5" s="37">
        <f t="shared" si="0"/>
        <v>0</v>
      </c>
      <c r="J5" s="37">
        <f>SUM(K5:L5)</f>
        <v>17998.000000000004</v>
      </c>
      <c r="K5" s="37">
        <f t="shared" si="0"/>
        <v>16668.800000000003</v>
      </c>
      <c r="L5" s="37">
        <f t="shared" si="0"/>
        <v>1329.1999999999994</v>
      </c>
      <c r="M5" s="37">
        <f>SUM(N5:O5)</f>
        <v>1285.9</v>
      </c>
      <c r="N5" s="37">
        <f t="shared" si="0"/>
        <v>984.1000000000001</v>
      </c>
      <c r="O5" s="37">
        <f t="shared" si="0"/>
        <v>301.8</v>
      </c>
      <c r="P5" s="37">
        <f>SUM(Q5:R5)</f>
        <v>3248.3999999999996</v>
      </c>
      <c r="Q5" s="37">
        <f t="shared" si="0"/>
        <v>3138.7</v>
      </c>
      <c r="R5" s="37">
        <f t="shared" si="0"/>
        <v>109.70000000000003</v>
      </c>
      <c r="S5" s="37">
        <f>SUM(T5:U5)</f>
        <v>1.7000000000000002</v>
      </c>
      <c r="T5" s="37">
        <f t="shared" si="0"/>
        <v>1.4000000000000001</v>
      </c>
      <c r="U5" s="37">
        <f t="shared" si="0"/>
        <v>0.30000000000000004</v>
      </c>
      <c r="V5" s="37">
        <f>SUM(W5:X5)</f>
        <v>734.4999999999999</v>
      </c>
      <c r="W5" s="37">
        <f t="shared" si="0"/>
        <v>335.7</v>
      </c>
      <c r="X5" s="37">
        <f t="shared" si="0"/>
        <v>398.7999999999999</v>
      </c>
      <c r="Y5" s="38">
        <f t="shared" si="0"/>
        <v>9941.599999999997</v>
      </c>
      <c r="Z5" s="39">
        <f t="shared" si="0"/>
        <v>33691.799999999996</v>
      </c>
      <c r="AA5" s="40">
        <f t="shared" si="0"/>
        <v>23750.199999999997</v>
      </c>
      <c r="AB5" s="41">
        <f t="shared" si="0"/>
        <v>20501.8</v>
      </c>
      <c r="AC5" s="42">
        <f t="shared" si="0"/>
        <v>3248.4</v>
      </c>
      <c r="AD5" s="43">
        <f>AA5/C5/31*1000000</f>
        <v>631.6481236285871</v>
      </c>
      <c r="AE5" s="44">
        <f>AB5/C5/31*1000000</f>
        <v>545.2553452606112</v>
      </c>
      <c r="AF5" s="45">
        <f>AC5/C5/31*1000000</f>
        <v>86.39277836797595</v>
      </c>
      <c r="AG5" s="46">
        <f>Z5/C5/31*1000000</f>
        <v>896.0498122824073</v>
      </c>
      <c r="AH5" s="47">
        <f>Y5/C5/31*1000000</f>
        <v>264.40168865382014</v>
      </c>
      <c r="AI5" s="48">
        <f>AC5*100/AA5</f>
        <v>13.677358506454684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</row>
    <row r="6" spans="1:154" s="8" customFormat="1" ht="19.5" customHeight="1" thickTop="1">
      <c r="A6" s="14">
        <v>1</v>
      </c>
      <c r="B6" s="15" t="s">
        <v>19</v>
      </c>
      <c r="C6" s="49">
        <v>286120</v>
      </c>
      <c r="D6" s="50">
        <f>G6+J6+M6+P6+S6+V6</f>
        <v>5442.5</v>
      </c>
      <c r="E6" s="51">
        <f>H6+K6+N6+Q6+T6+W6</f>
        <v>5365.599999999999</v>
      </c>
      <c r="F6" s="51">
        <f>I6+L6+O6+R6+U6+X6</f>
        <v>76.89999999999999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4101.2</v>
      </c>
      <c r="K6" s="16">
        <v>4047.9</v>
      </c>
      <c r="L6" s="16">
        <v>53.3</v>
      </c>
      <c r="M6" s="52">
        <f>SUM(N6:O6)</f>
        <v>356.5</v>
      </c>
      <c r="N6" s="16">
        <v>351.5</v>
      </c>
      <c r="O6" s="16">
        <v>5</v>
      </c>
      <c r="P6" s="52">
        <f>SUM(Q6:R6)</f>
        <v>871.1999999999999</v>
      </c>
      <c r="Q6" s="16">
        <v>868.8</v>
      </c>
      <c r="R6" s="16">
        <v>2.4</v>
      </c>
      <c r="S6" s="52">
        <f>SUM(T6:U6)</f>
        <v>0</v>
      </c>
      <c r="T6" s="16">
        <v>0</v>
      </c>
      <c r="U6" s="16">
        <v>0</v>
      </c>
      <c r="V6" s="52">
        <f>SUM(W6:X6)</f>
        <v>113.60000000000001</v>
      </c>
      <c r="W6" s="16">
        <v>97.4</v>
      </c>
      <c r="X6" s="16">
        <v>16.2</v>
      </c>
      <c r="Y6" s="67">
        <v>2933.7</v>
      </c>
      <c r="Z6" s="53">
        <f aca="true" t="shared" si="2" ref="Z6:Z38">D6+Y6</f>
        <v>8376.2</v>
      </c>
      <c r="AA6" s="68">
        <f aca="true" t="shared" si="3" ref="AA6:AA38">SUM(AB6:AC6)</f>
        <v>5442.5</v>
      </c>
      <c r="AB6" s="69">
        <f aca="true" t="shared" si="4" ref="AB6:AB38">G6+J6+M6+S6+V6</f>
        <v>4571.3</v>
      </c>
      <c r="AC6" s="70">
        <f aca="true" t="shared" si="5" ref="AC6:AC38">P6</f>
        <v>871.1999999999999</v>
      </c>
      <c r="AD6" s="71">
        <f aca="true" t="shared" si="6" ref="AD6:AD38">AA6/C6/31*1000000</f>
        <v>613.6044880785415</v>
      </c>
      <c r="AE6" s="72">
        <f aca="true" t="shared" si="7" ref="AE6:AE38">AB6/C6/31*1000000</f>
        <v>515.3826727337503</v>
      </c>
      <c r="AF6" s="73">
        <f aca="true" t="shared" si="8" ref="AF6:AF38">AC6/C6/31*1000000</f>
        <v>98.22181534479104</v>
      </c>
      <c r="AG6" s="74">
        <f aca="true" t="shared" si="9" ref="AG6:AG38">Z6/C6/31*1000000</f>
        <v>944.3590102055083</v>
      </c>
      <c r="AH6" s="75">
        <f aca="true" t="shared" si="10" ref="AH6:AH38">Y6/C6/31*1000000</f>
        <v>330.75452212696683</v>
      </c>
      <c r="AI6" s="76">
        <f aca="true" t="shared" si="11" ref="AI6:AI38">AC6*100/AA6</f>
        <v>16.00734956361966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1:154" s="55" customFormat="1" ht="19.5" customHeight="1">
      <c r="A7" s="13">
        <v>2</v>
      </c>
      <c r="B7" s="17" t="s">
        <v>20</v>
      </c>
      <c r="C7" s="54">
        <v>49812</v>
      </c>
      <c r="D7" s="50">
        <f aca="true" t="shared" si="12" ref="D7:F38">G7+J7+M7+P7+S7+V7</f>
        <v>1176.1</v>
      </c>
      <c r="E7" s="51">
        <f t="shared" si="12"/>
        <v>913.7</v>
      </c>
      <c r="F7" s="51">
        <f t="shared" si="12"/>
        <v>262.4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884.2</v>
      </c>
      <c r="K7" s="16">
        <v>774.6</v>
      </c>
      <c r="L7" s="16">
        <v>109.6</v>
      </c>
      <c r="M7" s="52">
        <f aca="true" t="shared" si="14" ref="M7:M38">SUM(N7:O7)</f>
        <v>54.4</v>
      </c>
      <c r="N7" s="16">
        <v>28.4</v>
      </c>
      <c r="O7" s="16">
        <v>26</v>
      </c>
      <c r="P7" s="52">
        <f>SUM(Q7:R7)</f>
        <v>147.7</v>
      </c>
      <c r="Q7" s="16">
        <v>109.5</v>
      </c>
      <c r="R7" s="16">
        <v>38.2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89.8</v>
      </c>
      <c r="W7" s="16">
        <v>1.2</v>
      </c>
      <c r="X7" s="16">
        <v>88.6</v>
      </c>
      <c r="Y7" s="67">
        <v>438.4</v>
      </c>
      <c r="Z7" s="53">
        <f>D7+Y7</f>
        <v>1614.5</v>
      </c>
      <c r="AA7" s="68">
        <f>SUM(AB7:AC7)</f>
        <v>1176.1000000000001</v>
      </c>
      <c r="AB7" s="69">
        <f>G7+J7+M7+S7+V7</f>
        <v>1028.4</v>
      </c>
      <c r="AC7" s="70">
        <f>P7</f>
        <v>147.7</v>
      </c>
      <c r="AD7" s="71">
        <f t="shared" si="6"/>
        <v>761.6379522488428</v>
      </c>
      <c r="AE7" s="72">
        <f t="shared" si="7"/>
        <v>665.9879857943287</v>
      </c>
      <c r="AF7" s="73">
        <f t="shared" si="8"/>
        <v>95.64996645451413</v>
      </c>
      <c r="AG7" s="74">
        <f t="shared" si="9"/>
        <v>1045.5441492268994</v>
      </c>
      <c r="AH7" s="75">
        <f t="shared" si="10"/>
        <v>283.90619697805687</v>
      </c>
      <c r="AI7" s="76">
        <f t="shared" si="11"/>
        <v>12.558455913612786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1:154" s="55" customFormat="1" ht="19.5" customHeight="1">
      <c r="A8" s="13">
        <v>3</v>
      </c>
      <c r="B8" s="18" t="s">
        <v>21</v>
      </c>
      <c r="C8" s="54">
        <v>34680</v>
      </c>
      <c r="D8" s="50">
        <f t="shared" si="12"/>
        <v>719.5</v>
      </c>
      <c r="E8" s="51">
        <f t="shared" si="12"/>
        <v>624.9999999999999</v>
      </c>
      <c r="F8" s="51">
        <f t="shared" si="12"/>
        <v>94.5</v>
      </c>
      <c r="G8" s="52">
        <f>SUM(H8:I8)</f>
        <v>0</v>
      </c>
      <c r="H8" s="16">
        <v>0</v>
      </c>
      <c r="I8" s="16">
        <v>0</v>
      </c>
      <c r="J8" s="52">
        <f t="shared" si="13"/>
        <v>608.1</v>
      </c>
      <c r="K8" s="16">
        <v>544.4</v>
      </c>
      <c r="L8" s="16">
        <v>63.7</v>
      </c>
      <c r="M8" s="52">
        <f t="shared" si="14"/>
        <v>79.5</v>
      </c>
      <c r="N8" s="16">
        <v>51.8</v>
      </c>
      <c r="O8" s="16">
        <v>27.7</v>
      </c>
      <c r="P8" s="52">
        <f>SUM(Q8:R8)</f>
        <v>31.900000000000002</v>
      </c>
      <c r="Q8" s="16">
        <v>28.8</v>
      </c>
      <c r="R8" s="16">
        <v>3.1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69</v>
      </c>
      <c r="Z8" s="53">
        <f>D8+Y8</f>
        <v>788.5</v>
      </c>
      <c r="AA8" s="68">
        <f>SUM(AB8:AC8)</f>
        <v>719.5</v>
      </c>
      <c r="AB8" s="69">
        <f>G8+J8+M8+S8+V8</f>
        <v>687.6</v>
      </c>
      <c r="AC8" s="70">
        <f>P8</f>
        <v>31.900000000000002</v>
      </c>
      <c r="AD8" s="71">
        <f t="shared" si="6"/>
        <v>669.2525207426424</v>
      </c>
      <c r="AE8" s="72">
        <f t="shared" si="7"/>
        <v>639.5803103024891</v>
      </c>
      <c r="AF8" s="73">
        <f t="shared" si="8"/>
        <v>29.672210440153293</v>
      </c>
      <c r="AG8" s="74">
        <f t="shared" si="9"/>
        <v>733.433790973695</v>
      </c>
      <c r="AH8" s="75">
        <f t="shared" si="10"/>
        <v>64.18127023105258</v>
      </c>
      <c r="AI8" s="76">
        <f t="shared" si="11"/>
        <v>4.43363446838082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s="8" customFormat="1" ht="19.5" customHeight="1">
      <c r="A9" s="19">
        <v>4</v>
      </c>
      <c r="B9" s="18" t="s">
        <v>22</v>
      </c>
      <c r="C9" s="54">
        <v>93930</v>
      </c>
      <c r="D9" s="56">
        <f t="shared" si="12"/>
        <v>1532.1</v>
      </c>
      <c r="E9" s="51">
        <f t="shared" si="12"/>
        <v>1483.6</v>
      </c>
      <c r="F9" s="51">
        <f t="shared" si="12"/>
        <v>48.5</v>
      </c>
      <c r="G9" s="57">
        <f t="shared" si="1"/>
        <v>0</v>
      </c>
      <c r="H9" s="20">
        <v>0</v>
      </c>
      <c r="I9" s="20">
        <v>0</v>
      </c>
      <c r="J9" s="57">
        <f t="shared" si="13"/>
        <v>1328.1</v>
      </c>
      <c r="K9" s="16">
        <v>1297.6</v>
      </c>
      <c r="L9" s="16">
        <v>30.5</v>
      </c>
      <c r="M9" s="57">
        <f t="shared" si="14"/>
        <v>89.3</v>
      </c>
      <c r="N9" s="16">
        <v>77.2</v>
      </c>
      <c r="O9" s="16">
        <v>12.1</v>
      </c>
      <c r="P9" s="57">
        <f aca="true" t="shared" si="16" ref="P9:P38">SUM(Q9:R9)</f>
        <v>108.8</v>
      </c>
      <c r="Q9" s="16">
        <v>108.8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5.9</v>
      </c>
      <c r="W9" s="16">
        <v>0</v>
      </c>
      <c r="X9" s="16">
        <v>5.9</v>
      </c>
      <c r="Y9" s="77">
        <v>902.1</v>
      </c>
      <c r="Z9" s="58">
        <f t="shared" si="2"/>
        <v>2434.2</v>
      </c>
      <c r="AA9" s="60">
        <f t="shared" si="3"/>
        <v>1532.1</v>
      </c>
      <c r="AB9" s="78">
        <f t="shared" si="4"/>
        <v>1423.3</v>
      </c>
      <c r="AC9" s="79">
        <f t="shared" si="5"/>
        <v>108.8</v>
      </c>
      <c r="AD9" s="80">
        <f t="shared" si="6"/>
        <v>526.1639587475917</v>
      </c>
      <c r="AE9" s="81">
        <f t="shared" si="7"/>
        <v>488.79914005968755</v>
      </c>
      <c r="AF9" s="82">
        <f t="shared" si="8"/>
        <v>37.36481868790417</v>
      </c>
      <c r="AG9" s="83">
        <f t="shared" si="9"/>
        <v>835.9691328133853</v>
      </c>
      <c r="AH9" s="84">
        <f t="shared" si="10"/>
        <v>309.80517406579366</v>
      </c>
      <c r="AI9" s="85">
        <f t="shared" si="11"/>
        <v>7.101364140721885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9.5" customHeight="1">
      <c r="A10" s="19">
        <v>5</v>
      </c>
      <c r="B10" s="18" t="s">
        <v>46</v>
      </c>
      <c r="C10" s="54">
        <v>92394</v>
      </c>
      <c r="D10" s="56">
        <f t="shared" si="12"/>
        <v>1611.3000000000002</v>
      </c>
      <c r="E10" s="51">
        <f t="shared" si="12"/>
        <v>1473.3000000000002</v>
      </c>
      <c r="F10" s="51">
        <f t="shared" si="12"/>
        <v>138</v>
      </c>
      <c r="G10" s="57">
        <f t="shared" si="1"/>
        <v>0</v>
      </c>
      <c r="H10" s="20">
        <v>0</v>
      </c>
      <c r="I10" s="20">
        <v>0</v>
      </c>
      <c r="J10" s="57">
        <f t="shared" si="13"/>
        <v>1204.6000000000001</v>
      </c>
      <c r="K10" s="20">
        <v>1105.7</v>
      </c>
      <c r="L10" s="20">
        <v>98.9</v>
      </c>
      <c r="M10" s="57">
        <f t="shared" si="14"/>
        <v>105.1</v>
      </c>
      <c r="N10" s="20">
        <v>66</v>
      </c>
      <c r="O10" s="20">
        <v>39.1</v>
      </c>
      <c r="P10" s="57">
        <f t="shared" si="16"/>
        <v>301.6</v>
      </c>
      <c r="Q10" s="20">
        <v>301.6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703.7</v>
      </c>
      <c r="Z10" s="58">
        <f t="shared" si="2"/>
        <v>2315</v>
      </c>
      <c r="AA10" s="60">
        <f t="shared" si="3"/>
        <v>1611.3000000000002</v>
      </c>
      <c r="AB10" s="78">
        <f t="shared" si="4"/>
        <v>1309.7</v>
      </c>
      <c r="AC10" s="79">
        <f t="shared" si="5"/>
        <v>301.6</v>
      </c>
      <c r="AD10" s="80">
        <f t="shared" si="6"/>
        <v>562.5627135402593</v>
      </c>
      <c r="AE10" s="81">
        <f t="shared" si="7"/>
        <v>457.2633190117778</v>
      </c>
      <c r="AF10" s="82">
        <f t="shared" si="8"/>
        <v>105.29939452848147</v>
      </c>
      <c r="AG10" s="83">
        <f t="shared" si="9"/>
        <v>808.2496629092658</v>
      </c>
      <c r="AH10" s="84">
        <f t="shared" si="10"/>
        <v>245.68694936900664</v>
      </c>
      <c r="AI10" s="85">
        <f t="shared" si="11"/>
        <v>18.717805498665673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s="8" customFormat="1" ht="19.5" customHeight="1">
      <c r="A11" s="19">
        <v>6</v>
      </c>
      <c r="B11" s="18" t="s">
        <v>23</v>
      </c>
      <c r="C11" s="54">
        <v>33642</v>
      </c>
      <c r="D11" s="56">
        <f>G11+J11+M11+P11+S11+V11</f>
        <v>802.3000000000001</v>
      </c>
      <c r="E11" s="51">
        <f t="shared" si="12"/>
        <v>592.7</v>
      </c>
      <c r="F11" s="51">
        <f t="shared" si="12"/>
        <v>209.6</v>
      </c>
      <c r="G11" s="57">
        <f>SUM(H11:I11)</f>
        <v>0</v>
      </c>
      <c r="H11" s="20">
        <v>0</v>
      </c>
      <c r="I11" s="20">
        <v>0</v>
      </c>
      <c r="J11" s="57">
        <f t="shared" si="13"/>
        <v>643.6</v>
      </c>
      <c r="K11" s="20">
        <v>476.8</v>
      </c>
      <c r="L11" s="20">
        <v>166.8</v>
      </c>
      <c r="M11" s="57">
        <f t="shared" si="14"/>
        <v>59.5</v>
      </c>
      <c r="N11" s="20">
        <v>22.9</v>
      </c>
      <c r="O11" s="20">
        <v>36.6</v>
      </c>
      <c r="P11" s="57">
        <f t="shared" si="16"/>
        <v>99.2</v>
      </c>
      <c r="Q11" s="20">
        <v>93</v>
      </c>
      <c r="R11" s="20">
        <v>6.2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270.2</v>
      </c>
      <c r="Z11" s="58">
        <f t="shared" si="2"/>
        <v>1072.5</v>
      </c>
      <c r="AA11" s="60">
        <f t="shared" si="3"/>
        <v>802.3000000000001</v>
      </c>
      <c r="AB11" s="78">
        <f t="shared" si="4"/>
        <v>703.1</v>
      </c>
      <c r="AC11" s="79">
        <f t="shared" si="5"/>
        <v>99.2</v>
      </c>
      <c r="AD11" s="80">
        <f t="shared" si="6"/>
        <v>769.2956768708854</v>
      </c>
      <c r="AE11" s="81">
        <f t="shared" si="7"/>
        <v>674.1764806280936</v>
      </c>
      <c r="AF11" s="82">
        <f t="shared" si="8"/>
        <v>95.11919624279176</v>
      </c>
      <c r="AG11" s="83">
        <f t="shared" si="9"/>
        <v>1028.3804230886506</v>
      </c>
      <c r="AH11" s="84">
        <f t="shared" si="10"/>
        <v>259.0847462177654</v>
      </c>
      <c r="AI11" s="85">
        <f t="shared" si="11"/>
        <v>12.364452199925214</v>
      </c>
      <c r="AJ11" s="6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s="8" customFormat="1" ht="19.5" customHeight="1">
      <c r="A12" s="19">
        <v>7</v>
      </c>
      <c r="B12" s="18" t="s">
        <v>24</v>
      </c>
      <c r="C12" s="54">
        <v>25787</v>
      </c>
      <c r="D12" s="56">
        <f>G12+J12+M12+P12+S12+V12</f>
        <v>528.1999999999999</v>
      </c>
      <c r="E12" s="51">
        <f t="shared" si="12"/>
        <v>479</v>
      </c>
      <c r="F12" s="51">
        <f t="shared" si="12"/>
        <v>49.2</v>
      </c>
      <c r="G12" s="57">
        <f>SUM(H12:I12)</f>
        <v>0</v>
      </c>
      <c r="H12" s="20">
        <v>0</v>
      </c>
      <c r="I12" s="20">
        <v>0</v>
      </c>
      <c r="J12" s="57">
        <f t="shared" si="13"/>
        <v>370</v>
      </c>
      <c r="K12" s="20">
        <v>343.7</v>
      </c>
      <c r="L12" s="20">
        <v>26.3</v>
      </c>
      <c r="M12" s="57">
        <f t="shared" si="14"/>
        <v>38</v>
      </c>
      <c r="N12" s="20">
        <v>30.3</v>
      </c>
      <c r="O12" s="20">
        <v>7.7</v>
      </c>
      <c r="P12" s="57">
        <f>SUM(Q12:R12)</f>
        <v>108.4</v>
      </c>
      <c r="Q12" s="20">
        <v>96.7</v>
      </c>
      <c r="R12" s="20">
        <v>11.7</v>
      </c>
      <c r="S12" s="57">
        <f t="shared" si="17"/>
        <v>0.5</v>
      </c>
      <c r="T12" s="20">
        <v>0.3</v>
      </c>
      <c r="U12" s="20">
        <v>0.2</v>
      </c>
      <c r="V12" s="57">
        <f t="shared" si="15"/>
        <v>11.3</v>
      </c>
      <c r="W12" s="20">
        <v>8</v>
      </c>
      <c r="X12" s="20">
        <v>3.3</v>
      </c>
      <c r="Y12" s="77">
        <v>188.2</v>
      </c>
      <c r="Z12" s="58">
        <f>D12+Y12</f>
        <v>716.3999999999999</v>
      </c>
      <c r="AA12" s="60">
        <f>SUM(AB12:AC12)</f>
        <v>528.2</v>
      </c>
      <c r="AB12" s="78">
        <f>G12+J12+M12+S12+V12</f>
        <v>419.8</v>
      </c>
      <c r="AC12" s="79">
        <f>P12</f>
        <v>108.4</v>
      </c>
      <c r="AD12" s="80">
        <f t="shared" si="6"/>
        <v>660.7480388342714</v>
      </c>
      <c r="AE12" s="81">
        <f t="shared" si="7"/>
        <v>525.1458286683587</v>
      </c>
      <c r="AF12" s="82">
        <f t="shared" si="8"/>
        <v>135.60221016591257</v>
      </c>
      <c r="AG12" s="83">
        <f t="shared" si="9"/>
        <v>896.1754922773039</v>
      </c>
      <c r="AH12" s="84">
        <f t="shared" si="10"/>
        <v>235.42745344303268</v>
      </c>
      <c r="AI12" s="85">
        <f t="shared" si="11"/>
        <v>20.522529344945095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8" customFormat="1" ht="19.5" customHeight="1">
      <c r="A13" s="19">
        <v>8</v>
      </c>
      <c r="B13" s="18" t="s">
        <v>40</v>
      </c>
      <c r="C13" s="54">
        <v>112517</v>
      </c>
      <c r="D13" s="56">
        <f t="shared" si="12"/>
        <v>2104.0999999999995</v>
      </c>
      <c r="E13" s="51">
        <f t="shared" si="12"/>
        <v>1900.9</v>
      </c>
      <c r="F13" s="51">
        <f t="shared" si="12"/>
        <v>203.2</v>
      </c>
      <c r="G13" s="57">
        <f t="shared" si="1"/>
        <v>0</v>
      </c>
      <c r="H13" s="20">
        <v>0</v>
      </c>
      <c r="I13" s="20">
        <v>0</v>
      </c>
      <c r="J13" s="57">
        <f t="shared" si="13"/>
        <v>1690.3999999999999</v>
      </c>
      <c r="K13" s="20">
        <v>1556.3</v>
      </c>
      <c r="L13" s="20">
        <v>134.1</v>
      </c>
      <c r="M13" s="57">
        <f t="shared" si="14"/>
        <v>138.5</v>
      </c>
      <c r="N13" s="20">
        <v>113.2</v>
      </c>
      <c r="O13" s="20">
        <v>25.3</v>
      </c>
      <c r="P13" s="57">
        <f t="shared" si="16"/>
        <v>231.5</v>
      </c>
      <c r="Q13" s="20">
        <v>231.4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5"/>
        <v>43.7</v>
      </c>
      <c r="W13" s="20">
        <v>0</v>
      </c>
      <c r="X13" s="20">
        <v>43.7</v>
      </c>
      <c r="Y13" s="77">
        <v>685.7</v>
      </c>
      <c r="Z13" s="58">
        <f t="shared" si="2"/>
        <v>2789.7999999999993</v>
      </c>
      <c r="AA13" s="60">
        <f t="shared" si="3"/>
        <v>2104.1</v>
      </c>
      <c r="AB13" s="78">
        <f t="shared" si="4"/>
        <v>1872.6</v>
      </c>
      <c r="AC13" s="79">
        <f t="shared" si="5"/>
        <v>231.5</v>
      </c>
      <c r="AD13" s="80">
        <f t="shared" si="6"/>
        <v>603.2350093620262</v>
      </c>
      <c r="AE13" s="81">
        <f t="shared" si="7"/>
        <v>536.8651102758092</v>
      </c>
      <c r="AF13" s="82">
        <f t="shared" si="8"/>
        <v>66.36989908621693</v>
      </c>
      <c r="AG13" s="83">
        <f t="shared" si="9"/>
        <v>799.8217903703152</v>
      </c>
      <c r="AH13" s="84">
        <f t="shared" si="10"/>
        <v>196.58678100828925</v>
      </c>
      <c r="AI13" s="85">
        <f t="shared" si="11"/>
        <v>11.002328786654628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55" customFormat="1" ht="17.25" customHeight="1">
      <c r="A14" s="13">
        <v>9</v>
      </c>
      <c r="B14" s="18" t="s">
        <v>47</v>
      </c>
      <c r="C14" s="54">
        <v>18420</v>
      </c>
      <c r="D14" s="56">
        <f t="shared" si="12"/>
        <v>342.09999999999997</v>
      </c>
      <c r="E14" s="51">
        <f t="shared" si="12"/>
        <v>259.9</v>
      </c>
      <c r="F14" s="51">
        <f t="shared" si="12"/>
        <v>82.2</v>
      </c>
      <c r="G14" s="57">
        <f>SUM(H14:I14)</f>
        <v>0</v>
      </c>
      <c r="H14" s="20">
        <v>0</v>
      </c>
      <c r="I14" s="20">
        <v>0</v>
      </c>
      <c r="J14" s="57">
        <f t="shared" si="13"/>
        <v>279</v>
      </c>
      <c r="K14" s="20">
        <v>211.7</v>
      </c>
      <c r="L14" s="20">
        <v>67.3</v>
      </c>
      <c r="M14" s="57">
        <f t="shared" si="14"/>
        <v>9.4</v>
      </c>
      <c r="N14" s="20">
        <v>2.2</v>
      </c>
      <c r="O14" s="20">
        <v>7.2</v>
      </c>
      <c r="P14" s="57">
        <f t="shared" si="16"/>
        <v>53.7</v>
      </c>
      <c r="Q14" s="20">
        <v>46</v>
      </c>
      <c r="R14" s="20">
        <v>7.7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76</v>
      </c>
      <c r="Z14" s="58">
        <f t="shared" si="2"/>
        <v>418.09999999999997</v>
      </c>
      <c r="AA14" s="60">
        <f t="shared" si="3"/>
        <v>342.09999999999997</v>
      </c>
      <c r="AB14" s="78">
        <f>G14+J14+M14+S14+V14</f>
        <v>288.4</v>
      </c>
      <c r="AC14" s="79">
        <f>P14</f>
        <v>53.7</v>
      </c>
      <c r="AD14" s="86">
        <f t="shared" si="6"/>
        <v>599.1033589016145</v>
      </c>
      <c r="AE14" s="81">
        <f t="shared" si="7"/>
        <v>505.06111869987035</v>
      </c>
      <c r="AF14" s="82">
        <f t="shared" si="8"/>
        <v>94.04224020174425</v>
      </c>
      <c r="AG14" s="83">
        <f t="shared" si="9"/>
        <v>732.1985219431893</v>
      </c>
      <c r="AH14" s="87">
        <f t="shared" si="10"/>
        <v>133.09516304157472</v>
      </c>
      <c r="AI14" s="85">
        <f t="shared" si="11"/>
        <v>15.697164571762643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55" customFormat="1" ht="19.5" customHeight="1">
      <c r="A15" s="13">
        <v>10</v>
      </c>
      <c r="B15" s="18" t="s">
        <v>25</v>
      </c>
      <c r="C15" s="54">
        <v>31772</v>
      </c>
      <c r="D15" s="56">
        <f t="shared" si="12"/>
        <v>678.9000000000001</v>
      </c>
      <c r="E15" s="51">
        <f t="shared" si="12"/>
        <v>581.3</v>
      </c>
      <c r="F15" s="51">
        <f t="shared" si="12"/>
        <v>97.60000000000001</v>
      </c>
      <c r="G15" s="57">
        <f t="shared" si="1"/>
        <v>481.7</v>
      </c>
      <c r="H15" s="20">
        <v>481.7</v>
      </c>
      <c r="I15" s="20">
        <v>0</v>
      </c>
      <c r="J15" s="57">
        <f t="shared" si="13"/>
        <v>70</v>
      </c>
      <c r="K15" s="20">
        <v>0</v>
      </c>
      <c r="L15" s="20">
        <v>70</v>
      </c>
      <c r="M15" s="57">
        <f t="shared" si="14"/>
        <v>7.4</v>
      </c>
      <c r="N15" s="20">
        <v>0</v>
      </c>
      <c r="O15" s="20">
        <v>7.4</v>
      </c>
      <c r="P15" s="57">
        <f t="shared" si="16"/>
        <v>94.6</v>
      </c>
      <c r="Q15" s="20">
        <v>94.6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25.2</v>
      </c>
      <c r="W15" s="20">
        <v>5</v>
      </c>
      <c r="X15" s="20">
        <v>20.2</v>
      </c>
      <c r="Y15" s="77">
        <v>352.8</v>
      </c>
      <c r="Z15" s="58">
        <f t="shared" si="2"/>
        <v>1031.7</v>
      </c>
      <c r="AA15" s="60">
        <f t="shared" si="3"/>
        <v>678.9000000000001</v>
      </c>
      <c r="AB15" s="78">
        <f>G15+J15+M15+S15+V15</f>
        <v>584.3000000000001</v>
      </c>
      <c r="AC15" s="79">
        <f>P15</f>
        <v>94.6</v>
      </c>
      <c r="AD15" s="80">
        <f t="shared" si="6"/>
        <v>689.2861639179152</v>
      </c>
      <c r="AE15" s="81">
        <f t="shared" si="7"/>
        <v>593.2389241084664</v>
      </c>
      <c r="AF15" s="82">
        <f t="shared" si="8"/>
        <v>96.04723980944877</v>
      </c>
      <c r="AG15" s="83">
        <f t="shared" si="9"/>
        <v>1047.4834810931109</v>
      </c>
      <c r="AH15" s="84">
        <f t="shared" si="10"/>
        <v>358.1973171751958</v>
      </c>
      <c r="AI15" s="85">
        <f t="shared" si="11"/>
        <v>13.934305494181762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</row>
    <row r="16" spans="1:154" s="8" customFormat="1" ht="19.5" customHeight="1">
      <c r="A16" s="19">
        <v>11</v>
      </c>
      <c r="B16" s="18" t="s">
        <v>48</v>
      </c>
      <c r="C16" s="54">
        <v>25721</v>
      </c>
      <c r="D16" s="56">
        <f>G16+J16+M16+P16+S16+V16</f>
        <v>536.9</v>
      </c>
      <c r="E16" s="51">
        <f t="shared" si="12"/>
        <v>487.30000000000007</v>
      </c>
      <c r="F16" s="51">
        <f t="shared" si="12"/>
        <v>49.6</v>
      </c>
      <c r="G16" s="57">
        <f t="shared" si="1"/>
        <v>0</v>
      </c>
      <c r="H16" s="20">
        <v>0</v>
      </c>
      <c r="I16" s="20">
        <v>0</v>
      </c>
      <c r="J16" s="57">
        <f t="shared" si="13"/>
        <v>409</v>
      </c>
      <c r="K16" s="20">
        <v>393.1</v>
      </c>
      <c r="L16" s="20">
        <v>15.9</v>
      </c>
      <c r="M16" s="57">
        <f t="shared" si="14"/>
        <v>29</v>
      </c>
      <c r="N16" s="20">
        <v>22.3</v>
      </c>
      <c r="O16" s="20">
        <v>6.7</v>
      </c>
      <c r="P16" s="57">
        <f t="shared" si="16"/>
        <v>58.5</v>
      </c>
      <c r="Q16" s="20">
        <v>58.1</v>
      </c>
      <c r="R16" s="20">
        <v>0.4</v>
      </c>
      <c r="S16" s="57">
        <f t="shared" si="17"/>
        <v>0</v>
      </c>
      <c r="T16" s="20">
        <v>0</v>
      </c>
      <c r="U16" s="20">
        <v>0</v>
      </c>
      <c r="V16" s="57">
        <f t="shared" si="15"/>
        <v>40.400000000000006</v>
      </c>
      <c r="W16" s="20">
        <v>13.8</v>
      </c>
      <c r="X16" s="20">
        <v>26.6</v>
      </c>
      <c r="Y16" s="77">
        <v>166.3</v>
      </c>
      <c r="Z16" s="58">
        <f t="shared" si="2"/>
        <v>703.2</v>
      </c>
      <c r="AA16" s="60">
        <f t="shared" si="3"/>
        <v>536.9</v>
      </c>
      <c r="AB16" s="78">
        <f t="shared" si="4"/>
        <v>478.4</v>
      </c>
      <c r="AC16" s="79">
        <f t="shared" si="5"/>
        <v>58.5</v>
      </c>
      <c r="AD16" s="80">
        <f t="shared" si="6"/>
        <v>673.3546455701442</v>
      </c>
      <c r="AE16" s="81">
        <f t="shared" si="7"/>
        <v>599.9867059801768</v>
      </c>
      <c r="AF16" s="82">
        <f t="shared" si="8"/>
        <v>73.36793958996729</v>
      </c>
      <c r="AG16" s="83">
        <f t="shared" si="9"/>
        <v>881.9202584558118</v>
      </c>
      <c r="AH16" s="84">
        <f t="shared" si="10"/>
        <v>208.56561288566766</v>
      </c>
      <c r="AI16" s="85">
        <f t="shared" si="11"/>
        <v>10.89588377723971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</row>
    <row r="17" spans="1:154" s="8" customFormat="1" ht="19.5" customHeight="1">
      <c r="A17" s="19">
        <v>12</v>
      </c>
      <c r="B17" s="18" t="s">
        <v>41</v>
      </c>
      <c r="C17" s="54">
        <v>24548</v>
      </c>
      <c r="D17" s="56">
        <f t="shared" si="12"/>
        <v>587</v>
      </c>
      <c r="E17" s="51">
        <f t="shared" si="12"/>
        <v>480.9</v>
      </c>
      <c r="F17" s="51">
        <f t="shared" si="12"/>
        <v>106.1</v>
      </c>
      <c r="G17" s="57">
        <f t="shared" si="1"/>
        <v>0</v>
      </c>
      <c r="H17" s="20">
        <v>0</v>
      </c>
      <c r="I17" s="20">
        <v>0</v>
      </c>
      <c r="J17" s="57">
        <f t="shared" si="13"/>
        <v>475.5</v>
      </c>
      <c r="K17" s="20">
        <v>401.5</v>
      </c>
      <c r="L17" s="20">
        <v>74</v>
      </c>
      <c r="M17" s="57">
        <f t="shared" si="14"/>
        <v>19.1</v>
      </c>
      <c r="N17" s="20">
        <v>19</v>
      </c>
      <c r="O17" s="20">
        <v>0.1</v>
      </c>
      <c r="P17" s="57">
        <f t="shared" si="16"/>
        <v>66.3</v>
      </c>
      <c r="Q17" s="20">
        <v>60.4</v>
      </c>
      <c r="R17" s="20">
        <v>5.9</v>
      </c>
      <c r="S17" s="57">
        <f t="shared" si="17"/>
        <v>0</v>
      </c>
      <c r="T17" s="20">
        <v>0</v>
      </c>
      <c r="U17" s="20">
        <v>0</v>
      </c>
      <c r="V17" s="57">
        <f t="shared" si="15"/>
        <v>26.1</v>
      </c>
      <c r="W17" s="20">
        <v>0</v>
      </c>
      <c r="X17" s="20">
        <v>26.1</v>
      </c>
      <c r="Y17" s="77">
        <v>240.1</v>
      </c>
      <c r="Z17" s="58">
        <f t="shared" si="2"/>
        <v>827.1</v>
      </c>
      <c r="AA17" s="60">
        <f t="shared" si="3"/>
        <v>587</v>
      </c>
      <c r="AB17" s="78">
        <f t="shared" si="4"/>
        <v>520.7</v>
      </c>
      <c r="AC17" s="79">
        <f t="shared" si="5"/>
        <v>66.3</v>
      </c>
      <c r="AD17" s="80">
        <f t="shared" si="6"/>
        <v>771.3656457132045</v>
      </c>
      <c r="AE17" s="81">
        <f t="shared" si="7"/>
        <v>684.2420642638256</v>
      </c>
      <c r="AF17" s="82">
        <f t="shared" si="8"/>
        <v>87.12358144937896</v>
      </c>
      <c r="AG17" s="83">
        <f t="shared" si="9"/>
        <v>1086.8765341897638</v>
      </c>
      <c r="AH17" s="84">
        <f t="shared" si="10"/>
        <v>315.51088847655944</v>
      </c>
      <c r="AI17" s="85">
        <f t="shared" si="11"/>
        <v>11.294718909710392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</row>
    <row r="18" spans="1:154" s="8" customFormat="1" ht="19.5" customHeight="1">
      <c r="A18" s="19">
        <v>13</v>
      </c>
      <c r="B18" s="18" t="s">
        <v>49</v>
      </c>
      <c r="C18" s="54">
        <v>113756</v>
      </c>
      <c r="D18" s="56">
        <f t="shared" si="12"/>
        <v>2237.8</v>
      </c>
      <c r="E18" s="51">
        <f t="shared" si="12"/>
        <v>2054.2000000000003</v>
      </c>
      <c r="F18" s="51">
        <f t="shared" si="12"/>
        <v>183.6</v>
      </c>
      <c r="G18" s="57">
        <f t="shared" si="1"/>
        <v>0</v>
      </c>
      <c r="H18" s="20">
        <v>0</v>
      </c>
      <c r="I18" s="20">
        <v>0</v>
      </c>
      <c r="J18" s="57">
        <f t="shared" si="13"/>
        <v>1871</v>
      </c>
      <c r="K18" s="20">
        <v>1734.4</v>
      </c>
      <c r="L18" s="20">
        <v>136.6</v>
      </c>
      <c r="M18" s="57">
        <f t="shared" si="14"/>
        <v>129.4</v>
      </c>
      <c r="N18" s="20">
        <v>82.4</v>
      </c>
      <c r="O18" s="20">
        <v>47</v>
      </c>
      <c r="P18" s="57">
        <f t="shared" si="16"/>
        <v>237.4</v>
      </c>
      <c r="Q18" s="20">
        <v>237.4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1011.6</v>
      </c>
      <c r="Z18" s="58">
        <f t="shared" si="2"/>
        <v>3249.4</v>
      </c>
      <c r="AA18" s="60">
        <f t="shared" si="3"/>
        <v>2237.8</v>
      </c>
      <c r="AB18" s="78">
        <f t="shared" si="4"/>
        <v>2000.4</v>
      </c>
      <c r="AC18" s="79">
        <f t="shared" si="5"/>
        <v>237.4</v>
      </c>
      <c r="AD18" s="80">
        <f t="shared" si="6"/>
        <v>634.5783675075913</v>
      </c>
      <c r="AE18" s="81">
        <f t="shared" si="7"/>
        <v>567.2582743597219</v>
      </c>
      <c r="AF18" s="82">
        <f t="shared" si="8"/>
        <v>67.32009314786941</v>
      </c>
      <c r="AG18" s="74">
        <f t="shared" si="9"/>
        <v>921.4402303061789</v>
      </c>
      <c r="AH18" s="84">
        <f t="shared" si="10"/>
        <v>286.8618627985876</v>
      </c>
      <c r="AI18" s="85">
        <f t="shared" si="11"/>
        <v>10.608633479310036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</row>
    <row r="19" spans="1:154" s="8" customFormat="1" ht="19.5" customHeight="1">
      <c r="A19" s="19">
        <v>14</v>
      </c>
      <c r="B19" s="18" t="s">
        <v>36</v>
      </c>
      <c r="C19" s="54">
        <v>55530</v>
      </c>
      <c r="D19" s="56">
        <f t="shared" si="12"/>
        <v>1212.7</v>
      </c>
      <c r="E19" s="51">
        <f t="shared" si="12"/>
        <v>1088.6000000000001</v>
      </c>
      <c r="F19" s="51">
        <f t="shared" si="12"/>
        <v>124.1</v>
      </c>
      <c r="G19" s="57">
        <f t="shared" si="1"/>
        <v>0</v>
      </c>
      <c r="H19" s="20">
        <v>0</v>
      </c>
      <c r="I19" s="20">
        <v>0</v>
      </c>
      <c r="J19" s="57">
        <f t="shared" si="13"/>
        <v>919.4</v>
      </c>
      <c r="K19" s="20">
        <v>879.9</v>
      </c>
      <c r="L19" s="20">
        <v>39.5</v>
      </c>
      <c r="M19" s="57">
        <f t="shared" si="14"/>
        <v>0</v>
      </c>
      <c r="N19" s="20">
        <v>0</v>
      </c>
      <c r="O19" s="20">
        <v>0</v>
      </c>
      <c r="P19" s="57">
        <f t="shared" si="16"/>
        <v>182.6</v>
      </c>
      <c r="Q19" s="20">
        <v>164</v>
      </c>
      <c r="R19" s="20">
        <v>18.6</v>
      </c>
      <c r="S19" s="57">
        <f t="shared" si="17"/>
        <v>0</v>
      </c>
      <c r="T19" s="20">
        <v>0</v>
      </c>
      <c r="U19" s="20">
        <v>0</v>
      </c>
      <c r="V19" s="57">
        <f t="shared" si="15"/>
        <v>110.7</v>
      </c>
      <c r="W19" s="20">
        <v>44.7</v>
      </c>
      <c r="X19" s="20">
        <v>66</v>
      </c>
      <c r="Y19" s="77">
        <v>310.5</v>
      </c>
      <c r="Z19" s="58">
        <f t="shared" si="2"/>
        <v>1523.2</v>
      </c>
      <c r="AA19" s="60">
        <f t="shared" si="3"/>
        <v>1212.6999999999998</v>
      </c>
      <c r="AB19" s="78">
        <f t="shared" si="4"/>
        <v>1030.1</v>
      </c>
      <c r="AC19" s="79">
        <f t="shared" si="5"/>
        <v>182.6</v>
      </c>
      <c r="AD19" s="80">
        <f t="shared" si="6"/>
        <v>704.4724444212079</v>
      </c>
      <c r="AE19" s="81">
        <f t="shared" si="7"/>
        <v>598.3978436532417</v>
      </c>
      <c r="AF19" s="82">
        <f t="shared" si="8"/>
        <v>106.07460076796616</v>
      </c>
      <c r="AG19" s="74">
        <f t="shared" si="9"/>
        <v>884.8457387172293</v>
      </c>
      <c r="AH19" s="84">
        <f t="shared" si="10"/>
        <v>180.37329429602133</v>
      </c>
      <c r="AI19" s="85">
        <f t="shared" si="11"/>
        <v>15.057310134410821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</row>
    <row r="20" spans="1:154" s="8" customFormat="1" ht="19.5" customHeight="1">
      <c r="A20" s="19">
        <v>15</v>
      </c>
      <c r="B20" s="18" t="s">
        <v>37</v>
      </c>
      <c r="C20" s="54">
        <v>15922</v>
      </c>
      <c r="D20" s="56">
        <f t="shared" si="12"/>
        <v>364</v>
      </c>
      <c r="E20" s="51">
        <f t="shared" si="12"/>
        <v>332.40000000000003</v>
      </c>
      <c r="F20" s="51">
        <f t="shared" si="12"/>
        <v>31.6</v>
      </c>
      <c r="G20" s="57">
        <f>SUM(H20:I20)</f>
        <v>0</v>
      </c>
      <c r="H20" s="20">
        <v>0</v>
      </c>
      <c r="I20" s="20">
        <v>0</v>
      </c>
      <c r="J20" s="57">
        <f t="shared" si="13"/>
        <v>288.90000000000003</v>
      </c>
      <c r="K20" s="20">
        <v>277.6</v>
      </c>
      <c r="L20" s="20">
        <v>11.3</v>
      </c>
      <c r="M20" s="57">
        <f t="shared" si="14"/>
        <v>0</v>
      </c>
      <c r="N20" s="20">
        <v>0</v>
      </c>
      <c r="O20" s="20">
        <v>0</v>
      </c>
      <c r="P20" s="57">
        <f>SUM(Q20:R20)</f>
        <v>41.7</v>
      </c>
      <c r="Q20" s="20">
        <v>41.7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33.4</v>
      </c>
      <c r="W20" s="20">
        <v>13.1</v>
      </c>
      <c r="X20" s="20">
        <v>20.3</v>
      </c>
      <c r="Y20" s="77">
        <v>151.3</v>
      </c>
      <c r="Z20" s="58">
        <f>D20+Y20</f>
        <v>515.3</v>
      </c>
      <c r="AA20" s="60">
        <f>SUM(AB20:AC20)</f>
        <v>364</v>
      </c>
      <c r="AB20" s="78">
        <f>G20+J20+M20+S20+V20</f>
        <v>322.3</v>
      </c>
      <c r="AC20" s="79">
        <f>P20</f>
        <v>41.7</v>
      </c>
      <c r="AD20" s="80">
        <f t="shared" si="6"/>
        <v>737.4661150528179</v>
      </c>
      <c r="AE20" s="81">
        <f t="shared" si="7"/>
        <v>652.9816727514375</v>
      </c>
      <c r="AF20" s="82">
        <f t="shared" si="8"/>
        <v>84.48444230138053</v>
      </c>
      <c r="AG20" s="83">
        <f t="shared" si="9"/>
        <v>1044.0007941942777</v>
      </c>
      <c r="AH20" s="84">
        <f t="shared" si="10"/>
        <v>306.5346791414598</v>
      </c>
      <c r="AI20" s="85">
        <f t="shared" si="11"/>
        <v>11.456043956043956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</row>
    <row r="21" spans="1:154" s="8" customFormat="1" ht="19.5" customHeight="1">
      <c r="A21" s="19">
        <v>16</v>
      </c>
      <c r="B21" s="18" t="s">
        <v>38</v>
      </c>
      <c r="C21" s="54">
        <v>5803</v>
      </c>
      <c r="D21" s="56">
        <f t="shared" si="12"/>
        <v>109.80000000000001</v>
      </c>
      <c r="E21" s="51">
        <f t="shared" si="12"/>
        <v>101.80000000000001</v>
      </c>
      <c r="F21" s="51">
        <f t="shared" si="12"/>
        <v>8</v>
      </c>
      <c r="G21" s="57">
        <f>SUM(H21:I21)</f>
        <v>0</v>
      </c>
      <c r="H21" s="20">
        <v>0</v>
      </c>
      <c r="I21" s="20">
        <v>0</v>
      </c>
      <c r="J21" s="57">
        <f t="shared" si="13"/>
        <v>60.6</v>
      </c>
      <c r="K21" s="20">
        <v>59.2</v>
      </c>
      <c r="L21" s="20">
        <v>1.4</v>
      </c>
      <c r="M21" s="57">
        <f t="shared" si="14"/>
        <v>15.6</v>
      </c>
      <c r="N21" s="20">
        <v>9</v>
      </c>
      <c r="O21" s="20">
        <v>6.6</v>
      </c>
      <c r="P21" s="57">
        <f>SUM(Q21:R21)</f>
        <v>33.6</v>
      </c>
      <c r="Q21" s="20">
        <v>33.6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33</v>
      </c>
      <c r="Z21" s="58">
        <f t="shared" si="2"/>
        <v>142.8</v>
      </c>
      <c r="AA21" s="60">
        <f t="shared" si="3"/>
        <v>109.80000000000001</v>
      </c>
      <c r="AB21" s="78">
        <f t="shared" si="4"/>
        <v>76.2</v>
      </c>
      <c r="AC21" s="79">
        <f t="shared" si="5"/>
        <v>33.6</v>
      </c>
      <c r="AD21" s="80">
        <f t="shared" si="6"/>
        <v>610.3628267914817</v>
      </c>
      <c r="AE21" s="81">
        <f t="shared" si="7"/>
        <v>423.5851311613015</v>
      </c>
      <c r="AF21" s="82">
        <f t="shared" si="8"/>
        <v>186.77769563018018</v>
      </c>
      <c r="AG21" s="83">
        <f t="shared" si="9"/>
        <v>793.8052064282657</v>
      </c>
      <c r="AH21" s="84">
        <f t="shared" si="10"/>
        <v>183.4423796367841</v>
      </c>
      <c r="AI21" s="85">
        <f t="shared" si="11"/>
        <v>30.601092896174862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</row>
    <row r="22" spans="1:154" s="8" customFormat="1" ht="19.5" customHeight="1">
      <c r="A22" s="19">
        <v>17</v>
      </c>
      <c r="B22" s="18" t="s">
        <v>39</v>
      </c>
      <c r="C22" s="54">
        <v>12651</v>
      </c>
      <c r="D22" s="56">
        <f t="shared" si="12"/>
        <v>295.7</v>
      </c>
      <c r="E22" s="51">
        <f t="shared" si="12"/>
        <v>258.2</v>
      </c>
      <c r="F22" s="51">
        <f t="shared" si="12"/>
        <v>37.50000000000001</v>
      </c>
      <c r="G22" s="57">
        <f t="shared" si="1"/>
        <v>0</v>
      </c>
      <c r="H22" s="20">
        <v>0</v>
      </c>
      <c r="I22" s="20">
        <v>0</v>
      </c>
      <c r="J22" s="57">
        <f t="shared" si="13"/>
        <v>223.6</v>
      </c>
      <c r="K22" s="20">
        <v>198.5</v>
      </c>
      <c r="L22" s="20">
        <v>25.1</v>
      </c>
      <c r="M22" s="57">
        <f t="shared" si="14"/>
        <v>18.5</v>
      </c>
      <c r="N22" s="20">
        <v>12.4</v>
      </c>
      <c r="O22" s="20">
        <v>6.1</v>
      </c>
      <c r="P22" s="57">
        <f t="shared" si="16"/>
        <v>41.1</v>
      </c>
      <c r="Q22" s="20">
        <v>38.6</v>
      </c>
      <c r="R22" s="20">
        <v>2.5</v>
      </c>
      <c r="S22" s="57">
        <f t="shared" si="17"/>
        <v>1.2000000000000002</v>
      </c>
      <c r="T22" s="20">
        <v>1.1</v>
      </c>
      <c r="U22" s="20">
        <v>0.1</v>
      </c>
      <c r="V22" s="57">
        <f t="shared" si="15"/>
        <v>11.3</v>
      </c>
      <c r="W22" s="20">
        <v>7.6</v>
      </c>
      <c r="X22" s="20">
        <v>3.7</v>
      </c>
      <c r="Y22" s="77">
        <v>68.1</v>
      </c>
      <c r="Z22" s="58">
        <f t="shared" si="2"/>
        <v>363.79999999999995</v>
      </c>
      <c r="AA22" s="60">
        <f t="shared" si="3"/>
        <v>295.7</v>
      </c>
      <c r="AB22" s="78">
        <f t="shared" si="4"/>
        <v>254.6</v>
      </c>
      <c r="AC22" s="79">
        <f t="shared" si="5"/>
        <v>41.1</v>
      </c>
      <c r="AD22" s="80">
        <f t="shared" si="6"/>
        <v>753.9885920021622</v>
      </c>
      <c r="AE22" s="81">
        <f t="shared" si="7"/>
        <v>649.1900423528931</v>
      </c>
      <c r="AF22" s="82">
        <f t="shared" si="8"/>
        <v>104.79854964926909</v>
      </c>
      <c r="AG22" s="83">
        <f t="shared" si="9"/>
        <v>927.6329041947467</v>
      </c>
      <c r="AH22" s="84">
        <f t="shared" si="10"/>
        <v>173.64431219258452</v>
      </c>
      <c r="AI22" s="85">
        <f t="shared" si="11"/>
        <v>13.899222184646602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</row>
    <row r="23" spans="1:154" s="8" customFormat="1" ht="19.5" customHeight="1">
      <c r="A23" s="19">
        <v>18</v>
      </c>
      <c r="B23" s="18" t="s">
        <v>42</v>
      </c>
      <c r="C23" s="54">
        <v>33085</v>
      </c>
      <c r="D23" s="56">
        <f t="shared" si="12"/>
        <v>636.3000000000001</v>
      </c>
      <c r="E23" s="51">
        <f t="shared" si="12"/>
        <v>577.6</v>
      </c>
      <c r="F23" s="51">
        <f t="shared" si="12"/>
        <v>58.7</v>
      </c>
      <c r="G23" s="57">
        <v>0</v>
      </c>
      <c r="H23" s="20">
        <v>0</v>
      </c>
      <c r="I23" s="88">
        <v>0</v>
      </c>
      <c r="J23" s="57">
        <f t="shared" si="13"/>
        <v>453.3</v>
      </c>
      <c r="K23" s="20">
        <v>412.2</v>
      </c>
      <c r="L23" s="88">
        <v>41.1</v>
      </c>
      <c r="M23" s="57">
        <f t="shared" si="14"/>
        <v>0</v>
      </c>
      <c r="N23" s="20">
        <v>0</v>
      </c>
      <c r="O23" s="88">
        <v>0</v>
      </c>
      <c r="P23" s="57">
        <f t="shared" si="16"/>
        <v>117.4</v>
      </c>
      <c r="Q23" s="20">
        <v>116.7</v>
      </c>
      <c r="R23" s="89">
        <v>0.7</v>
      </c>
      <c r="S23" s="57">
        <f t="shared" si="17"/>
        <v>0</v>
      </c>
      <c r="T23" s="20">
        <v>0</v>
      </c>
      <c r="U23" s="88">
        <v>0</v>
      </c>
      <c r="V23" s="57">
        <f t="shared" si="15"/>
        <v>65.6</v>
      </c>
      <c r="W23" s="20">
        <v>48.7</v>
      </c>
      <c r="X23" s="88">
        <v>16.9</v>
      </c>
      <c r="Y23" s="77">
        <v>247.4</v>
      </c>
      <c r="Z23" s="58">
        <f t="shared" si="2"/>
        <v>883.7</v>
      </c>
      <c r="AA23" s="60">
        <f t="shared" si="3"/>
        <v>636.3</v>
      </c>
      <c r="AB23" s="78">
        <f t="shared" si="4"/>
        <v>518.9</v>
      </c>
      <c r="AC23" s="79">
        <f t="shared" si="5"/>
        <v>117.4</v>
      </c>
      <c r="AD23" s="80">
        <f t="shared" si="6"/>
        <v>620.3961448273508</v>
      </c>
      <c r="AE23" s="81">
        <f t="shared" si="7"/>
        <v>505.930472341525</v>
      </c>
      <c r="AF23" s="82">
        <f t="shared" si="8"/>
        <v>114.46567248582586</v>
      </c>
      <c r="AG23" s="83">
        <f t="shared" si="9"/>
        <v>861.6125619738017</v>
      </c>
      <c r="AH23" s="84">
        <f t="shared" si="10"/>
        <v>241.21641714645077</v>
      </c>
      <c r="AI23" s="85">
        <f t="shared" si="11"/>
        <v>18.450416470218453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</row>
    <row r="24" spans="1:154" s="8" customFormat="1" ht="19.5" customHeight="1">
      <c r="A24" s="19">
        <v>19</v>
      </c>
      <c r="B24" s="18" t="s">
        <v>50</v>
      </c>
      <c r="C24" s="54">
        <v>26982</v>
      </c>
      <c r="D24" s="56">
        <f t="shared" si="12"/>
        <v>522</v>
      </c>
      <c r="E24" s="51">
        <f t="shared" si="12"/>
        <v>479.9</v>
      </c>
      <c r="F24" s="51">
        <f t="shared" si="12"/>
        <v>42.1</v>
      </c>
      <c r="G24" s="57">
        <v>0</v>
      </c>
      <c r="H24" s="20">
        <v>0</v>
      </c>
      <c r="I24" s="20">
        <v>0</v>
      </c>
      <c r="J24" s="57">
        <f t="shared" si="13"/>
        <v>360.8</v>
      </c>
      <c r="K24" s="20">
        <v>334.7</v>
      </c>
      <c r="L24" s="20">
        <v>26.1</v>
      </c>
      <c r="M24" s="57">
        <v>0</v>
      </c>
      <c r="N24" s="20">
        <v>0</v>
      </c>
      <c r="O24" s="20">
        <v>0</v>
      </c>
      <c r="P24" s="57">
        <f t="shared" si="16"/>
        <v>103.7</v>
      </c>
      <c r="Q24" s="20">
        <v>102.8</v>
      </c>
      <c r="R24" s="20">
        <v>0.9</v>
      </c>
      <c r="S24" s="57">
        <f t="shared" si="17"/>
        <v>0</v>
      </c>
      <c r="T24" s="20">
        <v>0</v>
      </c>
      <c r="U24" s="20">
        <v>0</v>
      </c>
      <c r="V24" s="57">
        <f t="shared" si="15"/>
        <v>57.5</v>
      </c>
      <c r="W24" s="20">
        <v>42.4</v>
      </c>
      <c r="X24" s="20">
        <v>15.1</v>
      </c>
      <c r="Y24" s="77">
        <v>466.7</v>
      </c>
      <c r="Z24" s="58">
        <f t="shared" si="2"/>
        <v>988.7</v>
      </c>
      <c r="AA24" s="60">
        <f t="shared" si="3"/>
        <v>522</v>
      </c>
      <c r="AB24" s="78">
        <f t="shared" si="4"/>
        <v>418.3</v>
      </c>
      <c r="AC24" s="79">
        <f t="shared" si="5"/>
        <v>103.7</v>
      </c>
      <c r="AD24" s="80">
        <f t="shared" si="6"/>
        <v>624.07196195313</v>
      </c>
      <c r="AE24" s="81">
        <f t="shared" si="7"/>
        <v>500.0944476724029</v>
      </c>
      <c r="AF24" s="82">
        <f t="shared" si="8"/>
        <v>123.97751428072718</v>
      </c>
      <c r="AG24" s="83">
        <f t="shared" si="9"/>
        <v>1182.0305532242523</v>
      </c>
      <c r="AH24" s="84">
        <f t="shared" si="10"/>
        <v>557.9585912711223</v>
      </c>
      <c r="AI24" s="85">
        <f t="shared" si="11"/>
        <v>19.865900383141764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</row>
    <row r="25" spans="1:154" s="8" customFormat="1" ht="19.5" customHeight="1">
      <c r="A25" s="19">
        <v>20</v>
      </c>
      <c r="B25" s="18" t="s">
        <v>26</v>
      </c>
      <c r="C25" s="54">
        <v>5332</v>
      </c>
      <c r="D25" s="56">
        <f t="shared" si="12"/>
        <v>103.9</v>
      </c>
      <c r="E25" s="51">
        <f t="shared" si="12"/>
        <v>102.2</v>
      </c>
      <c r="F25" s="51">
        <f t="shared" si="12"/>
        <v>1.7</v>
      </c>
      <c r="G25" s="57">
        <f t="shared" si="1"/>
        <v>0</v>
      </c>
      <c r="H25" s="20">
        <v>0</v>
      </c>
      <c r="I25" s="20">
        <v>0</v>
      </c>
      <c r="J25" s="57">
        <f t="shared" si="13"/>
        <v>72.2</v>
      </c>
      <c r="K25" s="20">
        <v>71</v>
      </c>
      <c r="L25" s="20">
        <v>1.2</v>
      </c>
      <c r="M25" s="57">
        <f t="shared" si="14"/>
        <v>11.2</v>
      </c>
      <c r="N25" s="20">
        <v>10.7</v>
      </c>
      <c r="O25" s="20">
        <v>0.5</v>
      </c>
      <c r="P25" s="57">
        <f t="shared" si="16"/>
        <v>17.5</v>
      </c>
      <c r="Q25" s="20">
        <v>17.5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3</v>
      </c>
      <c r="W25" s="20">
        <v>3</v>
      </c>
      <c r="X25" s="20">
        <v>0</v>
      </c>
      <c r="Y25" s="77">
        <v>49</v>
      </c>
      <c r="Z25" s="58">
        <f t="shared" si="2"/>
        <v>152.9</v>
      </c>
      <c r="AA25" s="60">
        <f t="shared" si="3"/>
        <v>103.9</v>
      </c>
      <c r="AB25" s="78">
        <f t="shared" si="4"/>
        <v>86.4</v>
      </c>
      <c r="AC25" s="79">
        <f t="shared" si="5"/>
        <v>17.5</v>
      </c>
      <c r="AD25" s="80">
        <f t="shared" si="6"/>
        <v>628.5845654962128</v>
      </c>
      <c r="AE25" s="81">
        <f t="shared" si="7"/>
        <v>522.7113229920383</v>
      </c>
      <c r="AF25" s="82">
        <f t="shared" si="8"/>
        <v>105.87324250417444</v>
      </c>
      <c r="AG25" s="83">
        <f t="shared" si="9"/>
        <v>925.0296445079013</v>
      </c>
      <c r="AH25" s="84">
        <f t="shared" si="10"/>
        <v>296.4450790116884</v>
      </c>
      <c r="AI25" s="85">
        <f t="shared" si="11"/>
        <v>16.843118383060634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</row>
    <row r="26" spans="1:154" s="8" customFormat="1" ht="19.5" customHeight="1">
      <c r="A26" s="19">
        <v>21</v>
      </c>
      <c r="B26" s="18" t="s">
        <v>27</v>
      </c>
      <c r="C26" s="54">
        <v>15537</v>
      </c>
      <c r="D26" s="56">
        <f>G26+J26+M26+P26+S26+V26</f>
        <v>252.60000000000002</v>
      </c>
      <c r="E26" s="51">
        <f>H26+K26+N26+Q26+T26+W26</f>
        <v>217.40000000000003</v>
      </c>
      <c r="F26" s="51">
        <f>I26+L26+O26+R26+U26+X26</f>
        <v>35.2</v>
      </c>
      <c r="G26" s="57">
        <f>SUM(H26:I26)</f>
        <v>0</v>
      </c>
      <c r="H26" s="20">
        <v>0</v>
      </c>
      <c r="I26" s="20">
        <v>0</v>
      </c>
      <c r="J26" s="57">
        <f>SUM(K26:L26)</f>
        <v>205.4</v>
      </c>
      <c r="K26" s="20">
        <v>179.4</v>
      </c>
      <c r="L26" s="20">
        <v>26</v>
      </c>
      <c r="M26" s="57">
        <f>SUM(N26:O26)</f>
        <v>14</v>
      </c>
      <c r="N26" s="20">
        <v>4.8</v>
      </c>
      <c r="O26" s="20">
        <v>9.2</v>
      </c>
      <c r="P26" s="57">
        <f>SUM(Q26:R26)</f>
        <v>33.2</v>
      </c>
      <c r="Q26" s="163">
        <v>33.2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v>0</v>
      </c>
      <c r="W26" s="20">
        <v>0</v>
      </c>
      <c r="X26" s="20">
        <v>0</v>
      </c>
      <c r="Y26" s="77">
        <v>133.9</v>
      </c>
      <c r="Z26" s="58">
        <f t="shared" si="2"/>
        <v>386.5</v>
      </c>
      <c r="AA26" s="60">
        <f t="shared" si="3"/>
        <v>252.60000000000002</v>
      </c>
      <c r="AB26" s="78">
        <f t="shared" si="4"/>
        <v>219.4</v>
      </c>
      <c r="AC26" s="79">
        <f t="shared" si="5"/>
        <v>33.2</v>
      </c>
      <c r="AD26" s="80">
        <f t="shared" si="6"/>
        <v>524.4504792929262</v>
      </c>
      <c r="AE26" s="81">
        <f t="shared" si="7"/>
        <v>455.52032920375296</v>
      </c>
      <c r="AF26" s="82">
        <f t="shared" si="8"/>
        <v>68.93015008917321</v>
      </c>
      <c r="AG26" s="83">
        <f t="shared" si="9"/>
        <v>802.4549099236577</v>
      </c>
      <c r="AH26" s="84">
        <f t="shared" si="10"/>
        <v>278.00443063073163</v>
      </c>
      <c r="AI26" s="85">
        <f t="shared" si="11"/>
        <v>13.143309580364212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</row>
    <row r="27" spans="1:154" s="8" customFormat="1" ht="19.5" customHeight="1">
      <c r="A27" s="13">
        <v>22</v>
      </c>
      <c r="B27" s="18" t="s">
        <v>28</v>
      </c>
      <c r="C27" s="54">
        <v>7292</v>
      </c>
      <c r="D27" s="56">
        <f t="shared" si="12"/>
        <v>136.8</v>
      </c>
      <c r="E27" s="51">
        <f t="shared" si="12"/>
        <v>124.6</v>
      </c>
      <c r="F27" s="51">
        <f t="shared" si="12"/>
        <v>12.200000000000001</v>
      </c>
      <c r="G27" s="57">
        <f t="shared" si="1"/>
        <v>0</v>
      </c>
      <c r="H27" s="20">
        <v>0</v>
      </c>
      <c r="I27" s="20">
        <v>0</v>
      </c>
      <c r="J27" s="57">
        <f t="shared" si="13"/>
        <v>106.69999999999999</v>
      </c>
      <c r="K27" s="20">
        <v>100.1</v>
      </c>
      <c r="L27" s="20">
        <v>6.6</v>
      </c>
      <c r="M27" s="57">
        <f t="shared" si="14"/>
        <v>9.9</v>
      </c>
      <c r="N27" s="20">
        <v>7.2</v>
      </c>
      <c r="O27" s="20">
        <v>2.7</v>
      </c>
      <c r="P27" s="57">
        <f t="shared" si="16"/>
        <v>17.3</v>
      </c>
      <c r="Q27" s="20">
        <v>17.3</v>
      </c>
      <c r="R27" s="20">
        <v>0</v>
      </c>
      <c r="S27" s="57">
        <f t="shared" si="17"/>
        <v>0</v>
      </c>
      <c r="T27" s="20">
        <v>0</v>
      </c>
      <c r="U27" s="20">
        <v>0</v>
      </c>
      <c r="V27" s="57">
        <f t="shared" si="15"/>
        <v>2.9</v>
      </c>
      <c r="W27" s="20">
        <v>0</v>
      </c>
      <c r="X27" s="20">
        <v>2.9</v>
      </c>
      <c r="Y27" s="77">
        <v>36.8</v>
      </c>
      <c r="Z27" s="58">
        <f t="shared" si="2"/>
        <v>173.60000000000002</v>
      </c>
      <c r="AA27" s="60">
        <f t="shared" si="3"/>
        <v>136.8</v>
      </c>
      <c r="AB27" s="78">
        <f t="shared" si="4"/>
        <v>119.5</v>
      </c>
      <c r="AC27" s="79">
        <f t="shared" si="5"/>
        <v>17.3</v>
      </c>
      <c r="AD27" s="80">
        <f t="shared" si="6"/>
        <v>605.1704917452622</v>
      </c>
      <c r="AE27" s="81">
        <f t="shared" si="7"/>
        <v>528.6394280961903</v>
      </c>
      <c r="AF27" s="82">
        <f t="shared" si="8"/>
        <v>76.5310636490719</v>
      </c>
      <c r="AG27" s="83">
        <f t="shared" si="9"/>
        <v>767.9648930334614</v>
      </c>
      <c r="AH27" s="84">
        <f t="shared" si="10"/>
        <v>162.79440128819917</v>
      </c>
      <c r="AI27" s="85">
        <f t="shared" si="11"/>
        <v>12.646198830409356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</row>
    <row r="28" spans="1:154" s="55" customFormat="1" ht="19.5" customHeight="1">
      <c r="A28" s="19">
        <v>23</v>
      </c>
      <c r="B28" s="18" t="s">
        <v>29</v>
      </c>
      <c r="C28" s="54">
        <v>5145</v>
      </c>
      <c r="D28" s="56">
        <f t="shared" si="12"/>
        <v>97.10000000000001</v>
      </c>
      <c r="E28" s="51">
        <f t="shared" si="12"/>
        <v>91.60000000000001</v>
      </c>
      <c r="F28" s="51">
        <f t="shared" si="12"/>
        <v>5.500000000000001</v>
      </c>
      <c r="G28" s="57">
        <f t="shared" si="1"/>
        <v>0</v>
      </c>
      <c r="H28" s="20">
        <v>0</v>
      </c>
      <c r="I28" s="20">
        <v>0</v>
      </c>
      <c r="J28" s="57">
        <f t="shared" si="13"/>
        <v>80.7</v>
      </c>
      <c r="K28" s="20">
        <v>77</v>
      </c>
      <c r="L28" s="20">
        <v>3.7</v>
      </c>
      <c r="M28" s="57">
        <f t="shared" si="14"/>
        <v>11</v>
      </c>
      <c r="N28" s="20">
        <v>9.4</v>
      </c>
      <c r="O28" s="20">
        <v>1.6</v>
      </c>
      <c r="P28" s="57">
        <f t="shared" si="16"/>
        <v>5.4</v>
      </c>
      <c r="Q28" s="20">
        <v>5.2</v>
      </c>
      <c r="R28" s="20">
        <v>0.2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97.10000000000001</v>
      </c>
      <c r="AA28" s="60">
        <f t="shared" si="3"/>
        <v>97.10000000000001</v>
      </c>
      <c r="AB28" s="78">
        <f t="shared" si="4"/>
        <v>91.7</v>
      </c>
      <c r="AC28" s="79">
        <f t="shared" si="5"/>
        <v>5.4</v>
      </c>
      <c r="AD28" s="80">
        <f t="shared" si="6"/>
        <v>608.796513997304</v>
      </c>
      <c r="AE28" s="81">
        <f t="shared" si="7"/>
        <v>574.9396532806671</v>
      </c>
      <c r="AF28" s="82">
        <f t="shared" si="8"/>
        <v>33.85686071663689</v>
      </c>
      <c r="AG28" s="83">
        <f t="shared" si="9"/>
        <v>608.796513997304</v>
      </c>
      <c r="AH28" s="84">
        <f t="shared" si="10"/>
        <v>0</v>
      </c>
      <c r="AI28" s="85">
        <f t="shared" si="11"/>
        <v>5.561277033985581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1:154" s="55" customFormat="1" ht="19.5" customHeight="1">
      <c r="A29" s="19">
        <v>24</v>
      </c>
      <c r="B29" s="18" t="s">
        <v>30</v>
      </c>
      <c r="C29" s="54">
        <v>11269</v>
      </c>
      <c r="D29" s="56">
        <f>G29+J29+M29+P29+S29+V29</f>
        <v>233.2</v>
      </c>
      <c r="E29" s="51">
        <f t="shared" si="12"/>
        <v>210.20000000000002</v>
      </c>
      <c r="F29" s="51">
        <f t="shared" si="12"/>
        <v>23.000000000000004</v>
      </c>
      <c r="G29" s="57">
        <f>SUM(H29:I29)</f>
        <v>0</v>
      </c>
      <c r="H29" s="20">
        <v>0</v>
      </c>
      <c r="I29" s="20">
        <v>0</v>
      </c>
      <c r="J29" s="57">
        <f t="shared" si="13"/>
        <v>169</v>
      </c>
      <c r="K29" s="20">
        <v>149.4</v>
      </c>
      <c r="L29" s="20">
        <v>19.6</v>
      </c>
      <c r="M29" s="57">
        <f t="shared" si="14"/>
        <v>7</v>
      </c>
      <c r="N29" s="20">
        <v>6.4</v>
      </c>
      <c r="O29" s="20">
        <v>0.6</v>
      </c>
      <c r="P29" s="57">
        <f>SUM(Q29:R29)</f>
        <v>52</v>
      </c>
      <c r="Q29" s="20">
        <v>50.4</v>
      </c>
      <c r="R29" s="20">
        <v>1.6</v>
      </c>
      <c r="S29" s="57">
        <f>SUM(T29:U29)</f>
        <v>0</v>
      </c>
      <c r="T29" s="20">
        <v>0</v>
      </c>
      <c r="U29" s="20">
        <v>0</v>
      </c>
      <c r="V29" s="57">
        <f t="shared" si="15"/>
        <v>5.2</v>
      </c>
      <c r="W29" s="20">
        <v>4</v>
      </c>
      <c r="X29" s="20">
        <v>1.2</v>
      </c>
      <c r="Y29" s="77">
        <v>77.1</v>
      </c>
      <c r="Z29" s="58">
        <f>D29+Y29</f>
        <v>310.29999999999995</v>
      </c>
      <c r="AA29" s="90">
        <f>SUM(AB29:AC29)</f>
        <v>233.2</v>
      </c>
      <c r="AB29" s="57">
        <f>G29+J29+M29+S29+V29</f>
        <v>181.2</v>
      </c>
      <c r="AC29" s="91">
        <f>P29</f>
        <v>52</v>
      </c>
      <c r="AD29" s="80">
        <f t="shared" si="6"/>
        <v>667.5464233881702</v>
      </c>
      <c r="AE29" s="81">
        <f t="shared" si="7"/>
        <v>518.6938761489556</v>
      </c>
      <c r="AF29" s="82">
        <f t="shared" si="8"/>
        <v>148.85254723921463</v>
      </c>
      <c r="AG29" s="83">
        <f t="shared" si="9"/>
        <v>888.2489501601596</v>
      </c>
      <c r="AH29" s="84">
        <f t="shared" si="10"/>
        <v>220.70252677198937</v>
      </c>
      <c r="AI29" s="85">
        <f t="shared" si="11"/>
        <v>22.298456260720414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1:154" s="55" customFormat="1" ht="19.5" customHeight="1">
      <c r="A30" s="19">
        <v>25</v>
      </c>
      <c r="B30" s="18" t="s">
        <v>31</v>
      </c>
      <c r="C30" s="54">
        <v>14911</v>
      </c>
      <c r="D30" s="56">
        <f t="shared" si="12"/>
        <v>313.5</v>
      </c>
      <c r="E30" s="51">
        <f t="shared" si="12"/>
        <v>270.7</v>
      </c>
      <c r="F30" s="51">
        <f t="shared" si="12"/>
        <v>42.8</v>
      </c>
      <c r="G30" s="57">
        <f t="shared" si="1"/>
        <v>0</v>
      </c>
      <c r="H30" s="20">
        <v>0</v>
      </c>
      <c r="I30" s="20">
        <v>0</v>
      </c>
      <c r="J30" s="57">
        <f t="shared" si="13"/>
        <v>255.5</v>
      </c>
      <c r="K30" s="20">
        <v>240.2</v>
      </c>
      <c r="L30" s="20">
        <v>15.3</v>
      </c>
      <c r="M30" s="57">
        <f t="shared" si="14"/>
        <v>12.6</v>
      </c>
      <c r="N30" s="20">
        <v>8.7</v>
      </c>
      <c r="O30" s="20">
        <v>3.9</v>
      </c>
      <c r="P30" s="57">
        <f t="shared" si="16"/>
        <v>23.9</v>
      </c>
      <c r="Q30" s="20">
        <v>21</v>
      </c>
      <c r="R30" s="20">
        <v>2.9</v>
      </c>
      <c r="S30" s="57">
        <f t="shared" si="17"/>
        <v>0</v>
      </c>
      <c r="T30" s="20">
        <v>0</v>
      </c>
      <c r="U30" s="20">
        <v>0</v>
      </c>
      <c r="V30" s="57">
        <f t="shared" si="15"/>
        <v>21.5</v>
      </c>
      <c r="W30" s="20">
        <v>0.8</v>
      </c>
      <c r="X30" s="20">
        <v>20.7</v>
      </c>
      <c r="Y30" s="77">
        <v>66.2</v>
      </c>
      <c r="Z30" s="58">
        <f t="shared" si="2"/>
        <v>379.7</v>
      </c>
      <c r="AA30" s="60">
        <f t="shared" si="3"/>
        <v>313.5</v>
      </c>
      <c r="AB30" s="78">
        <f t="shared" si="4"/>
        <v>289.6</v>
      </c>
      <c r="AC30" s="79">
        <f t="shared" si="5"/>
        <v>23.9</v>
      </c>
      <c r="AD30" s="80">
        <f t="shared" si="6"/>
        <v>678.2176397160789</v>
      </c>
      <c r="AE30" s="81">
        <f t="shared" si="7"/>
        <v>626.5130094474528</v>
      </c>
      <c r="AF30" s="82">
        <f t="shared" si="8"/>
        <v>51.704630268626104</v>
      </c>
      <c r="AG30" s="83">
        <f t="shared" si="9"/>
        <v>821.4329754392189</v>
      </c>
      <c r="AH30" s="84">
        <f t="shared" si="10"/>
        <v>143.2153357231401</v>
      </c>
      <c r="AI30" s="85">
        <f t="shared" si="11"/>
        <v>7.623604465709729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1:154" s="55" customFormat="1" ht="19.5" customHeight="1">
      <c r="A31" s="19">
        <v>26</v>
      </c>
      <c r="B31" s="18" t="s">
        <v>43</v>
      </c>
      <c r="C31" s="54">
        <v>8715</v>
      </c>
      <c r="D31" s="56">
        <f t="shared" si="12"/>
        <v>169.10000000000002</v>
      </c>
      <c r="E31" s="51">
        <f t="shared" si="12"/>
        <v>160.9</v>
      </c>
      <c r="F31" s="51">
        <f t="shared" si="12"/>
        <v>8.200000000000001</v>
      </c>
      <c r="G31" s="57">
        <f t="shared" si="1"/>
        <v>0</v>
      </c>
      <c r="H31" s="20">
        <v>0</v>
      </c>
      <c r="I31" s="20">
        <v>0</v>
      </c>
      <c r="J31" s="57">
        <f t="shared" si="13"/>
        <v>128</v>
      </c>
      <c r="K31" s="20">
        <v>126.7</v>
      </c>
      <c r="L31" s="20">
        <v>1.3</v>
      </c>
      <c r="M31" s="57">
        <f t="shared" si="14"/>
        <v>9</v>
      </c>
      <c r="N31" s="20">
        <v>7.9</v>
      </c>
      <c r="O31" s="20">
        <v>1.1</v>
      </c>
      <c r="P31" s="57">
        <f t="shared" si="16"/>
        <v>26.299999999999997</v>
      </c>
      <c r="Q31" s="20">
        <v>25.4</v>
      </c>
      <c r="R31" s="20">
        <v>0.9</v>
      </c>
      <c r="S31" s="57">
        <f t="shared" si="17"/>
        <v>0</v>
      </c>
      <c r="T31" s="20">
        <v>0</v>
      </c>
      <c r="U31" s="20">
        <v>0</v>
      </c>
      <c r="V31" s="57">
        <f t="shared" si="15"/>
        <v>5.800000000000001</v>
      </c>
      <c r="W31" s="20">
        <v>0.9</v>
      </c>
      <c r="X31" s="20">
        <v>4.9</v>
      </c>
      <c r="Y31" s="77">
        <v>52.3</v>
      </c>
      <c r="Z31" s="58">
        <f t="shared" si="2"/>
        <v>221.40000000000003</v>
      </c>
      <c r="AA31" s="60">
        <f t="shared" si="3"/>
        <v>169.10000000000002</v>
      </c>
      <c r="AB31" s="78">
        <f t="shared" si="4"/>
        <v>142.8</v>
      </c>
      <c r="AC31" s="79">
        <f t="shared" si="5"/>
        <v>26.299999999999997</v>
      </c>
      <c r="AD31" s="80">
        <f t="shared" si="6"/>
        <v>625.9137934225381</v>
      </c>
      <c r="AE31" s="81">
        <f t="shared" si="7"/>
        <v>528.5658764088612</v>
      </c>
      <c r="AF31" s="82">
        <f t="shared" si="8"/>
        <v>97.34791701367683</v>
      </c>
      <c r="AG31" s="83">
        <f t="shared" si="9"/>
        <v>819.4991949364279</v>
      </c>
      <c r="AH31" s="84">
        <f t="shared" si="10"/>
        <v>193.58540151388965</v>
      </c>
      <c r="AI31" s="85">
        <f t="shared" si="11"/>
        <v>15.552927261975158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1:154" s="55" customFormat="1" ht="19.5" customHeight="1">
      <c r="A32" s="19">
        <v>27</v>
      </c>
      <c r="B32" s="18" t="s">
        <v>32</v>
      </c>
      <c r="C32" s="54">
        <v>3160</v>
      </c>
      <c r="D32" s="56">
        <f t="shared" si="12"/>
        <v>65.2</v>
      </c>
      <c r="E32" s="51">
        <f t="shared" si="12"/>
        <v>58.3</v>
      </c>
      <c r="F32" s="51">
        <f t="shared" si="12"/>
        <v>6.9</v>
      </c>
      <c r="G32" s="57">
        <f>SUM(H32:I32)</f>
        <v>0</v>
      </c>
      <c r="H32" s="20">
        <v>0</v>
      </c>
      <c r="I32" s="20">
        <v>0</v>
      </c>
      <c r="J32" s="57">
        <f t="shared" si="13"/>
        <v>48.5</v>
      </c>
      <c r="K32" s="20">
        <v>47.4</v>
      </c>
      <c r="L32" s="20">
        <v>1.1</v>
      </c>
      <c r="M32" s="57">
        <f t="shared" si="14"/>
        <v>3.5</v>
      </c>
      <c r="N32" s="20">
        <v>3</v>
      </c>
      <c r="O32" s="20">
        <v>0.5</v>
      </c>
      <c r="P32" s="57">
        <f>SUM(Q32:R32)</f>
        <v>7.9</v>
      </c>
      <c r="Q32" s="20">
        <v>6.9</v>
      </c>
      <c r="R32" s="20">
        <v>1</v>
      </c>
      <c r="S32" s="57">
        <f>SUM(T32:U32)</f>
        <v>0</v>
      </c>
      <c r="T32" s="20">
        <v>0</v>
      </c>
      <c r="U32" s="20">
        <v>0</v>
      </c>
      <c r="V32" s="57">
        <f t="shared" si="15"/>
        <v>5.3</v>
      </c>
      <c r="W32" s="20">
        <v>1</v>
      </c>
      <c r="X32" s="20">
        <v>4.3</v>
      </c>
      <c r="Y32" s="77">
        <v>17.9</v>
      </c>
      <c r="Z32" s="58">
        <f>D32+Y32</f>
        <v>83.1</v>
      </c>
      <c r="AA32" s="60">
        <f>SUM(AB32:AC32)</f>
        <v>65.2</v>
      </c>
      <c r="AB32" s="78">
        <f>G32+J32+M32+S32+V32</f>
        <v>57.3</v>
      </c>
      <c r="AC32" s="79">
        <f>P32</f>
        <v>7.9</v>
      </c>
      <c r="AD32" s="80">
        <f t="shared" si="6"/>
        <v>665.5777868517762</v>
      </c>
      <c r="AE32" s="81">
        <f t="shared" si="7"/>
        <v>584.9326255614536</v>
      </c>
      <c r="AF32" s="82">
        <f t="shared" si="8"/>
        <v>80.64516129032258</v>
      </c>
      <c r="AG32" s="83">
        <f t="shared" si="9"/>
        <v>848.3054307880767</v>
      </c>
      <c r="AH32" s="84">
        <f t="shared" si="10"/>
        <v>182.7276439363005</v>
      </c>
      <c r="AI32" s="85">
        <f t="shared" si="11"/>
        <v>12.116564417177914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8" customFormat="1" ht="19.5" customHeight="1">
      <c r="A33" s="13">
        <v>28</v>
      </c>
      <c r="B33" s="18" t="s">
        <v>44</v>
      </c>
      <c r="C33" s="54">
        <v>2542</v>
      </c>
      <c r="D33" s="56">
        <f t="shared" si="12"/>
        <v>62.9</v>
      </c>
      <c r="E33" s="51">
        <f t="shared" si="12"/>
        <v>54.900000000000006</v>
      </c>
      <c r="F33" s="51">
        <f t="shared" si="12"/>
        <v>8</v>
      </c>
      <c r="G33" s="57">
        <f t="shared" si="1"/>
        <v>0</v>
      </c>
      <c r="H33" s="20">
        <v>0</v>
      </c>
      <c r="I33" s="20">
        <v>0</v>
      </c>
      <c r="J33" s="57">
        <f t="shared" si="13"/>
        <v>51</v>
      </c>
      <c r="K33" s="20">
        <v>45.2</v>
      </c>
      <c r="L33" s="20">
        <v>5.8</v>
      </c>
      <c r="M33" s="57">
        <f t="shared" si="14"/>
        <v>4.6</v>
      </c>
      <c r="N33" s="20">
        <v>2.6</v>
      </c>
      <c r="O33" s="20">
        <v>2</v>
      </c>
      <c r="P33" s="57">
        <f t="shared" si="16"/>
        <v>7.3</v>
      </c>
      <c r="Q33" s="20">
        <v>7.1</v>
      </c>
      <c r="R33" s="20">
        <v>0.2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16.7</v>
      </c>
      <c r="Z33" s="58">
        <f>D33+Y33</f>
        <v>79.6</v>
      </c>
      <c r="AA33" s="60">
        <f>SUM(AB33:AC33)</f>
        <v>62.9</v>
      </c>
      <c r="AB33" s="78">
        <f t="shared" si="4"/>
        <v>55.6</v>
      </c>
      <c r="AC33" s="79">
        <f t="shared" si="5"/>
        <v>7.3</v>
      </c>
      <c r="AD33" s="80">
        <f t="shared" si="6"/>
        <v>798.2030912920991</v>
      </c>
      <c r="AE33" s="81">
        <f t="shared" si="7"/>
        <v>705.5658485825232</v>
      </c>
      <c r="AF33" s="82">
        <f t="shared" si="8"/>
        <v>92.6372427095759</v>
      </c>
      <c r="AG33" s="83">
        <f t="shared" si="9"/>
        <v>1010.1266465318139</v>
      </c>
      <c r="AH33" s="84">
        <f t="shared" si="10"/>
        <v>211.92355523971472</v>
      </c>
      <c r="AI33" s="85">
        <f t="shared" si="11"/>
        <v>11.605723370429253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8" customFormat="1" ht="19.5" customHeight="1">
      <c r="A34" s="19">
        <v>29</v>
      </c>
      <c r="B34" s="18" t="s">
        <v>33</v>
      </c>
      <c r="C34" s="54">
        <v>8674</v>
      </c>
      <c r="D34" s="56">
        <f t="shared" si="12"/>
        <v>154</v>
      </c>
      <c r="E34" s="51">
        <f t="shared" si="12"/>
        <v>146.99999999999997</v>
      </c>
      <c r="F34" s="51">
        <f t="shared" si="12"/>
        <v>7</v>
      </c>
      <c r="G34" s="57">
        <f t="shared" si="1"/>
        <v>0</v>
      </c>
      <c r="H34" s="20">
        <v>0</v>
      </c>
      <c r="I34" s="20">
        <v>0</v>
      </c>
      <c r="J34" s="57">
        <f t="shared" si="13"/>
        <v>106</v>
      </c>
      <c r="K34" s="20">
        <v>104.1</v>
      </c>
      <c r="L34" s="20">
        <v>1.9</v>
      </c>
      <c r="M34" s="57">
        <f t="shared" si="14"/>
        <v>8.6</v>
      </c>
      <c r="N34" s="20">
        <v>8.1</v>
      </c>
      <c r="O34" s="20">
        <v>0.5</v>
      </c>
      <c r="P34" s="57">
        <f t="shared" si="16"/>
        <v>18.5</v>
      </c>
      <c r="Q34" s="20">
        <v>18.2</v>
      </c>
      <c r="R34" s="20">
        <v>0.3</v>
      </c>
      <c r="S34" s="57">
        <f t="shared" si="17"/>
        <v>0</v>
      </c>
      <c r="T34" s="20">
        <v>0</v>
      </c>
      <c r="U34" s="20">
        <v>0</v>
      </c>
      <c r="V34" s="57">
        <f t="shared" si="15"/>
        <v>20.900000000000002</v>
      </c>
      <c r="W34" s="20">
        <v>16.6</v>
      </c>
      <c r="X34" s="20">
        <v>4.3</v>
      </c>
      <c r="Y34" s="77">
        <v>34.9</v>
      </c>
      <c r="Z34" s="58">
        <f t="shared" si="2"/>
        <v>188.9</v>
      </c>
      <c r="AA34" s="60">
        <f>SUM(AB34:AC34)</f>
        <v>154</v>
      </c>
      <c r="AB34" s="78">
        <f t="shared" si="4"/>
        <v>135.5</v>
      </c>
      <c r="AC34" s="79">
        <f t="shared" si="5"/>
        <v>18.5</v>
      </c>
      <c r="AD34" s="80">
        <f t="shared" si="6"/>
        <v>572.7163863827382</v>
      </c>
      <c r="AE34" s="81">
        <f t="shared" si="7"/>
        <v>503.9160412653313</v>
      </c>
      <c r="AF34" s="82">
        <f t="shared" si="8"/>
        <v>68.80034511740685</v>
      </c>
      <c r="AG34" s="83">
        <f t="shared" si="9"/>
        <v>702.5073077123327</v>
      </c>
      <c r="AH34" s="84">
        <f t="shared" si="10"/>
        <v>129.79092132959457</v>
      </c>
      <c r="AI34" s="85">
        <f t="shared" si="11"/>
        <v>12.012987012987013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1:154" s="55" customFormat="1" ht="19.5" customHeight="1">
      <c r="A35" s="19">
        <v>30</v>
      </c>
      <c r="B35" s="18" t="s">
        <v>34</v>
      </c>
      <c r="C35" s="54">
        <v>4129</v>
      </c>
      <c r="D35" s="56">
        <f>G35+J35+M35+P35+S35+V35</f>
        <v>84.6</v>
      </c>
      <c r="E35" s="51">
        <f t="shared" si="12"/>
        <v>75.3</v>
      </c>
      <c r="F35" s="51">
        <f t="shared" si="12"/>
        <v>9.3</v>
      </c>
      <c r="G35" s="57">
        <f>SUM(H35:I35)</f>
        <v>0</v>
      </c>
      <c r="H35" s="20">
        <v>0</v>
      </c>
      <c r="I35" s="20">
        <v>0</v>
      </c>
      <c r="J35" s="57">
        <f t="shared" si="13"/>
        <v>69.2</v>
      </c>
      <c r="K35" s="20">
        <v>61.3</v>
      </c>
      <c r="L35" s="20">
        <v>7.9</v>
      </c>
      <c r="M35" s="57">
        <f t="shared" si="14"/>
        <v>3.8000000000000003</v>
      </c>
      <c r="N35" s="20">
        <v>2.7</v>
      </c>
      <c r="O35" s="20">
        <v>1.1</v>
      </c>
      <c r="P35" s="57">
        <f>SUM(Q35:R35)</f>
        <v>11.600000000000001</v>
      </c>
      <c r="Q35" s="20">
        <v>11.3</v>
      </c>
      <c r="R35" s="20">
        <v>0.3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20.8</v>
      </c>
      <c r="Z35" s="58">
        <f>D35+Y35</f>
        <v>105.39999999999999</v>
      </c>
      <c r="AA35" s="60">
        <f t="shared" si="3"/>
        <v>84.6</v>
      </c>
      <c r="AB35" s="78">
        <f>G35+J35+M35+S35+V35</f>
        <v>73</v>
      </c>
      <c r="AC35" s="79">
        <f>P35</f>
        <v>11.600000000000001</v>
      </c>
      <c r="AD35" s="80">
        <f t="shared" si="6"/>
        <v>660.9426636145595</v>
      </c>
      <c r="AE35" s="81">
        <f t="shared" si="7"/>
        <v>570.3169556012157</v>
      </c>
      <c r="AF35" s="82">
        <f t="shared" si="8"/>
        <v>90.62570801334385</v>
      </c>
      <c r="AG35" s="83">
        <f t="shared" si="9"/>
        <v>823.4439331557277</v>
      </c>
      <c r="AH35" s="84">
        <f t="shared" si="10"/>
        <v>162.5012695411683</v>
      </c>
      <c r="AI35" s="85">
        <f t="shared" si="11"/>
        <v>13.711583924349885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1:154" s="8" customFormat="1" ht="19.5" customHeight="1">
      <c r="A36" s="19">
        <v>31</v>
      </c>
      <c r="B36" s="18" t="s">
        <v>51</v>
      </c>
      <c r="C36" s="54">
        <v>5537</v>
      </c>
      <c r="D36" s="56">
        <f t="shared" si="12"/>
        <v>97.3</v>
      </c>
      <c r="E36" s="51">
        <f t="shared" si="12"/>
        <v>95.4</v>
      </c>
      <c r="F36" s="51">
        <f t="shared" si="12"/>
        <v>1.9</v>
      </c>
      <c r="G36" s="57">
        <f t="shared" si="1"/>
        <v>0</v>
      </c>
      <c r="H36" s="20">
        <v>0</v>
      </c>
      <c r="I36" s="20">
        <v>0</v>
      </c>
      <c r="J36" s="57">
        <f t="shared" si="13"/>
        <v>72.1</v>
      </c>
      <c r="K36" s="20">
        <v>72</v>
      </c>
      <c r="L36" s="20">
        <v>0.1</v>
      </c>
      <c r="M36" s="57">
        <f t="shared" si="14"/>
        <v>5.8</v>
      </c>
      <c r="N36" s="20">
        <v>5.7</v>
      </c>
      <c r="O36" s="20">
        <v>0.1</v>
      </c>
      <c r="P36" s="57">
        <f t="shared" si="16"/>
        <v>11</v>
      </c>
      <c r="Q36" s="20">
        <v>11</v>
      </c>
      <c r="R36" s="20">
        <v>0</v>
      </c>
      <c r="S36" s="57">
        <f t="shared" si="17"/>
        <v>0</v>
      </c>
      <c r="T36" s="20">
        <v>0</v>
      </c>
      <c r="U36" s="20">
        <v>0</v>
      </c>
      <c r="V36" s="57">
        <f t="shared" si="15"/>
        <v>8.4</v>
      </c>
      <c r="W36" s="20">
        <v>6.7</v>
      </c>
      <c r="X36" s="20">
        <v>1.7</v>
      </c>
      <c r="Y36" s="77">
        <v>15.9</v>
      </c>
      <c r="Z36" s="58">
        <f t="shared" si="2"/>
        <v>113.2</v>
      </c>
      <c r="AA36" s="60">
        <f t="shared" si="3"/>
        <v>97.3</v>
      </c>
      <c r="AB36" s="78">
        <f t="shared" si="4"/>
        <v>86.3</v>
      </c>
      <c r="AC36" s="79">
        <f t="shared" si="5"/>
        <v>11</v>
      </c>
      <c r="AD36" s="80">
        <f t="shared" si="6"/>
        <v>566.8610578687656</v>
      </c>
      <c r="AE36" s="81">
        <f t="shared" si="7"/>
        <v>502.7760461878157</v>
      </c>
      <c r="AF36" s="82">
        <f t="shared" si="8"/>
        <v>64.08501168094985</v>
      </c>
      <c r="AG36" s="83">
        <f t="shared" si="9"/>
        <v>659.4930292985022</v>
      </c>
      <c r="AH36" s="84">
        <f t="shared" si="10"/>
        <v>92.63197142973662</v>
      </c>
      <c r="AI36" s="85">
        <f t="shared" si="11"/>
        <v>11.30524152106886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1:35" s="8" customFormat="1" ht="19.5" customHeight="1">
      <c r="A37" s="19">
        <v>32</v>
      </c>
      <c r="B37" s="18" t="s">
        <v>45</v>
      </c>
      <c r="C37" s="54">
        <v>15869</v>
      </c>
      <c r="D37" s="56">
        <f t="shared" si="12"/>
        <v>319.2</v>
      </c>
      <c r="E37" s="51">
        <f t="shared" si="12"/>
        <v>255.39999999999998</v>
      </c>
      <c r="F37" s="51">
        <f t="shared" si="12"/>
        <v>63.8</v>
      </c>
      <c r="G37" s="57">
        <f t="shared" si="1"/>
        <v>0</v>
      </c>
      <c r="H37" s="20">
        <v>0</v>
      </c>
      <c r="I37" s="20">
        <v>0</v>
      </c>
      <c r="J37" s="57">
        <f t="shared" si="13"/>
        <v>251.8</v>
      </c>
      <c r="K37" s="20">
        <v>208.4</v>
      </c>
      <c r="L37" s="20">
        <v>43.4</v>
      </c>
      <c r="M37" s="57">
        <f t="shared" si="14"/>
        <v>28.4</v>
      </c>
      <c r="N37" s="20">
        <v>11.7</v>
      </c>
      <c r="O37" s="20">
        <v>16.7</v>
      </c>
      <c r="P37" s="57">
        <f t="shared" si="16"/>
        <v>39</v>
      </c>
      <c r="Q37" s="20">
        <v>35.3</v>
      </c>
      <c r="R37" s="20">
        <v>3.7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61</v>
      </c>
      <c r="Z37" s="58">
        <f t="shared" si="2"/>
        <v>380.2</v>
      </c>
      <c r="AA37" s="60">
        <f t="shared" si="3"/>
        <v>319.2</v>
      </c>
      <c r="AB37" s="78">
        <f t="shared" si="4"/>
        <v>280.2</v>
      </c>
      <c r="AC37" s="79">
        <f t="shared" si="5"/>
        <v>39</v>
      </c>
      <c r="AD37" s="80">
        <f t="shared" si="6"/>
        <v>648.8609360103591</v>
      </c>
      <c r="AE37" s="81">
        <f t="shared" si="7"/>
        <v>569.5828141293941</v>
      </c>
      <c r="AF37" s="82">
        <f t="shared" si="8"/>
        <v>79.27812188096492</v>
      </c>
      <c r="AG37" s="83">
        <f t="shared" si="9"/>
        <v>772.8600497216119</v>
      </c>
      <c r="AH37" s="84">
        <f t="shared" si="10"/>
        <v>123.99911371125283</v>
      </c>
      <c r="AI37" s="85">
        <f t="shared" si="11"/>
        <v>12.218045112781954</v>
      </c>
    </row>
    <row r="38" spans="1:35" s="8" customFormat="1" ht="19.5" customHeight="1" thickBot="1">
      <c r="A38" s="92">
        <v>33</v>
      </c>
      <c r="B38" s="93" t="s">
        <v>35</v>
      </c>
      <c r="C38" s="94">
        <v>11731</v>
      </c>
      <c r="D38" s="95">
        <f t="shared" si="12"/>
        <v>221.50000000000003</v>
      </c>
      <c r="E38" s="96">
        <f t="shared" si="12"/>
        <v>210.60000000000002</v>
      </c>
      <c r="F38" s="96">
        <f t="shared" si="12"/>
        <v>10.9</v>
      </c>
      <c r="G38" s="97">
        <f t="shared" si="1"/>
        <v>0</v>
      </c>
      <c r="H38" s="98">
        <v>0</v>
      </c>
      <c r="I38" s="98">
        <v>0</v>
      </c>
      <c r="J38" s="97">
        <f t="shared" si="13"/>
        <v>140.60000000000002</v>
      </c>
      <c r="K38" s="98">
        <v>136.8</v>
      </c>
      <c r="L38" s="98">
        <v>3.8</v>
      </c>
      <c r="M38" s="97">
        <f t="shared" si="14"/>
        <v>7.3</v>
      </c>
      <c r="N38" s="98">
        <v>6.6</v>
      </c>
      <c r="O38" s="98">
        <v>0.7</v>
      </c>
      <c r="P38" s="97">
        <f t="shared" si="16"/>
        <v>46.6</v>
      </c>
      <c r="Q38" s="98">
        <v>46.4</v>
      </c>
      <c r="R38" s="98">
        <v>0.2</v>
      </c>
      <c r="S38" s="97">
        <f t="shared" si="17"/>
        <v>0</v>
      </c>
      <c r="T38" s="98">
        <v>0</v>
      </c>
      <c r="U38" s="98">
        <v>0</v>
      </c>
      <c r="V38" s="97">
        <f t="shared" si="15"/>
        <v>27</v>
      </c>
      <c r="W38" s="98">
        <v>20.8</v>
      </c>
      <c r="X38" s="98">
        <v>6.2</v>
      </c>
      <c r="Y38" s="99">
        <v>44.3</v>
      </c>
      <c r="Z38" s="100">
        <f t="shared" si="2"/>
        <v>265.8</v>
      </c>
      <c r="AA38" s="101">
        <f t="shared" si="3"/>
        <v>221.50000000000003</v>
      </c>
      <c r="AB38" s="102">
        <f t="shared" si="4"/>
        <v>174.90000000000003</v>
      </c>
      <c r="AC38" s="103">
        <f t="shared" si="5"/>
        <v>46.6</v>
      </c>
      <c r="AD38" s="104">
        <f t="shared" si="6"/>
        <v>609.0837345769826</v>
      </c>
      <c r="AE38" s="105">
        <f t="shared" si="7"/>
        <v>480.94241615130585</v>
      </c>
      <c r="AF38" s="106">
        <f t="shared" si="8"/>
        <v>128.14131842567667</v>
      </c>
      <c r="AG38" s="107">
        <f t="shared" si="9"/>
        <v>730.900481492379</v>
      </c>
      <c r="AH38" s="108">
        <f t="shared" si="10"/>
        <v>121.81674691539648</v>
      </c>
      <c r="AI38" s="61">
        <f t="shared" si="11"/>
        <v>21.038374717832955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  <mergeCell ref="A5:B5"/>
    <mergeCell ref="AG1:AG4"/>
    <mergeCell ref="AH1:AH4"/>
    <mergeCell ref="A1:B4"/>
    <mergeCell ref="C1:C4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X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154" ht="15" customHeight="1">
      <c r="A1" s="116" t="s">
        <v>55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</row>
    <row r="2" spans="1:154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</row>
    <row r="3" spans="1:154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</row>
    <row r="4" spans="1:154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s="2" customFormat="1" ht="39.75" customHeight="1" thickBot="1">
      <c r="A5" s="148" t="s">
        <v>18</v>
      </c>
      <c r="B5" s="149"/>
      <c r="C5" s="34">
        <f>SUM(C6:C38)</f>
        <v>1212228</v>
      </c>
      <c r="D5" s="35">
        <f>SUM(E5:F5)</f>
        <v>23146.099999999995</v>
      </c>
      <c r="E5" s="36">
        <f>SUM(E6:E38)</f>
        <v>21248.399999999994</v>
      </c>
      <c r="F5" s="36">
        <f>SUM(F6:F38)</f>
        <v>1897.6999999999994</v>
      </c>
      <c r="G5" s="37">
        <f>SUM(H5:I5)</f>
        <v>481.4</v>
      </c>
      <c r="H5" s="37">
        <f aca="true" t="shared" si="0" ref="H5:AC5">SUM(H6:H38)</f>
        <v>481.4</v>
      </c>
      <c r="I5" s="37">
        <f t="shared" si="0"/>
        <v>0</v>
      </c>
      <c r="J5" s="37">
        <f>SUM(K5:L5)</f>
        <v>17785.999999999996</v>
      </c>
      <c r="K5" s="37">
        <f t="shared" si="0"/>
        <v>16563.099999999995</v>
      </c>
      <c r="L5" s="37">
        <f t="shared" si="0"/>
        <v>1222.9000000000003</v>
      </c>
      <c r="M5" s="37">
        <f>SUM(N5:O5)</f>
        <v>1094.1</v>
      </c>
      <c r="N5" s="37">
        <f t="shared" si="0"/>
        <v>852.1999999999999</v>
      </c>
      <c r="O5" s="37">
        <f t="shared" si="0"/>
        <v>241.90000000000006</v>
      </c>
      <c r="P5" s="37">
        <f>SUM(Q5:R5)</f>
        <v>3147.100000000001</v>
      </c>
      <c r="Q5" s="37">
        <f t="shared" si="0"/>
        <v>3049.8000000000006</v>
      </c>
      <c r="R5" s="37">
        <f t="shared" si="0"/>
        <v>97.3</v>
      </c>
      <c r="S5" s="37">
        <f>SUM(T5:U5)</f>
        <v>1.3000000000000003</v>
      </c>
      <c r="T5" s="37">
        <f t="shared" si="0"/>
        <v>1.2000000000000002</v>
      </c>
      <c r="U5" s="37">
        <f t="shared" si="0"/>
        <v>0.1</v>
      </c>
      <c r="V5" s="37">
        <f>SUM(W5:X5)</f>
        <v>636.2</v>
      </c>
      <c r="W5" s="37">
        <f t="shared" si="0"/>
        <v>300.70000000000005</v>
      </c>
      <c r="X5" s="37">
        <f t="shared" si="0"/>
        <v>335.5</v>
      </c>
      <c r="Y5" s="38">
        <f t="shared" si="0"/>
        <v>10707.500000000004</v>
      </c>
      <c r="Z5" s="39">
        <f t="shared" si="0"/>
        <v>33853.600000000006</v>
      </c>
      <c r="AA5" s="40">
        <f t="shared" si="0"/>
        <v>23146.1</v>
      </c>
      <c r="AB5" s="41">
        <f t="shared" si="0"/>
        <v>19999</v>
      </c>
      <c r="AC5" s="42">
        <f t="shared" si="0"/>
        <v>3147.1</v>
      </c>
      <c r="AD5" s="43">
        <f>AA5/C5/30*1000000</f>
        <v>636.4616777261923</v>
      </c>
      <c r="AE5" s="44">
        <f>AB5/C5/30*1000000</f>
        <v>549.924051691046</v>
      </c>
      <c r="AF5" s="45">
        <f>AC5/C5/30*1000000</f>
        <v>86.5376260351463</v>
      </c>
      <c r="AG5" s="46">
        <f>Z5/C5/30*1000000</f>
        <v>930.8919884158207</v>
      </c>
      <c r="AH5" s="47">
        <f>Y5/C5/30*1000000</f>
        <v>294.43031068962836</v>
      </c>
      <c r="AI5" s="48">
        <f>AC5*100/AA5</f>
        <v>13.596675033806992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</row>
    <row r="6" spans="1:154" s="8" customFormat="1" ht="19.5" customHeight="1" thickTop="1">
      <c r="A6" s="14">
        <v>1</v>
      </c>
      <c r="B6" s="15" t="s">
        <v>19</v>
      </c>
      <c r="C6" s="49">
        <v>285924</v>
      </c>
      <c r="D6" s="50">
        <f>G6+J6+M6+P6+S6+V6</f>
        <v>5444.099999999999</v>
      </c>
      <c r="E6" s="51">
        <f>H6+K6+N6+Q6+T6+W6</f>
        <v>5378.299999999999</v>
      </c>
      <c r="F6" s="51">
        <f>I6+L6+O6+R6+U6+X6</f>
        <v>65.8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4194.9</v>
      </c>
      <c r="K6" s="16">
        <v>4149.5</v>
      </c>
      <c r="L6" s="16">
        <v>45.4</v>
      </c>
      <c r="M6" s="52">
        <f>SUM(N6:O6)</f>
        <v>300.5</v>
      </c>
      <c r="N6" s="16">
        <v>298</v>
      </c>
      <c r="O6" s="16">
        <v>2.5</v>
      </c>
      <c r="P6" s="52">
        <f>SUM(Q6:R6)</f>
        <v>846.3</v>
      </c>
      <c r="Q6" s="16">
        <v>844.9</v>
      </c>
      <c r="R6" s="16">
        <v>1.4</v>
      </c>
      <c r="S6" s="52">
        <f>SUM(T6:U6)</f>
        <v>0</v>
      </c>
      <c r="T6" s="16">
        <v>0</v>
      </c>
      <c r="U6" s="16">
        <v>0</v>
      </c>
      <c r="V6" s="52">
        <f>SUM(W6:X6)</f>
        <v>102.4</v>
      </c>
      <c r="W6" s="16">
        <v>85.9</v>
      </c>
      <c r="X6" s="16">
        <v>16.5</v>
      </c>
      <c r="Y6" s="67">
        <v>3196.1</v>
      </c>
      <c r="Z6" s="53">
        <f aca="true" t="shared" si="2" ref="Z6:Z38">D6+Y6</f>
        <v>8640.199999999999</v>
      </c>
      <c r="AA6" s="68">
        <f aca="true" t="shared" si="3" ref="AA6:AA38">SUM(AB6:AC6)</f>
        <v>5444.099999999999</v>
      </c>
      <c r="AB6" s="69">
        <f aca="true" t="shared" si="4" ref="AB6:AB38">G6+J6+M6+S6+V6</f>
        <v>4597.799999999999</v>
      </c>
      <c r="AC6" s="70">
        <f aca="true" t="shared" si="5" ref="AC6:AC38">P6</f>
        <v>846.3</v>
      </c>
      <c r="AD6" s="71">
        <f aca="true" t="shared" si="6" ref="AD6:AD38">AA6/C6/30*1000000</f>
        <v>634.6791455071976</v>
      </c>
      <c r="AE6" s="72">
        <f aca="true" t="shared" si="7" ref="AE6:AE38">AB6/C6/30*1000000</f>
        <v>536.0165638421398</v>
      </c>
      <c r="AF6" s="73">
        <f aca="true" t="shared" si="8" ref="AF6:AF38">AC6/C6/30*1000000</f>
        <v>98.66258166505784</v>
      </c>
      <c r="AG6" s="74">
        <f aca="true" t="shared" si="9" ref="AG6:AG38">Z6/C6/30*1000000</f>
        <v>1007.2839868869581</v>
      </c>
      <c r="AH6" s="75">
        <f aca="true" t="shared" si="10" ref="AH6:AH38">Y6/C6/30*1000000</f>
        <v>372.60484137976056</v>
      </c>
      <c r="AI6" s="76">
        <f aca="true" t="shared" si="11" ref="AI6:AI38">AC6*100/AA6</f>
        <v>15.545269190499809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1:154" s="55" customFormat="1" ht="19.5" customHeight="1">
      <c r="A7" s="13">
        <v>2</v>
      </c>
      <c r="B7" s="17" t="s">
        <v>20</v>
      </c>
      <c r="C7" s="54">
        <v>49737</v>
      </c>
      <c r="D7" s="50">
        <f aca="true" t="shared" si="12" ref="D7:F38">G7+J7+M7+P7+S7+V7</f>
        <v>1131.9</v>
      </c>
      <c r="E7" s="51">
        <f t="shared" si="12"/>
        <v>918.9</v>
      </c>
      <c r="F7" s="51">
        <f t="shared" si="12"/>
        <v>213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866.8</v>
      </c>
      <c r="K7" s="16">
        <v>778.4</v>
      </c>
      <c r="L7" s="16">
        <v>88.4</v>
      </c>
      <c r="M7" s="52">
        <f aca="true" t="shared" si="14" ref="M7:M38">SUM(N7:O7)</f>
        <v>47.599999999999994</v>
      </c>
      <c r="N7" s="16">
        <v>25.9</v>
      </c>
      <c r="O7" s="16">
        <v>21.7</v>
      </c>
      <c r="P7" s="52">
        <f>SUM(Q7:R7)</f>
        <v>138</v>
      </c>
      <c r="Q7" s="16">
        <v>106.7</v>
      </c>
      <c r="R7" s="16">
        <v>31.3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79.5</v>
      </c>
      <c r="W7" s="16">
        <v>7.9</v>
      </c>
      <c r="X7" s="16">
        <v>71.6</v>
      </c>
      <c r="Y7" s="67">
        <v>469.1</v>
      </c>
      <c r="Z7" s="53">
        <f>D7+Y7</f>
        <v>1601</v>
      </c>
      <c r="AA7" s="68">
        <f>SUM(AB7:AC7)</f>
        <v>1131.9</v>
      </c>
      <c r="AB7" s="69">
        <f>G7+J7+M7+S7+V7</f>
        <v>993.9</v>
      </c>
      <c r="AC7" s="70">
        <f>P7</f>
        <v>138</v>
      </c>
      <c r="AD7" s="71">
        <f t="shared" si="6"/>
        <v>758.5901843697851</v>
      </c>
      <c r="AE7" s="72">
        <f t="shared" si="7"/>
        <v>666.103705490882</v>
      </c>
      <c r="AF7" s="73">
        <f t="shared" si="8"/>
        <v>92.48647887890303</v>
      </c>
      <c r="AG7" s="74">
        <f t="shared" si="9"/>
        <v>1072.977193370462</v>
      </c>
      <c r="AH7" s="75">
        <f t="shared" si="10"/>
        <v>314.38700900067687</v>
      </c>
      <c r="AI7" s="76">
        <f t="shared" si="11"/>
        <v>12.191889742910151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1:154" s="55" customFormat="1" ht="19.5" customHeight="1">
      <c r="A8" s="13">
        <v>3</v>
      </c>
      <c r="B8" s="18" t="s">
        <v>21</v>
      </c>
      <c r="C8" s="54">
        <v>34635</v>
      </c>
      <c r="D8" s="50">
        <f t="shared" si="12"/>
        <v>735.5</v>
      </c>
      <c r="E8" s="51">
        <f t="shared" si="12"/>
        <v>633.6</v>
      </c>
      <c r="F8" s="51">
        <f t="shared" si="12"/>
        <v>101.9</v>
      </c>
      <c r="G8" s="52">
        <f>SUM(H8:I8)</f>
        <v>0</v>
      </c>
      <c r="H8" s="16">
        <v>0</v>
      </c>
      <c r="I8" s="16">
        <v>0</v>
      </c>
      <c r="J8" s="52">
        <f t="shared" si="13"/>
        <v>628.6</v>
      </c>
      <c r="K8" s="16">
        <v>558.4</v>
      </c>
      <c r="L8" s="16">
        <v>70.2</v>
      </c>
      <c r="M8" s="52">
        <f t="shared" si="14"/>
        <v>76.4</v>
      </c>
      <c r="N8" s="16">
        <v>49.6</v>
      </c>
      <c r="O8" s="16">
        <v>26.8</v>
      </c>
      <c r="P8" s="52">
        <f>SUM(Q8:R8)</f>
        <v>30.5</v>
      </c>
      <c r="Q8" s="16">
        <v>25.6</v>
      </c>
      <c r="R8" s="16">
        <v>4.9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73.9</v>
      </c>
      <c r="Z8" s="53">
        <f>D8+Y8</f>
        <v>809.4</v>
      </c>
      <c r="AA8" s="68">
        <f>SUM(AB8:AC8)</f>
        <v>735.5</v>
      </c>
      <c r="AB8" s="69">
        <f>G8+J8+M8+S8+V8</f>
        <v>705</v>
      </c>
      <c r="AC8" s="70">
        <f>P8</f>
        <v>30.5</v>
      </c>
      <c r="AD8" s="71">
        <f t="shared" si="6"/>
        <v>707.8581396467928</v>
      </c>
      <c r="AE8" s="72">
        <f t="shared" si="7"/>
        <v>678.5044030604879</v>
      </c>
      <c r="AF8" s="73">
        <f t="shared" si="8"/>
        <v>29.353736586304798</v>
      </c>
      <c r="AG8" s="74">
        <f t="shared" si="9"/>
        <v>778.9807997690198</v>
      </c>
      <c r="AH8" s="75">
        <f t="shared" si="10"/>
        <v>71.12266012222705</v>
      </c>
      <c r="AI8" s="76">
        <f t="shared" si="11"/>
        <v>4.146838885112168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s="8" customFormat="1" ht="19.5" customHeight="1">
      <c r="A9" s="19">
        <v>4</v>
      </c>
      <c r="B9" s="18" t="s">
        <v>22</v>
      </c>
      <c r="C9" s="54">
        <v>93902</v>
      </c>
      <c r="D9" s="56">
        <f t="shared" si="12"/>
        <v>1522.6999999999998</v>
      </c>
      <c r="E9" s="51">
        <f t="shared" si="12"/>
        <v>1479</v>
      </c>
      <c r="F9" s="51">
        <f t="shared" si="12"/>
        <v>43.699999999999996</v>
      </c>
      <c r="G9" s="57">
        <f t="shared" si="1"/>
        <v>0</v>
      </c>
      <c r="H9" s="20">
        <v>0</v>
      </c>
      <c r="I9" s="20">
        <v>0</v>
      </c>
      <c r="J9" s="57">
        <f t="shared" si="13"/>
        <v>1291.8</v>
      </c>
      <c r="K9" s="16">
        <v>1262</v>
      </c>
      <c r="L9" s="16">
        <v>29.8</v>
      </c>
      <c r="M9" s="57">
        <f t="shared" si="14"/>
        <v>78.8</v>
      </c>
      <c r="N9" s="16">
        <v>69.7</v>
      </c>
      <c r="O9" s="16">
        <v>9.1</v>
      </c>
      <c r="P9" s="57">
        <f aca="true" t="shared" si="16" ref="P9:P38">SUM(Q9:R9)</f>
        <v>147.3</v>
      </c>
      <c r="Q9" s="16">
        <v>147.3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4.8</v>
      </c>
      <c r="W9" s="16">
        <v>0</v>
      </c>
      <c r="X9" s="16">
        <v>4.8</v>
      </c>
      <c r="Y9" s="77">
        <v>911</v>
      </c>
      <c r="Z9" s="58">
        <f t="shared" si="2"/>
        <v>2433.7</v>
      </c>
      <c r="AA9" s="60">
        <f t="shared" si="3"/>
        <v>1522.6999999999998</v>
      </c>
      <c r="AB9" s="78">
        <f t="shared" si="4"/>
        <v>1375.3999999999999</v>
      </c>
      <c r="AC9" s="79">
        <f t="shared" si="5"/>
        <v>147.3</v>
      </c>
      <c r="AD9" s="80">
        <f t="shared" si="6"/>
        <v>540.5280682697563</v>
      </c>
      <c r="AE9" s="81">
        <f t="shared" si="7"/>
        <v>488.23951211546785</v>
      </c>
      <c r="AF9" s="82">
        <f t="shared" si="8"/>
        <v>52.288556154288514</v>
      </c>
      <c r="AG9" s="83">
        <f t="shared" si="9"/>
        <v>863.9148615932921</v>
      </c>
      <c r="AH9" s="84">
        <f t="shared" si="10"/>
        <v>323.38679332353587</v>
      </c>
      <c r="AI9" s="85">
        <f t="shared" si="11"/>
        <v>9.673606094437515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9.5" customHeight="1">
      <c r="A10" s="19">
        <v>5</v>
      </c>
      <c r="B10" s="18" t="s">
        <v>46</v>
      </c>
      <c r="C10" s="54">
        <v>92458</v>
      </c>
      <c r="D10" s="56">
        <f t="shared" si="12"/>
        <v>1517.6</v>
      </c>
      <c r="E10" s="51">
        <f t="shared" si="12"/>
        <v>1404</v>
      </c>
      <c r="F10" s="51">
        <f t="shared" si="12"/>
        <v>113.6</v>
      </c>
      <c r="G10" s="57">
        <f t="shared" si="1"/>
        <v>0</v>
      </c>
      <c r="H10" s="20">
        <v>0</v>
      </c>
      <c r="I10" s="20">
        <v>0</v>
      </c>
      <c r="J10" s="57">
        <f t="shared" si="13"/>
        <v>1154.8</v>
      </c>
      <c r="K10" s="20">
        <v>1070.2</v>
      </c>
      <c r="L10" s="20">
        <v>84.6</v>
      </c>
      <c r="M10" s="57">
        <f t="shared" si="14"/>
        <v>85.5</v>
      </c>
      <c r="N10" s="20">
        <v>56.5</v>
      </c>
      <c r="O10" s="20">
        <v>29</v>
      </c>
      <c r="P10" s="57">
        <f t="shared" si="16"/>
        <v>277.3</v>
      </c>
      <c r="Q10" s="20">
        <v>277.3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704.1</v>
      </c>
      <c r="Z10" s="58">
        <f t="shared" si="2"/>
        <v>2221.7</v>
      </c>
      <c r="AA10" s="60">
        <f t="shared" si="3"/>
        <v>1517.6</v>
      </c>
      <c r="AB10" s="78">
        <f t="shared" si="4"/>
        <v>1240.3</v>
      </c>
      <c r="AC10" s="79">
        <f t="shared" si="5"/>
        <v>277.3</v>
      </c>
      <c r="AD10" s="80">
        <f t="shared" si="6"/>
        <v>547.1313100723211</v>
      </c>
      <c r="AE10" s="81">
        <f t="shared" si="7"/>
        <v>447.15798885259613</v>
      </c>
      <c r="AF10" s="82">
        <f t="shared" si="8"/>
        <v>99.973321219725</v>
      </c>
      <c r="AG10" s="83">
        <f t="shared" si="9"/>
        <v>800.9762991484422</v>
      </c>
      <c r="AH10" s="84">
        <f t="shared" si="10"/>
        <v>253.84498907612107</v>
      </c>
      <c r="AI10" s="85">
        <f t="shared" si="11"/>
        <v>18.27227200843437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s="8" customFormat="1" ht="19.5" customHeight="1">
      <c r="A11" s="19">
        <v>6</v>
      </c>
      <c r="B11" s="18" t="s">
        <v>23</v>
      </c>
      <c r="C11" s="54">
        <v>33615</v>
      </c>
      <c r="D11" s="56">
        <f>G11+J11+M11+P11+S11+V11</f>
        <v>764</v>
      </c>
      <c r="E11" s="51">
        <f t="shared" si="12"/>
        <v>584.9000000000001</v>
      </c>
      <c r="F11" s="51">
        <f t="shared" si="12"/>
        <v>179.10000000000002</v>
      </c>
      <c r="G11" s="57">
        <f>SUM(H11:I11)</f>
        <v>0</v>
      </c>
      <c r="H11" s="20">
        <v>0</v>
      </c>
      <c r="I11" s="20">
        <v>0</v>
      </c>
      <c r="J11" s="57">
        <f t="shared" si="13"/>
        <v>622.1</v>
      </c>
      <c r="K11" s="20">
        <v>477.1</v>
      </c>
      <c r="L11" s="20">
        <v>145</v>
      </c>
      <c r="M11" s="57">
        <f t="shared" si="14"/>
        <v>49.400000000000006</v>
      </c>
      <c r="N11" s="20">
        <v>20.6</v>
      </c>
      <c r="O11" s="20">
        <v>28.8</v>
      </c>
      <c r="P11" s="57">
        <f t="shared" si="16"/>
        <v>92.5</v>
      </c>
      <c r="Q11" s="20">
        <v>87.2</v>
      </c>
      <c r="R11" s="20">
        <v>5.3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291.8</v>
      </c>
      <c r="Z11" s="58">
        <f t="shared" si="2"/>
        <v>1055.8</v>
      </c>
      <c r="AA11" s="60">
        <f t="shared" si="3"/>
        <v>764</v>
      </c>
      <c r="AB11" s="78">
        <f t="shared" si="4"/>
        <v>671.5</v>
      </c>
      <c r="AC11" s="79">
        <f t="shared" si="5"/>
        <v>92.5</v>
      </c>
      <c r="AD11" s="80">
        <f t="shared" si="6"/>
        <v>757.5982944122168</v>
      </c>
      <c r="AE11" s="81">
        <f t="shared" si="7"/>
        <v>665.8733700233031</v>
      </c>
      <c r="AF11" s="82">
        <f t="shared" si="8"/>
        <v>91.72492438891369</v>
      </c>
      <c r="AG11" s="83">
        <f t="shared" si="9"/>
        <v>1046.9532450790819</v>
      </c>
      <c r="AH11" s="84">
        <f t="shared" si="10"/>
        <v>289.354950666865</v>
      </c>
      <c r="AI11" s="85">
        <f t="shared" si="11"/>
        <v>12.107329842931938</v>
      </c>
      <c r="AJ11" s="6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s="8" customFormat="1" ht="19.5" customHeight="1">
      <c r="A12" s="19">
        <v>7</v>
      </c>
      <c r="B12" s="18" t="s">
        <v>24</v>
      </c>
      <c r="C12" s="54">
        <v>25750</v>
      </c>
      <c r="D12" s="56">
        <f>G12+J12+M12+P12+S12+V12</f>
        <v>545.6999999999999</v>
      </c>
      <c r="E12" s="51">
        <f t="shared" si="12"/>
        <v>506.7</v>
      </c>
      <c r="F12" s="51">
        <f t="shared" si="12"/>
        <v>39</v>
      </c>
      <c r="G12" s="57">
        <f>SUM(H12:I12)</f>
        <v>0</v>
      </c>
      <c r="H12" s="20">
        <v>0</v>
      </c>
      <c r="I12" s="20">
        <v>0</v>
      </c>
      <c r="J12" s="57">
        <f t="shared" si="13"/>
        <v>405.8</v>
      </c>
      <c r="K12" s="20">
        <v>383.1</v>
      </c>
      <c r="L12" s="20">
        <v>22.7</v>
      </c>
      <c r="M12" s="57">
        <f t="shared" si="14"/>
        <v>30.2</v>
      </c>
      <c r="N12" s="20">
        <v>26</v>
      </c>
      <c r="O12" s="20">
        <v>4.2</v>
      </c>
      <c r="P12" s="57">
        <f>SUM(Q12:R12)</f>
        <v>101.4</v>
      </c>
      <c r="Q12" s="20">
        <v>92.4</v>
      </c>
      <c r="R12" s="20">
        <v>9</v>
      </c>
      <c r="S12" s="57">
        <f t="shared" si="17"/>
        <v>0.5</v>
      </c>
      <c r="T12" s="20">
        <v>0.4</v>
      </c>
      <c r="U12" s="20">
        <v>0.1</v>
      </c>
      <c r="V12" s="57">
        <f t="shared" si="15"/>
        <v>7.8</v>
      </c>
      <c r="W12" s="20">
        <v>4.8</v>
      </c>
      <c r="X12" s="20">
        <v>3</v>
      </c>
      <c r="Y12" s="77">
        <v>196.9</v>
      </c>
      <c r="Z12" s="58">
        <f>D12+Y12</f>
        <v>742.5999999999999</v>
      </c>
      <c r="AA12" s="60">
        <f>SUM(AB12:AC12)</f>
        <v>545.7</v>
      </c>
      <c r="AB12" s="78">
        <f>G12+J12+M12+S12+V12</f>
        <v>444.3</v>
      </c>
      <c r="AC12" s="79">
        <f>P12</f>
        <v>101.4</v>
      </c>
      <c r="AD12" s="80">
        <f t="shared" si="6"/>
        <v>706.4077669902913</v>
      </c>
      <c r="AE12" s="81">
        <f t="shared" si="7"/>
        <v>575.1456310679612</v>
      </c>
      <c r="AF12" s="82">
        <f t="shared" si="8"/>
        <v>131.26213592233012</v>
      </c>
      <c r="AG12" s="83">
        <f t="shared" si="9"/>
        <v>961.2944983818769</v>
      </c>
      <c r="AH12" s="84">
        <f t="shared" si="10"/>
        <v>254.88673139158576</v>
      </c>
      <c r="AI12" s="85">
        <f t="shared" si="11"/>
        <v>18.58163826278175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8" customFormat="1" ht="19.5" customHeight="1">
      <c r="A13" s="19">
        <v>8</v>
      </c>
      <c r="B13" s="18" t="s">
        <v>40</v>
      </c>
      <c r="C13" s="54">
        <v>112372</v>
      </c>
      <c r="D13" s="56">
        <f t="shared" si="12"/>
        <v>2079.3</v>
      </c>
      <c r="E13" s="51">
        <f t="shared" si="12"/>
        <v>1861.7</v>
      </c>
      <c r="F13" s="51">
        <f t="shared" si="12"/>
        <v>217.6</v>
      </c>
      <c r="G13" s="57">
        <f t="shared" si="1"/>
        <v>0</v>
      </c>
      <c r="H13" s="20">
        <v>0</v>
      </c>
      <c r="I13" s="20">
        <v>0</v>
      </c>
      <c r="J13" s="57">
        <f t="shared" si="13"/>
        <v>1725.2</v>
      </c>
      <c r="K13" s="20">
        <v>1568.7</v>
      </c>
      <c r="L13" s="20">
        <v>156.5</v>
      </c>
      <c r="M13" s="57">
        <f t="shared" si="14"/>
        <v>123.9</v>
      </c>
      <c r="N13" s="20">
        <v>103.3</v>
      </c>
      <c r="O13" s="20">
        <v>20.6</v>
      </c>
      <c r="P13" s="57">
        <f t="shared" si="16"/>
        <v>189.7</v>
      </c>
      <c r="Q13" s="20">
        <v>189.7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40.5</v>
      </c>
      <c r="W13" s="20">
        <v>0</v>
      </c>
      <c r="X13" s="20">
        <v>40.5</v>
      </c>
      <c r="Y13" s="77">
        <v>700.1</v>
      </c>
      <c r="Z13" s="58">
        <f t="shared" si="2"/>
        <v>2779.4</v>
      </c>
      <c r="AA13" s="60">
        <f t="shared" si="3"/>
        <v>2079.3</v>
      </c>
      <c r="AB13" s="78">
        <f t="shared" si="4"/>
        <v>1889.6000000000001</v>
      </c>
      <c r="AC13" s="79">
        <f t="shared" si="5"/>
        <v>189.7</v>
      </c>
      <c r="AD13" s="80">
        <f t="shared" si="6"/>
        <v>616.790659594917</v>
      </c>
      <c r="AE13" s="81">
        <f t="shared" si="7"/>
        <v>560.5192278028928</v>
      </c>
      <c r="AF13" s="82">
        <f t="shared" si="8"/>
        <v>56.27143179202411</v>
      </c>
      <c r="AG13" s="83">
        <f t="shared" si="9"/>
        <v>824.4639827240476</v>
      </c>
      <c r="AH13" s="84">
        <f t="shared" si="10"/>
        <v>207.6733231291306</v>
      </c>
      <c r="AI13" s="85">
        <f t="shared" si="11"/>
        <v>9.123262636464194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55" customFormat="1" ht="17.25" customHeight="1">
      <c r="A14" s="13">
        <v>9</v>
      </c>
      <c r="B14" s="18" t="s">
        <v>47</v>
      </c>
      <c r="C14" s="54">
        <v>18417</v>
      </c>
      <c r="D14" s="56">
        <f t="shared" si="12"/>
        <v>339.4</v>
      </c>
      <c r="E14" s="51">
        <f t="shared" si="12"/>
        <v>260.59999999999997</v>
      </c>
      <c r="F14" s="51">
        <f t="shared" si="12"/>
        <v>78.8</v>
      </c>
      <c r="G14" s="57">
        <f>SUM(H14:I14)</f>
        <v>0</v>
      </c>
      <c r="H14" s="20">
        <v>0</v>
      </c>
      <c r="I14" s="20">
        <v>0</v>
      </c>
      <c r="J14" s="57">
        <f t="shared" si="13"/>
        <v>275.2</v>
      </c>
      <c r="K14" s="20">
        <v>213.5</v>
      </c>
      <c r="L14" s="20">
        <v>61.7</v>
      </c>
      <c r="M14" s="57">
        <f t="shared" si="14"/>
        <v>9.2</v>
      </c>
      <c r="N14" s="20">
        <v>2.7</v>
      </c>
      <c r="O14" s="20">
        <v>6.5</v>
      </c>
      <c r="P14" s="57">
        <f t="shared" si="16"/>
        <v>55</v>
      </c>
      <c r="Q14" s="20">
        <v>44.4</v>
      </c>
      <c r="R14" s="20">
        <v>10.6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75.4</v>
      </c>
      <c r="Z14" s="58">
        <f t="shared" si="2"/>
        <v>414.79999999999995</v>
      </c>
      <c r="AA14" s="60">
        <f t="shared" si="3"/>
        <v>339.4</v>
      </c>
      <c r="AB14" s="78">
        <f>G14+J14+M14+S14+V14</f>
        <v>284.4</v>
      </c>
      <c r="AC14" s="79">
        <f>P14</f>
        <v>55</v>
      </c>
      <c r="AD14" s="86">
        <f t="shared" si="6"/>
        <v>614.2875242077066</v>
      </c>
      <c r="AE14" s="81">
        <f t="shared" si="7"/>
        <v>514.7418146277895</v>
      </c>
      <c r="AF14" s="82">
        <f t="shared" si="8"/>
        <v>99.5457095799171</v>
      </c>
      <c r="AG14" s="83">
        <f t="shared" si="9"/>
        <v>750.7556424318112</v>
      </c>
      <c r="AH14" s="87">
        <f t="shared" si="10"/>
        <v>136.46811822410456</v>
      </c>
      <c r="AI14" s="85">
        <f t="shared" si="11"/>
        <v>16.205067766647026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55" customFormat="1" ht="19.5" customHeight="1">
      <c r="A15" s="13">
        <v>10</v>
      </c>
      <c r="B15" s="18" t="s">
        <v>25</v>
      </c>
      <c r="C15" s="54">
        <v>31738</v>
      </c>
      <c r="D15" s="56">
        <f t="shared" si="12"/>
        <v>650.1999999999999</v>
      </c>
      <c r="E15" s="51">
        <f t="shared" si="12"/>
        <v>563.9</v>
      </c>
      <c r="F15" s="51">
        <f t="shared" si="12"/>
        <v>86.3</v>
      </c>
      <c r="G15" s="57">
        <f t="shared" si="1"/>
        <v>481.4</v>
      </c>
      <c r="H15" s="20">
        <v>481.4</v>
      </c>
      <c r="I15" s="20">
        <v>0</v>
      </c>
      <c r="J15" s="57">
        <f t="shared" si="13"/>
        <v>55</v>
      </c>
      <c r="K15" s="20">
        <v>0</v>
      </c>
      <c r="L15" s="20">
        <v>55</v>
      </c>
      <c r="M15" s="57">
        <f t="shared" si="14"/>
        <v>8.5</v>
      </c>
      <c r="N15" s="20">
        <v>0</v>
      </c>
      <c r="O15" s="20">
        <v>8.5</v>
      </c>
      <c r="P15" s="57">
        <f t="shared" si="16"/>
        <v>76.8</v>
      </c>
      <c r="Q15" s="20">
        <v>76.8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28.5</v>
      </c>
      <c r="W15" s="20">
        <v>5.7</v>
      </c>
      <c r="X15" s="20">
        <v>22.8</v>
      </c>
      <c r="Y15" s="77">
        <v>391.2</v>
      </c>
      <c r="Z15" s="58">
        <f t="shared" si="2"/>
        <v>1041.3999999999999</v>
      </c>
      <c r="AA15" s="60">
        <f t="shared" si="3"/>
        <v>650.1999999999999</v>
      </c>
      <c r="AB15" s="78">
        <f>G15+J15+M15+S15+V15</f>
        <v>573.4</v>
      </c>
      <c r="AC15" s="79">
        <f>P15</f>
        <v>76.8</v>
      </c>
      <c r="AD15" s="80">
        <f t="shared" si="6"/>
        <v>682.8827693406431</v>
      </c>
      <c r="AE15" s="81">
        <f t="shared" si="7"/>
        <v>602.2223622576511</v>
      </c>
      <c r="AF15" s="82">
        <f t="shared" si="8"/>
        <v>80.660407082992</v>
      </c>
      <c r="AG15" s="83">
        <f t="shared" si="9"/>
        <v>1093.7467179196335</v>
      </c>
      <c r="AH15" s="84">
        <f t="shared" si="10"/>
        <v>410.8639485789905</v>
      </c>
      <c r="AI15" s="85">
        <f t="shared" si="11"/>
        <v>11.811750230698248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</row>
    <row r="16" spans="1:154" s="8" customFormat="1" ht="19.5" customHeight="1">
      <c r="A16" s="19">
        <v>11</v>
      </c>
      <c r="B16" s="18" t="s">
        <v>48</v>
      </c>
      <c r="C16" s="54">
        <v>25884</v>
      </c>
      <c r="D16" s="56">
        <f>G16+J16+M16+P16+S16+V16</f>
        <v>512.3</v>
      </c>
      <c r="E16" s="51">
        <f t="shared" si="12"/>
        <v>491</v>
      </c>
      <c r="F16" s="51">
        <f t="shared" si="12"/>
        <v>21.3</v>
      </c>
      <c r="G16" s="57">
        <f t="shared" si="1"/>
        <v>0</v>
      </c>
      <c r="H16" s="20">
        <v>0</v>
      </c>
      <c r="I16" s="20">
        <v>0</v>
      </c>
      <c r="J16" s="57">
        <f t="shared" si="13"/>
        <v>415.3</v>
      </c>
      <c r="K16" s="20">
        <v>406.8</v>
      </c>
      <c r="L16" s="20">
        <v>8.5</v>
      </c>
      <c r="M16" s="57">
        <f t="shared" si="14"/>
        <v>19.2</v>
      </c>
      <c r="N16" s="20">
        <v>16.9</v>
      </c>
      <c r="O16" s="20">
        <v>2.3</v>
      </c>
      <c r="P16" s="57">
        <f t="shared" si="16"/>
        <v>51</v>
      </c>
      <c r="Q16" s="20">
        <v>50.2</v>
      </c>
      <c r="R16" s="20">
        <v>0.8</v>
      </c>
      <c r="S16" s="57">
        <f t="shared" si="17"/>
        <v>0</v>
      </c>
      <c r="T16" s="20">
        <v>0</v>
      </c>
      <c r="U16" s="20">
        <v>0</v>
      </c>
      <c r="V16" s="57">
        <f t="shared" si="15"/>
        <v>26.8</v>
      </c>
      <c r="W16" s="20">
        <v>17.1</v>
      </c>
      <c r="X16" s="20">
        <v>9.7</v>
      </c>
      <c r="Y16" s="77">
        <v>171.3</v>
      </c>
      <c r="Z16" s="58">
        <f t="shared" si="2"/>
        <v>683.5999999999999</v>
      </c>
      <c r="AA16" s="60">
        <f t="shared" si="3"/>
        <v>512.3</v>
      </c>
      <c r="AB16" s="78">
        <f t="shared" si="4"/>
        <v>461.3</v>
      </c>
      <c r="AC16" s="79">
        <f t="shared" si="5"/>
        <v>51</v>
      </c>
      <c r="AD16" s="80">
        <f t="shared" si="6"/>
        <v>659.7383196826868</v>
      </c>
      <c r="AE16" s="81">
        <f t="shared" si="7"/>
        <v>594.0606809869674</v>
      </c>
      <c r="AF16" s="82">
        <f t="shared" si="8"/>
        <v>65.67763869571938</v>
      </c>
      <c r="AG16" s="83">
        <f t="shared" si="9"/>
        <v>880.3379178900735</v>
      </c>
      <c r="AH16" s="84">
        <f t="shared" si="10"/>
        <v>220.5995982073868</v>
      </c>
      <c r="AI16" s="85">
        <f t="shared" si="11"/>
        <v>9.955104430997464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</row>
    <row r="17" spans="1:154" s="8" customFormat="1" ht="19.5" customHeight="1">
      <c r="A17" s="19">
        <v>12</v>
      </c>
      <c r="B17" s="18" t="s">
        <v>41</v>
      </c>
      <c r="C17" s="54">
        <v>24507</v>
      </c>
      <c r="D17" s="56">
        <f t="shared" si="12"/>
        <v>579.4</v>
      </c>
      <c r="E17" s="51">
        <f t="shared" si="12"/>
        <v>466.8</v>
      </c>
      <c r="F17" s="51">
        <f t="shared" si="12"/>
        <v>112.6</v>
      </c>
      <c r="G17" s="57">
        <f t="shared" si="1"/>
        <v>0</v>
      </c>
      <c r="H17" s="20">
        <v>0</v>
      </c>
      <c r="I17" s="20">
        <v>0</v>
      </c>
      <c r="J17" s="57">
        <f t="shared" si="13"/>
        <v>466.1</v>
      </c>
      <c r="K17" s="20">
        <v>382.5</v>
      </c>
      <c r="L17" s="20">
        <v>83.6</v>
      </c>
      <c r="M17" s="57">
        <f t="shared" si="14"/>
        <v>23.7</v>
      </c>
      <c r="N17" s="20">
        <v>23.7</v>
      </c>
      <c r="O17" s="20">
        <v>0</v>
      </c>
      <c r="P17" s="57">
        <f t="shared" si="16"/>
        <v>66.8</v>
      </c>
      <c r="Q17" s="20">
        <v>60.6</v>
      </c>
      <c r="R17" s="20">
        <v>6.2</v>
      </c>
      <c r="S17" s="57">
        <f t="shared" si="17"/>
        <v>0</v>
      </c>
      <c r="T17" s="20">
        <v>0</v>
      </c>
      <c r="U17" s="20">
        <v>0</v>
      </c>
      <c r="V17" s="57">
        <f t="shared" si="15"/>
        <v>22.8</v>
      </c>
      <c r="W17" s="20">
        <v>0</v>
      </c>
      <c r="X17" s="20">
        <v>22.8</v>
      </c>
      <c r="Y17" s="77">
        <v>261.7</v>
      </c>
      <c r="Z17" s="58">
        <f t="shared" si="2"/>
        <v>841.0999999999999</v>
      </c>
      <c r="AA17" s="60">
        <f t="shared" si="3"/>
        <v>579.4</v>
      </c>
      <c r="AB17" s="78">
        <f t="shared" si="4"/>
        <v>512.6</v>
      </c>
      <c r="AC17" s="79">
        <f t="shared" si="5"/>
        <v>66.8</v>
      </c>
      <c r="AD17" s="80">
        <f t="shared" si="6"/>
        <v>788.0741556834101</v>
      </c>
      <c r="AE17" s="81">
        <f t="shared" si="7"/>
        <v>697.2157614831137</v>
      </c>
      <c r="AF17" s="82">
        <f t="shared" si="8"/>
        <v>90.8583942002965</v>
      </c>
      <c r="AG17" s="83">
        <f t="shared" si="9"/>
        <v>1144.0268766746915</v>
      </c>
      <c r="AH17" s="84">
        <f t="shared" si="10"/>
        <v>355.95272099128135</v>
      </c>
      <c r="AI17" s="85">
        <f t="shared" si="11"/>
        <v>11.529168104936142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</row>
    <row r="18" spans="1:154" s="8" customFormat="1" ht="19.5" customHeight="1">
      <c r="A18" s="19">
        <v>13</v>
      </c>
      <c r="B18" s="18" t="s">
        <v>49</v>
      </c>
      <c r="C18" s="54">
        <v>113709</v>
      </c>
      <c r="D18" s="56">
        <f t="shared" si="12"/>
        <v>2056.5</v>
      </c>
      <c r="E18" s="51">
        <f t="shared" si="12"/>
        <v>1877.2</v>
      </c>
      <c r="F18" s="51">
        <f t="shared" si="12"/>
        <v>179.3</v>
      </c>
      <c r="G18" s="57">
        <f t="shared" si="1"/>
        <v>0</v>
      </c>
      <c r="H18" s="20">
        <v>0</v>
      </c>
      <c r="I18" s="20">
        <v>0</v>
      </c>
      <c r="J18" s="57">
        <f t="shared" si="13"/>
        <v>1721.6</v>
      </c>
      <c r="K18" s="20">
        <v>1587.6</v>
      </c>
      <c r="L18" s="20">
        <v>134</v>
      </c>
      <c r="M18" s="57">
        <f t="shared" si="14"/>
        <v>113.2</v>
      </c>
      <c r="N18" s="20">
        <v>67.9</v>
      </c>
      <c r="O18" s="20">
        <v>45.3</v>
      </c>
      <c r="P18" s="57">
        <f t="shared" si="16"/>
        <v>221.7</v>
      </c>
      <c r="Q18" s="20">
        <v>221.7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1185.5</v>
      </c>
      <c r="Z18" s="58">
        <f t="shared" si="2"/>
        <v>3242</v>
      </c>
      <c r="AA18" s="60">
        <f t="shared" si="3"/>
        <v>2056.5</v>
      </c>
      <c r="AB18" s="78">
        <f t="shared" si="4"/>
        <v>1834.8</v>
      </c>
      <c r="AC18" s="79">
        <f t="shared" si="5"/>
        <v>221.7</v>
      </c>
      <c r="AD18" s="80">
        <f t="shared" si="6"/>
        <v>602.8546553043294</v>
      </c>
      <c r="AE18" s="81">
        <f t="shared" si="7"/>
        <v>537.8641972051465</v>
      </c>
      <c r="AF18" s="82">
        <f t="shared" si="8"/>
        <v>64.990458099183</v>
      </c>
      <c r="AG18" s="74">
        <f t="shared" si="9"/>
        <v>950.3791842920672</v>
      </c>
      <c r="AH18" s="84">
        <f t="shared" si="10"/>
        <v>347.52452898773765</v>
      </c>
      <c r="AI18" s="85">
        <f t="shared" si="11"/>
        <v>10.780452224653537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</row>
    <row r="19" spans="1:154" s="8" customFormat="1" ht="19.5" customHeight="1">
      <c r="A19" s="19">
        <v>14</v>
      </c>
      <c r="B19" s="18" t="s">
        <v>36</v>
      </c>
      <c r="C19" s="54">
        <v>55573</v>
      </c>
      <c r="D19" s="56">
        <f t="shared" si="12"/>
        <v>1193.2</v>
      </c>
      <c r="E19" s="51">
        <f t="shared" si="12"/>
        <v>1088.6000000000001</v>
      </c>
      <c r="F19" s="51">
        <f t="shared" si="12"/>
        <v>104.6</v>
      </c>
      <c r="G19" s="57">
        <f t="shared" si="1"/>
        <v>0</v>
      </c>
      <c r="H19" s="20">
        <v>0</v>
      </c>
      <c r="I19" s="20">
        <v>0</v>
      </c>
      <c r="J19" s="57">
        <f t="shared" si="13"/>
        <v>905.4</v>
      </c>
      <c r="K19" s="20">
        <v>875.5</v>
      </c>
      <c r="L19" s="20">
        <v>29.9</v>
      </c>
      <c r="M19" s="57">
        <f t="shared" si="14"/>
        <v>0</v>
      </c>
      <c r="N19" s="20">
        <v>0</v>
      </c>
      <c r="O19" s="20">
        <v>0</v>
      </c>
      <c r="P19" s="57">
        <f t="shared" si="16"/>
        <v>188.3</v>
      </c>
      <c r="Q19" s="20">
        <v>173.4</v>
      </c>
      <c r="R19" s="20">
        <v>14.9</v>
      </c>
      <c r="S19" s="57">
        <f t="shared" si="17"/>
        <v>0</v>
      </c>
      <c r="T19" s="20">
        <v>0</v>
      </c>
      <c r="U19" s="20">
        <v>0</v>
      </c>
      <c r="V19" s="57">
        <f t="shared" si="15"/>
        <v>99.5</v>
      </c>
      <c r="W19" s="20">
        <v>39.7</v>
      </c>
      <c r="X19" s="20">
        <v>59.8</v>
      </c>
      <c r="Y19" s="77">
        <v>369.7</v>
      </c>
      <c r="Z19" s="58">
        <f t="shared" si="2"/>
        <v>1562.9</v>
      </c>
      <c r="AA19" s="60">
        <f t="shared" si="3"/>
        <v>1193.2</v>
      </c>
      <c r="AB19" s="78">
        <f t="shared" si="4"/>
        <v>1004.9</v>
      </c>
      <c r="AC19" s="79">
        <f t="shared" si="5"/>
        <v>188.3</v>
      </c>
      <c r="AD19" s="80">
        <f t="shared" si="6"/>
        <v>715.6952716846911</v>
      </c>
      <c r="AE19" s="81">
        <f t="shared" si="7"/>
        <v>602.7507362688117</v>
      </c>
      <c r="AF19" s="82">
        <f t="shared" si="8"/>
        <v>112.94453541587941</v>
      </c>
      <c r="AG19" s="74">
        <f t="shared" si="9"/>
        <v>937.4456420683905</v>
      </c>
      <c r="AH19" s="84">
        <f t="shared" si="10"/>
        <v>221.7503703836995</v>
      </c>
      <c r="AI19" s="85">
        <f t="shared" si="11"/>
        <v>15.781092859537377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</row>
    <row r="20" spans="1:154" s="8" customFormat="1" ht="19.5" customHeight="1">
      <c r="A20" s="19">
        <v>15</v>
      </c>
      <c r="B20" s="18" t="s">
        <v>37</v>
      </c>
      <c r="C20" s="54">
        <v>15903</v>
      </c>
      <c r="D20" s="56">
        <f t="shared" si="12"/>
        <v>381.1</v>
      </c>
      <c r="E20" s="51">
        <f t="shared" si="12"/>
        <v>348.90000000000003</v>
      </c>
      <c r="F20" s="51">
        <f t="shared" si="12"/>
        <v>32.2</v>
      </c>
      <c r="G20" s="57">
        <f>SUM(H20:I20)</f>
        <v>0</v>
      </c>
      <c r="H20" s="20">
        <v>0</v>
      </c>
      <c r="I20" s="20">
        <v>0</v>
      </c>
      <c r="J20" s="57">
        <f t="shared" si="13"/>
        <v>298.4</v>
      </c>
      <c r="K20" s="20">
        <v>287</v>
      </c>
      <c r="L20" s="20">
        <v>11.4</v>
      </c>
      <c r="M20" s="57">
        <f t="shared" si="14"/>
        <v>0</v>
      </c>
      <c r="N20" s="20">
        <v>0</v>
      </c>
      <c r="O20" s="20">
        <v>0</v>
      </c>
      <c r="P20" s="57">
        <f>SUM(Q20:R20)</f>
        <v>50.1</v>
      </c>
      <c r="Q20" s="20">
        <v>50.1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32.6</v>
      </c>
      <c r="W20" s="20">
        <v>11.8</v>
      </c>
      <c r="X20" s="20">
        <v>20.8</v>
      </c>
      <c r="Y20" s="77">
        <v>136.1</v>
      </c>
      <c r="Z20" s="58">
        <f>D20+Y20</f>
        <v>517.2</v>
      </c>
      <c r="AA20" s="60">
        <f>SUM(AB20:AC20)</f>
        <v>381.1</v>
      </c>
      <c r="AB20" s="78">
        <f>G20+J20+M20+S20+V20</f>
        <v>331</v>
      </c>
      <c r="AC20" s="79">
        <f>P20</f>
        <v>50.1</v>
      </c>
      <c r="AD20" s="80">
        <f t="shared" si="6"/>
        <v>798.8010647886143</v>
      </c>
      <c r="AE20" s="81">
        <f t="shared" si="7"/>
        <v>693.789431763399</v>
      </c>
      <c r="AF20" s="82">
        <f t="shared" si="8"/>
        <v>105.01163302521536</v>
      </c>
      <c r="AG20" s="83">
        <f t="shared" si="9"/>
        <v>1084.0721876375528</v>
      </c>
      <c r="AH20" s="84">
        <f t="shared" si="10"/>
        <v>285.2711228489384</v>
      </c>
      <c r="AI20" s="85">
        <f t="shared" si="11"/>
        <v>13.146155864602466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</row>
    <row r="21" spans="1:154" s="8" customFormat="1" ht="19.5" customHeight="1">
      <c r="A21" s="19">
        <v>16</v>
      </c>
      <c r="B21" s="18" t="s">
        <v>38</v>
      </c>
      <c r="C21" s="54">
        <v>5788</v>
      </c>
      <c r="D21" s="56">
        <f t="shared" si="12"/>
        <v>107.89999999999999</v>
      </c>
      <c r="E21" s="51">
        <f t="shared" si="12"/>
        <v>101.6</v>
      </c>
      <c r="F21" s="51">
        <f t="shared" si="12"/>
        <v>6.300000000000001</v>
      </c>
      <c r="G21" s="57">
        <f>SUM(H21:I21)</f>
        <v>0</v>
      </c>
      <c r="H21" s="20">
        <v>0</v>
      </c>
      <c r="I21" s="20">
        <v>0</v>
      </c>
      <c r="J21" s="57">
        <f t="shared" si="13"/>
        <v>63.199999999999996</v>
      </c>
      <c r="K21" s="20">
        <v>61.8</v>
      </c>
      <c r="L21" s="20">
        <v>1.4</v>
      </c>
      <c r="M21" s="57">
        <f t="shared" si="14"/>
        <v>10.7</v>
      </c>
      <c r="N21" s="20">
        <v>5.8</v>
      </c>
      <c r="O21" s="20">
        <v>4.9</v>
      </c>
      <c r="P21" s="57">
        <f>SUM(Q21:R21)</f>
        <v>34</v>
      </c>
      <c r="Q21" s="20">
        <v>34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36.6</v>
      </c>
      <c r="Z21" s="58">
        <f t="shared" si="2"/>
        <v>144.5</v>
      </c>
      <c r="AA21" s="60">
        <f t="shared" si="3"/>
        <v>107.89999999999999</v>
      </c>
      <c r="AB21" s="78">
        <f t="shared" si="4"/>
        <v>73.89999999999999</v>
      </c>
      <c r="AC21" s="79">
        <f t="shared" si="5"/>
        <v>34</v>
      </c>
      <c r="AD21" s="80">
        <f t="shared" si="6"/>
        <v>621.4005989403363</v>
      </c>
      <c r="AE21" s="81">
        <f t="shared" si="7"/>
        <v>425.59318129463253</v>
      </c>
      <c r="AF21" s="82">
        <f t="shared" si="8"/>
        <v>195.80741764570377</v>
      </c>
      <c r="AG21" s="83">
        <f t="shared" si="9"/>
        <v>832.1815249942409</v>
      </c>
      <c r="AH21" s="84">
        <f t="shared" si="10"/>
        <v>210.78092605390466</v>
      </c>
      <c r="AI21" s="85">
        <f t="shared" si="11"/>
        <v>31.510658016682115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</row>
    <row r="22" spans="1:154" s="8" customFormat="1" ht="19.5" customHeight="1">
      <c r="A22" s="19">
        <v>17</v>
      </c>
      <c r="B22" s="18" t="s">
        <v>39</v>
      </c>
      <c r="C22" s="54">
        <v>12608</v>
      </c>
      <c r="D22" s="56">
        <f t="shared" si="12"/>
        <v>265.5</v>
      </c>
      <c r="E22" s="51">
        <f t="shared" si="12"/>
        <v>239.20000000000002</v>
      </c>
      <c r="F22" s="51">
        <f t="shared" si="12"/>
        <v>26.299999999999997</v>
      </c>
      <c r="G22" s="57">
        <f t="shared" si="1"/>
        <v>0</v>
      </c>
      <c r="H22" s="20">
        <v>0</v>
      </c>
      <c r="I22" s="20">
        <v>0</v>
      </c>
      <c r="J22" s="57">
        <f t="shared" si="13"/>
        <v>203.1</v>
      </c>
      <c r="K22" s="20">
        <v>183.7</v>
      </c>
      <c r="L22" s="20">
        <v>19.4</v>
      </c>
      <c r="M22" s="57">
        <f t="shared" si="14"/>
        <v>11.3</v>
      </c>
      <c r="N22" s="20">
        <v>7.8</v>
      </c>
      <c r="O22" s="20">
        <v>3.5</v>
      </c>
      <c r="P22" s="57">
        <f t="shared" si="16"/>
        <v>41.5</v>
      </c>
      <c r="Q22" s="20">
        <v>39.8</v>
      </c>
      <c r="R22" s="20">
        <v>1.7</v>
      </c>
      <c r="S22" s="57">
        <f t="shared" si="17"/>
        <v>0.8</v>
      </c>
      <c r="T22" s="20">
        <v>0.8</v>
      </c>
      <c r="U22" s="20">
        <v>0</v>
      </c>
      <c r="V22" s="57">
        <f t="shared" si="15"/>
        <v>8.799999999999999</v>
      </c>
      <c r="W22" s="20">
        <v>7.1</v>
      </c>
      <c r="X22" s="20">
        <v>1.7</v>
      </c>
      <c r="Y22" s="77">
        <v>65.7</v>
      </c>
      <c r="Z22" s="58">
        <f t="shared" si="2"/>
        <v>331.2</v>
      </c>
      <c r="AA22" s="60">
        <f t="shared" si="3"/>
        <v>265.5</v>
      </c>
      <c r="AB22" s="78">
        <f t="shared" si="4"/>
        <v>224.00000000000003</v>
      </c>
      <c r="AC22" s="79">
        <f t="shared" si="5"/>
        <v>41.5</v>
      </c>
      <c r="AD22" s="80">
        <f t="shared" si="6"/>
        <v>701.9352791878173</v>
      </c>
      <c r="AE22" s="81">
        <f t="shared" si="7"/>
        <v>592.2165820642978</v>
      </c>
      <c r="AF22" s="82">
        <f t="shared" si="8"/>
        <v>109.71869712351946</v>
      </c>
      <c r="AG22" s="83">
        <f t="shared" si="9"/>
        <v>875.6345177664974</v>
      </c>
      <c r="AH22" s="84">
        <f t="shared" si="10"/>
        <v>173.6992385786802</v>
      </c>
      <c r="AI22" s="85">
        <f t="shared" si="11"/>
        <v>15.630885122410547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</row>
    <row r="23" spans="1:154" s="8" customFormat="1" ht="19.5" customHeight="1">
      <c r="A23" s="19">
        <v>18</v>
      </c>
      <c r="B23" s="18" t="s">
        <v>42</v>
      </c>
      <c r="C23" s="54">
        <v>33111</v>
      </c>
      <c r="D23" s="56">
        <f t="shared" si="12"/>
        <v>596</v>
      </c>
      <c r="E23" s="51">
        <f t="shared" si="12"/>
        <v>555.8</v>
      </c>
      <c r="F23" s="51">
        <f t="shared" si="12"/>
        <v>40.2</v>
      </c>
      <c r="G23" s="57">
        <v>0</v>
      </c>
      <c r="H23" s="20">
        <v>0</v>
      </c>
      <c r="I23" s="88">
        <v>0</v>
      </c>
      <c r="J23" s="57">
        <f t="shared" si="13"/>
        <v>418.7</v>
      </c>
      <c r="K23" s="20">
        <v>391.4</v>
      </c>
      <c r="L23" s="88">
        <v>27.3</v>
      </c>
      <c r="M23" s="57">
        <f t="shared" si="14"/>
        <v>0</v>
      </c>
      <c r="N23" s="20">
        <v>0</v>
      </c>
      <c r="O23" s="88">
        <v>0</v>
      </c>
      <c r="P23" s="57">
        <f t="shared" si="16"/>
        <v>114.8</v>
      </c>
      <c r="Q23" s="20">
        <v>114.2</v>
      </c>
      <c r="R23" s="89">
        <v>0.6</v>
      </c>
      <c r="S23" s="57">
        <f t="shared" si="17"/>
        <v>0</v>
      </c>
      <c r="T23" s="20">
        <v>0</v>
      </c>
      <c r="U23" s="88">
        <v>0</v>
      </c>
      <c r="V23" s="57">
        <f t="shared" si="15"/>
        <v>62.5</v>
      </c>
      <c r="W23" s="20">
        <v>50.2</v>
      </c>
      <c r="X23" s="88">
        <v>12.3</v>
      </c>
      <c r="Y23" s="77">
        <v>290.6</v>
      </c>
      <c r="Z23" s="58">
        <f t="shared" si="2"/>
        <v>886.6</v>
      </c>
      <c r="AA23" s="60">
        <f t="shared" si="3"/>
        <v>596</v>
      </c>
      <c r="AB23" s="78">
        <f t="shared" si="4"/>
        <v>481.2</v>
      </c>
      <c r="AC23" s="79">
        <f t="shared" si="5"/>
        <v>114.8</v>
      </c>
      <c r="AD23" s="80">
        <f t="shared" si="6"/>
        <v>600.0020134295753</v>
      </c>
      <c r="AE23" s="81">
        <f t="shared" si="7"/>
        <v>484.4311558092477</v>
      </c>
      <c r="AF23" s="82">
        <f t="shared" si="8"/>
        <v>115.57085762032759</v>
      </c>
      <c r="AG23" s="83">
        <f t="shared" si="9"/>
        <v>892.553330715875</v>
      </c>
      <c r="AH23" s="84">
        <f t="shared" si="10"/>
        <v>292.55131728629965</v>
      </c>
      <c r="AI23" s="85">
        <f t="shared" si="11"/>
        <v>19.261744966442954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</row>
    <row r="24" spans="1:154" s="8" customFormat="1" ht="19.5" customHeight="1">
      <c r="A24" s="19">
        <v>19</v>
      </c>
      <c r="B24" s="18" t="s">
        <v>50</v>
      </c>
      <c r="C24" s="54">
        <v>26989</v>
      </c>
      <c r="D24" s="56">
        <f t="shared" si="12"/>
        <v>543</v>
      </c>
      <c r="E24" s="51">
        <f t="shared" si="12"/>
        <v>494.6</v>
      </c>
      <c r="F24" s="51">
        <f t="shared" si="12"/>
        <v>48.4</v>
      </c>
      <c r="G24" s="57">
        <v>0</v>
      </c>
      <c r="H24" s="20">
        <v>0</v>
      </c>
      <c r="I24" s="20">
        <v>0</v>
      </c>
      <c r="J24" s="57">
        <f t="shared" si="13"/>
        <v>386.2</v>
      </c>
      <c r="K24" s="20">
        <v>356.3</v>
      </c>
      <c r="L24" s="20">
        <v>29.9</v>
      </c>
      <c r="M24" s="57">
        <v>0</v>
      </c>
      <c r="N24" s="20">
        <v>0</v>
      </c>
      <c r="O24" s="20">
        <v>0</v>
      </c>
      <c r="P24" s="57">
        <f t="shared" si="16"/>
        <v>104.5</v>
      </c>
      <c r="Q24" s="20">
        <v>104</v>
      </c>
      <c r="R24" s="20">
        <v>0.5</v>
      </c>
      <c r="S24" s="57">
        <f t="shared" si="17"/>
        <v>0</v>
      </c>
      <c r="T24" s="20">
        <v>0</v>
      </c>
      <c r="U24" s="20">
        <v>0</v>
      </c>
      <c r="V24" s="57">
        <f t="shared" si="15"/>
        <v>52.3</v>
      </c>
      <c r="W24" s="20">
        <v>34.3</v>
      </c>
      <c r="X24" s="20">
        <v>18</v>
      </c>
      <c r="Y24" s="77">
        <v>521.2</v>
      </c>
      <c r="Z24" s="58">
        <f t="shared" si="2"/>
        <v>1064.2</v>
      </c>
      <c r="AA24" s="60">
        <f t="shared" si="3"/>
        <v>543</v>
      </c>
      <c r="AB24" s="78">
        <f t="shared" si="4"/>
        <v>438.5</v>
      </c>
      <c r="AC24" s="79">
        <f t="shared" si="5"/>
        <v>104.5</v>
      </c>
      <c r="AD24" s="80">
        <f t="shared" si="6"/>
        <v>670.6435955389234</v>
      </c>
      <c r="AE24" s="81">
        <f t="shared" si="7"/>
        <v>541.5786678523349</v>
      </c>
      <c r="AF24" s="82">
        <f t="shared" si="8"/>
        <v>129.06492768658836</v>
      </c>
      <c r="AG24" s="83">
        <f t="shared" si="9"/>
        <v>1314.3626415700226</v>
      </c>
      <c r="AH24" s="84">
        <f t="shared" si="10"/>
        <v>643.7190460310992</v>
      </c>
      <c r="AI24" s="85">
        <f t="shared" si="11"/>
        <v>19.244935543278086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</row>
    <row r="25" spans="1:154" s="8" customFormat="1" ht="19.5" customHeight="1">
      <c r="A25" s="19">
        <v>20</v>
      </c>
      <c r="B25" s="18" t="s">
        <v>26</v>
      </c>
      <c r="C25" s="54">
        <v>5313</v>
      </c>
      <c r="D25" s="56">
        <f t="shared" si="12"/>
        <v>84.3</v>
      </c>
      <c r="E25" s="51">
        <f t="shared" si="12"/>
        <v>83.69999999999999</v>
      </c>
      <c r="F25" s="51">
        <f t="shared" si="12"/>
        <v>0.6000000000000001</v>
      </c>
      <c r="G25" s="57">
        <f t="shared" si="1"/>
        <v>0</v>
      </c>
      <c r="H25" s="20">
        <v>0</v>
      </c>
      <c r="I25" s="20">
        <v>0</v>
      </c>
      <c r="J25" s="57">
        <f t="shared" si="13"/>
        <v>61.7</v>
      </c>
      <c r="K25" s="20">
        <v>61.5</v>
      </c>
      <c r="L25" s="20">
        <v>0.2</v>
      </c>
      <c r="M25" s="57">
        <f t="shared" si="14"/>
        <v>6.4</v>
      </c>
      <c r="N25" s="20">
        <v>6</v>
      </c>
      <c r="O25" s="20">
        <v>0.4</v>
      </c>
      <c r="P25" s="57">
        <f t="shared" si="16"/>
        <v>14.1</v>
      </c>
      <c r="Q25" s="20">
        <v>14.1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2.1</v>
      </c>
      <c r="W25" s="20">
        <v>2.1</v>
      </c>
      <c r="X25" s="20">
        <v>0</v>
      </c>
      <c r="Y25" s="77">
        <v>44.3</v>
      </c>
      <c r="Z25" s="58">
        <f t="shared" si="2"/>
        <v>128.6</v>
      </c>
      <c r="AA25" s="60">
        <f t="shared" si="3"/>
        <v>84.3</v>
      </c>
      <c r="AB25" s="78">
        <f t="shared" si="4"/>
        <v>70.2</v>
      </c>
      <c r="AC25" s="79">
        <f t="shared" si="5"/>
        <v>14.1</v>
      </c>
      <c r="AD25" s="80">
        <f t="shared" si="6"/>
        <v>528.8913984566158</v>
      </c>
      <c r="AE25" s="81">
        <f t="shared" si="7"/>
        <v>440.42913608131</v>
      </c>
      <c r="AF25" s="82">
        <f t="shared" si="8"/>
        <v>88.46226237530584</v>
      </c>
      <c r="AG25" s="83">
        <f t="shared" si="9"/>
        <v>806.8260242173285</v>
      </c>
      <c r="AH25" s="84">
        <f t="shared" si="10"/>
        <v>277.9346257607127</v>
      </c>
      <c r="AI25" s="85">
        <f t="shared" si="11"/>
        <v>16.725978647686834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</row>
    <row r="26" spans="1:154" s="8" customFormat="1" ht="19.5" customHeight="1">
      <c r="A26" s="19">
        <v>21</v>
      </c>
      <c r="B26" s="18" t="s">
        <v>27</v>
      </c>
      <c r="C26" s="54">
        <v>15530</v>
      </c>
      <c r="D26" s="56">
        <f>G26+J26+M26+P26+S26+V26</f>
        <v>231.1</v>
      </c>
      <c r="E26" s="51">
        <f>H26+K26+N26+Q26+T26+W26</f>
        <v>198.29999999999998</v>
      </c>
      <c r="F26" s="51">
        <f>I26+L26+O26+R26+U26+X26</f>
        <v>32.8</v>
      </c>
      <c r="G26" s="57">
        <f>SUM(H26:I26)</f>
        <v>0</v>
      </c>
      <c r="H26" s="20">
        <v>0</v>
      </c>
      <c r="I26" s="20">
        <v>0</v>
      </c>
      <c r="J26" s="57">
        <f>SUM(K26:L26)</f>
        <v>187.8</v>
      </c>
      <c r="K26" s="20">
        <v>162</v>
      </c>
      <c r="L26" s="20">
        <v>25.8</v>
      </c>
      <c r="M26" s="57">
        <f>SUM(N26:O26)</f>
        <v>10.7</v>
      </c>
      <c r="N26" s="20">
        <v>3.7</v>
      </c>
      <c r="O26" s="20">
        <v>7</v>
      </c>
      <c r="P26" s="57">
        <f>SUM(Q26:R26)</f>
        <v>32.6</v>
      </c>
      <c r="Q26" s="163">
        <v>32.6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v>0</v>
      </c>
      <c r="W26" s="20">
        <v>0</v>
      </c>
      <c r="X26" s="20">
        <v>0</v>
      </c>
      <c r="Y26" s="77">
        <v>147.8</v>
      </c>
      <c r="Z26" s="58">
        <f t="shared" si="2"/>
        <v>378.9</v>
      </c>
      <c r="AA26" s="60">
        <f t="shared" si="3"/>
        <v>231.1</v>
      </c>
      <c r="AB26" s="78">
        <f t="shared" si="4"/>
        <v>198.5</v>
      </c>
      <c r="AC26" s="79">
        <f t="shared" si="5"/>
        <v>32.6</v>
      </c>
      <c r="AD26" s="80">
        <f t="shared" si="6"/>
        <v>496.0291908134793</v>
      </c>
      <c r="AE26" s="81">
        <f t="shared" si="7"/>
        <v>426.0570937969522</v>
      </c>
      <c r="AF26" s="82">
        <f t="shared" si="8"/>
        <v>69.97209701652714</v>
      </c>
      <c r="AG26" s="83">
        <f t="shared" si="9"/>
        <v>813.2646490663232</v>
      </c>
      <c r="AH26" s="84">
        <f t="shared" si="10"/>
        <v>317.23545825284396</v>
      </c>
      <c r="AI26" s="85">
        <f t="shared" si="11"/>
        <v>14.106447425356988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</row>
    <row r="27" spans="1:154" s="8" customFormat="1" ht="19.5" customHeight="1">
      <c r="A27" s="13">
        <v>22</v>
      </c>
      <c r="B27" s="18" t="s">
        <v>28</v>
      </c>
      <c r="C27" s="54">
        <v>7278</v>
      </c>
      <c r="D27" s="56">
        <f t="shared" si="12"/>
        <v>131.29999999999998</v>
      </c>
      <c r="E27" s="51">
        <f t="shared" si="12"/>
        <v>119.5</v>
      </c>
      <c r="F27" s="51">
        <f t="shared" si="12"/>
        <v>11.8</v>
      </c>
      <c r="G27" s="57">
        <f t="shared" si="1"/>
        <v>0</v>
      </c>
      <c r="H27" s="20">
        <v>0</v>
      </c>
      <c r="I27" s="20">
        <v>0</v>
      </c>
      <c r="J27" s="57">
        <f t="shared" si="13"/>
        <v>104.6</v>
      </c>
      <c r="K27" s="20">
        <v>97.3</v>
      </c>
      <c r="L27" s="20">
        <v>7.3</v>
      </c>
      <c r="M27" s="57">
        <f t="shared" si="14"/>
        <v>8</v>
      </c>
      <c r="N27" s="20">
        <v>6.7</v>
      </c>
      <c r="O27" s="20">
        <v>1.3</v>
      </c>
      <c r="P27" s="57">
        <f t="shared" si="16"/>
        <v>15.5</v>
      </c>
      <c r="Q27" s="20">
        <v>15.5</v>
      </c>
      <c r="R27" s="20">
        <v>0</v>
      </c>
      <c r="S27" s="57">
        <f t="shared" si="17"/>
        <v>0</v>
      </c>
      <c r="T27" s="20">
        <v>0</v>
      </c>
      <c r="U27" s="20">
        <v>0</v>
      </c>
      <c r="V27" s="57">
        <f t="shared" si="15"/>
        <v>3.2</v>
      </c>
      <c r="W27" s="20">
        <v>0</v>
      </c>
      <c r="X27" s="20">
        <v>3.2</v>
      </c>
      <c r="Y27" s="77">
        <v>36.4</v>
      </c>
      <c r="Z27" s="58">
        <f t="shared" si="2"/>
        <v>167.7</v>
      </c>
      <c r="AA27" s="60">
        <f t="shared" si="3"/>
        <v>131.3</v>
      </c>
      <c r="AB27" s="78">
        <f>G27+J27+M27+S27+V27</f>
        <v>115.8</v>
      </c>
      <c r="AC27" s="79">
        <f t="shared" si="5"/>
        <v>15.5</v>
      </c>
      <c r="AD27" s="80">
        <f t="shared" si="6"/>
        <v>601.3556837959146</v>
      </c>
      <c r="AE27" s="81">
        <f t="shared" si="7"/>
        <v>530.365485023358</v>
      </c>
      <c r="AF27" s="82">
        <f t="shared" si="8"/>
        <v>70.99019877255655</v>
      </c>
      <c r="AG27" s="83">
        <f t="shared" si="9"/>
        <v>768.0681505908216</v>
      </c>
      <c r="AH27" s="84">
        <f t="shared" si="10"/>
        <v>166.712466794907</v>
      </c>
      <c r="AI27" s="85">
        <f t="shared" si="11"/>
        <v>11.805026656511805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</row>
    <row r="28" spans="1:154" s="55" customFormat="1" ht="19.5" customHeight="1">
      <c r="A28" s="19">
        <v>23</v>
      </c>
      <c r="B28" s="18" t="s">
        <v>29</v>
      </c>
      <c r="C28" s="54">
        <v>5133</v>
      </c>
      <c r="D28" s="56">
        <f t="shared" si="12"/>
        <v>98.89999999999999</v>
      </c>
      <c r="E28" s="51">
        <f t="shared" si="12"/>
        <v>92.8</v>
      </c>
      <c r="F28" s="51">
        <f t="shared" si="12"/>
        <v>6.1000000000000005</v>
      </c>
      <c r="G28" s="57">
        <f t="shared" si="1"/>
        <v>0</v>
      </c>
      <c r="H28" s="20">
        <v>0</v>
      </c>
      <c r="I28" s="20">
        <v>0</v>
      </c>
      <c r="J28" s="57">
        <f t="shared" si="13"/>
        <v>82</v>
      </c>
      <c r="K28" s="20">
        <v>77.8</v>
      </c>
      <c r="L28" s="20">
        <v>4.2</v>
      </c>
      <c r="M28" s="57">
        <f t="shared" si="14"/>
        <v>12.299999999999999</v>
      </c>
      <c r="N28" s="20">
        <v>10.7</v>
      </c>
      <c r="O28" s="20">
        <v>1.6</v>
      </c>
      <c r="P28" s="57">
        <f t="shared" si="16"/>
        <v>4.6</v>
      </c>
      <c r="Q28" s="20">
        <v>4.3</v>
      </c>
      <c r="R28" s="20">
        <v>0.3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98.89999999999999</v>
      </c>
      <c r="AA28" s="60">
        <f t="shared" si="3"/>
        <v>98.89999999999999</v>
      </c>
      <c r="AB28" s="78">
        <f t="shared" si="4"/>
        <v>94.3</v>
      </c>
      <c r="AC28" s="79">
        <f t="shared" si="5"/>
        <v>4.6</v>
      </c>
      <c r="AD28" s="80">
        <f t="shared" si="6"/>
        <v>642.2494967205663</v>
      </c>
      <c r="AE28" s="81">
        <f t="shared" si="7"/>
        <v>612.3774271056561</v>
      </c>
      <c r="AF28" s="82">
        <f t="shared" si="8"/>
        <v>29.872069614910057</v>
      </c>
      <c r="AG28" s="83">
        <f t="shared" si="9"/>
        <v>642.2494967205663</v>
      </c>
      <c r="AH28" s="84">
        <f t="shared" si="10"/>
        <v>0</v>
      </c>
      <c r="AI28" s="85">
        <f t="shared" si="11"/>
        <v>4.651162790697675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1:154" s="55" customFormat="1" ht="19.5" customHeight="1">
      <c r="A29" s="19">
        <v>24</v>
      </c>
      <c r="B29" s="18" t="s">
        <v>30</v>
      </c>
      <c r="C29" s="54">
        <v>11254</v>
      </c>
      <c r="D29" s="56">
        <f>G29+J29+M29+P29+S29+V29</f>
        <v>237.59999999999997</v>
      </c>
      <c r="E29" s="51">
        <f t="shared" si="12"/>
        <v>219.70000000000002</v>
      </c>
      <c r="F29" s="51">
        <f t="shared" si="12"/>
        <v>17.9</v>
      </c>
      <c r="G29" s="57">
        <f>SUM(H29:I29)</f>
        <v>0</v>
      </c>
      <c r="H29" s="20">
        <v>0</v>
      </c>
      <c r="I29" s="20">
        <v>0</v>
      </c>
      <c r="J29" s="57">
        <f t="shared" si="13"/>
        <v>166.2</v>
      </c>
      <c r="K29" s="20">
        <v>151.7</v>
      </c>
      <c r="L29" s="20">
        <v>14.5</v>
      </c>
      <c r="M29" s="57">
        <f t="shared" si="14"/>
        <v>6.1</v>
      </c>
      <c r="N29" s="20">
        <v>5.3</v>
      </c>
      <c r="O29" s="20">
        <v>0.8</v>
      </c>
      <c r="P29" s="57">
        <f>SUM(Q29:R29)</f>
        <v>59.3</v>
      </c>
      <c r="Q29" s="20">
        <v>57.9</v>
      </c>
      <c r="R29" s="20">
        <v>1.4</v>
      </c>
      <c r="S29" s="57">
        <f>SUM(T29:U29)</f>
        <v>0</v>
      </c>
      <c r="T29" s="20">
        <v>0</v>
      </c>
      <c r="U29" s="20">
        <v>0</v>
      </c>
      <c r="V29" s="57">
        <f t="shared" si="15"/>
        <v>6</v>
      </c>
      <c r="W29" s="20">
        <v>4.8</v>
      </c>
      <c r="X29" s="20">
        <v>1.2</v>
      </c>
      <c r="Y29" s="77">
        <v>83.6</v>
      </c>
      <c r="Z29" s="58">
        <f>D29+Y29</f>
        <v>321.19999999999993</v>
      </c>
      <c r="AA29" s="90">
        <f>SUM(AB29:AC29)</f>
        <v>237.59999999999997</v>
      </c>
      <c r="AB29" s="57">
        <f>G29+J29+M29+S29+V29</f>
        <v>178.29999999999998</v>
      </c>
      <c r="AC29" s="91">
        <f>P29</f>
        <v>59.3</v>
      </c>
      <c r="AD29" s="80">
        <f t="shared" si="6"/>
        <v>703.7497778567619</v>
      </c>
      <c r="AE29" s="81">
        <f t="shared" si="7"/>
        <v>528.108524376518</v>
      </c>
      <c r="AF29" s="82">
        <f t="shared" si="8"/>
        <v>175.64125348024405</v>
      </c>
      <c r="AG29" s="83">
        <f t="shared" si="9"/>
        <v>951.3654404359929</v>
      </c>
      <c r="AH29" s="84">
        <f t="shared" si="10"/>
        <v>247.61566257923107</v>
      </c>
      <c r="AI29" s="85">
        <f t="shared" si="11"/>
        <v>24.95791245791246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1:154" s="55" customFormat="1" ht="19.5" customHeight="1">
      <c r="A30" s="19">
        <v>25</v>
      </c>
      <c r="B30" s="18" t="s">
        <v>31</v>
      </c>
      <c r="C30" s="54">
        <v>14897</v>
      </c>
      <c r="D30" s="56">
        <f t="shared" si="12"/>
        <v>305.9</v>
      </c>
      <c r="E30" s="51">
        <f t="shared" si="12"/>
        <v>276.7</v>
      </c>
      <c r="F30" s="51">
        <f t="shared" si="12"/>
        <v>29.2</v>
      </c>
      <c r="G30" s="57">
        <f t="shared" si="1"/>
        <v>0</v>
      </c>
      <c r="H30" s="20">
        <v>0</v>
      </c>
      <c r="I30" s="20">
        <v>0</v>
      </c>
      <c r="J30" s="57">
        <f t="shared" si="13"/>
        <v>256.3</v>
      </c>
      <c r="K30" s="20">
        <v>245.8</v>
      </c>
      <c r="L30" s="20">
        <v>10.5</v>
      </c>
      <c r="M30" s="57">
        <f t="shared" si="14"/>
        <v>11.4</v>
      </c>
      <c r="N30" s="20">
        <v>8</v>
      </c>
      <c r="O30" s="20">
        <v>3.4</v>
      </c>
      <c r="P30" s="57">
        <f t="shared" si="16"/>
        <v>24.7</v>
      </c>
      <c r="Q30" s="20">
        <v>22.4</v>
      </c>
      <c r="R30" s="20">
        <v>2.3</v>
      </c>
      <c r="S30" s="57">
        <f t="shared" si="17"/>
        <v>0</v>
      </c>
      <c r="T30" s="20">
        <v>0</v>
      </c>
      <c r="U30" s="20">
        <v>0</v>
      </c>
      <c r="V30" s="57">
        <f t="shared" si="15"/>
        <v>13.5</v>
      </c>
      <c r="W30" s="20">
        <v>0.5</v>
      </c>
      <c r="X30" s="20">
        <v>13</v>
      </c>
      <c r="Y30" s="77">
        <v>81</v>
      </c>
      <c r="Z30" s="58">
        <f t="shared" si="2"/>
        <v>386.9</v>
      </c>
      <c r="AA30" s="60">
        <f t="shared" si="3"/>
        <v>305.9</v>
      </c>
      <c r="AB30" s="78">
        <f t="shared" si="4"/>
        <v>281.2</v>
      </c>
      <c r="AC30" s="79">
        <f t="shared" si="5"/>
        <v>24.7</v>
      </c>
      <c r="AD30" s="80">
        <f t="shared" si="6"/>
        <v>684.4778590767714</v>
      </c>
      <c r="AE30" s="81">
        <f t="shared" si="7"/>
        <v>629.2094605177776</v>
      </c>
      <c r="AF30" s="82">
        <f t="shared" si="8"/>
        <v>55.26839855899398</v>
      </c>
      <c r="AG30" s="83">
        <f t="shared" si="9"/>
        <v>865.7224049584927</v>
      </c>
      <c r="AH30" s="84">
        <f t="shared" si="10"/>
        <v>181.24454588172114</v>
      </c>
      <c r="AI30" s="85">
        <f t="shared" si="11"/>
        <v>8.074534161490684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1:154" s="55" customFormat="1" ht="19.5" customHeight="1">
      <c r="A31" s="19">
        <v>26</v>
      </c>
      <c r="B31" s="18" t="s">
        <v>43</v>
      </c>
      <c r="C31" s="54">
        <v>8695</v>
      </c>
      <c r="D31" s="56">
        <f t="shared" si="12"/>
        <v>160.8</v>
      </c>
      <c r="E31" s="51">
        <f t="shared" si="12"/>
        <v>154.5</v>
      </c>
      <c r="F31" s="51">
        <f t="shared" si="12"/>
        <v>6.300000000000001</v>
      </c>
      <c r="G31" s="57">
        <f t="shared" si="1"/>
        <v>0</v>
      </c>
      <c r="H31" s="20">
        <v>0</v>
      </c>
      <c r="I31" s="20">
        <v>0</v>
      </c>
      <c r="J31" s="57">
        <f t="shared" si="13"/>
        <v>121.7</v>
      </c>
      <c r="K31" s="20">
        <v>120.9</v>
      </c>
      <c r="L31" s="20">
        <v>0.8</v>
      </c>
      <c r="M31" s="57">
        <f t="shared" si="14"/>
        <v>7.4</v>
      </c>
      <c r="N31" s="20">
        <v>6.7</v>
      </c>
      <c r="O31" s="20">
        <v>0.7</v>
      </c>
      <c r="P31" s="57">
        <f t="shared" si="16"/>
        <v>23.900000000000002</v>
      </c>
      <c r="Q31" s="20">
        <v>23.3</v>
      </c>
      <c r="R31" s="20">
        <v>0.6</v>
      </c>
      <c r="S31" s="57">
        <f t="shared" si="17"/>
        <v>0</v>
      </c>
      <c r="T31" s="20">
        <v>0</v>
      </c>
      <c r="U31" s="20">
        <v>0</v>
      </c>
      <c r="V31" s="57">
        <f t="shared" si="15"/>
        <v>7.800000000000001</v>
      </c>
      <c r="W31" s="20">
        <v>3.6</v>
      </c>
      <c r="X31" s="20">
        <v>4.2</v>
      </c>
      <c r="Y31" s="77">
        <v>49</v>
      </c>
      <c r="Z31" s="58">
        <f t="shared" si="2"/>
        <v>209.8</v>
      </c>
      <c r="AA31" s="60">
        <f t="shared" si="3"/>
        <v>160.8</v>
      </c>
      <c r="AB31" s="78">
        <f t="shared" si="4"/>
        <v>136.9</v>
      </c>
      <c r="AC31" s="79">
        <f t="shared" si="5"/>
        <v>23.900000000000002</v>
      </c>
      <c r="AD31" s="80">
        <f t="shared" si="6"/>
        <v>616.4462334675102</v>
      </c>
      <c r="AE31" s="81">
        <f t="shared" si="7"/>
        <v>524.822695035461</v>
      </c>
      <c r="AF31" s="82">
        <f t="shared" si="8"/>
        <v>91.62353843204909</v>
      </c>
      <c r="AG31" s="83">
        <f t="shared" si="9"/>
        <v>804.2936553574851</v>
      </c>
      <c r="AH31" s="84">
        <f t="shared" si="10"/>
        <v>187.84742188997507</v>
      </c>
      <c r="AI31" s="85">
        <f t="shared" si="11"/>
        <v>14.86318407960199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1:154" s="55" customFormat="1" ht="19.5" customHeight="1">
      <c r="A32" s="19">
        <v>27</v>
      </c>
      <c r="B32" s="18" t="s">
        <v>32</v>
      </c>
      <c r="C32" s="54">
        <v>3146</v>
      </c>
      <c r="D32" s="56">
        <f t="shared" si="12"/>
        <v>50.9</v>
      </c>
      <c r="E32" s="51">
        <f t="shared" si="12"/>
        <v>47.8</v>
      </c>
      <c r="F32" s="51">
        <f t="shared" si="12"/>
        <v>3.1</v>
      </c>
      <c r="G32" s="57">
        <f>SUM(H32:I32)</f>
        <v>0</v>
      </c>
      <c r="H32" s="20">
        <v>0</v>
      </c>
      <c r="I32" s="20">
        <v>0</v>
      </c>
      <c r="J32" s="57">
        <f t="shared" si="13"/>
        <v>39.3</v>
      </c>
      <c r="K32" s="20">
        <v>38.9</v>
      </c>
      <c r="L32" s="20">
        <v>0.4</v>
      </c>
      <c r="M32" s="57">
        <f t="shared" si="14"/>
        <v>1.9</v>
      </c>
      <c r="N32" s="20">
        <v>1.9</v>
      </c>
      <c r="O32" s="20">
        <v>0</v>
      </c>
      <c r="P32" s="57">
        <f>SUM(Q32:R32)</f>
        <v>6.6</v>
      </c>
      <c r="Q32" s="20">
        <v>6.1</v>
      </c>
      <c r="R32" s="20">
        <v>0.5</v>
      </c>
      <c r="S32" s="57">
        <f>SUM(T32:U32)</f>
        <v>0</v>
      </c>
      <c r="T32" s="20">
        <v>0</v>
      </c>
      <c r="U32" s="20">
        <v>0</v>
      </c>
      <c r="V32" s="57">
        <f t="shared" si="15"/>
        <v>3.1</v>
      </c>
      <c r="W32" s="20">
        <v>0.9</v>
      </c>
      <c r="X32" s="20">
        <v>2.2</v>
      </c>
      <c r="Y32" s="77">
        <v>18.1</v>
      </c>
      <c r="Z32" s="58">
        <f>D32+Y32</f>
        <v>69</v>
      </c>
      <c r="AA32" s="60">
        <f>SUM(AB32:AC32)</f>
        <v>50.9</v>
      </c>
      <c r="AB32" s="78">
        <f>G32+J32+M32+S32+V32</f>
        <v>44.3</v>
      </c>
      <c r="AC32" s="79">
        <f>P32</f>
        <v>6.6</v>
      </c>
      <c r="AD32" s="80">
        <f t="shared" si="6"/>
        <v>539.309175672812</v>
      </c>
      <c r="AE32" s="81">
        <f t="shared" si="7"/>
        <v>469.3791057427421</v>
      </c>
      <c r="AF32" s="82">
        <f t="shared" si="8"/>
        <v>69.93006993006993</v>
      </c>
      <c r="AG32" s="83">
        <f t="shared" si="9"/>
        <v>731.0870947234584</v>
      </c>
      <c r="AH32" s="84">
        <f t="shared" si="10"/>
        <v>191.77791905064635</v>
      </c>
      <c r="AI32" s="85">
        <f t="shared" si="11"/>
        <v>12.966601178781925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8" customFormat="1" ht="19.5" customHeight="1">
      <c r="A33" s="13">
        <v>28</v>
      </c>
      <c r="B33" s="18" t="s">
        <v>44</v>
      </c>
      <c r="C33" s="54">
        <v>2532</v>
      </c>
      <c r="D33" s="56">
        <f t="shared" si="12"/>
        <v>52.1</v>
      </c>
      <c r="E33" s="51">
        <f t="shared" si="12"/>
        <v>47.5</v>
      </c>
      <c r="F33" s="51">
        <f t="shared" si="12"/>
        <v>4.6</v>
      </c>
      <c r="G33" s="57">
        <f t="shared" si="1"/>
        <v>0</v>
      </c>
      <c r="H33" s="20">
        <v>0</v>
      </c>
      <c r="I33" s="20">
        <v>0</v>
      </c>
      <c r="J33" s="57">
        <f t="shared" si="13"/>
        <v>42.1</v>
      </c>
      <c r="K33" s="20">
        <v>39.2</v>
      </c>
      <c r="L33" s="20">
        <v>2.9</v>
      </c>
      <c r="M33" s="57">
        <f t="shared" si="14"/>
        <v>2.7</v>
      </c>
      <c r="N33" s="20">
        <v>1.8</v>
      </c>
      <c r="O33" s="20">
        <v>0.9</v>
      </c>
      <c r="P33" s="57">
        <f t="shared" si="16"/>
        <v>7.3</v>
      </c>
      <c r="Q33" s="20">
        <v>6.5</v>
      </c>
      <c r="R33" s="20">
        <v>0.8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13.5</v>
      </c>
      <c r="Z33" s="58">
        <f>D33+Y33</f>
        <v>65.6</v>
      </c>
      <c r="AA33" s="60">
        <f>SUM(AB33:AC33)</f>
        <v>52.1</v>
      </c>
      <c r="AB33" s="78">
        <f t="shared" si="4"/>
        <v>44.800000000000004</v>
      </c>
      <c r="AC33" s="79">
        <f t="shared" si="5"/>
        <v>7.3</v>
      </c>
      <c r="AD33" s="80">
        <f t="shared" si="6"/>
        <v>685.887309110058</v>
      </c>
      <c r="AE33" s="81">
        <f t="shared" si="7"/>
        <v>589.7840968931017</v>
      </c>
      <c r="AF33" s="82">
        <f t="shared" si="8"/>
        <v>96.10321221695628</v>
      </c>
      <c r="AG33" s="83">
        <f t="shared" si="9"/>
        <v>863.6124275934702</v>
      </c>
      <c r="AH33" s="84">
        <f t="shared" si="10"/>
        <v>177.72511848341233</v>
      </c>
      <c r="AI33" s="85">
        <f t="shared" si="11"/>
        <v>14.01151631477927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8" customFormat="1" ht="19.5" customHeight="1">
      <c r="A34" s="19">
        <v>29</v>
      </c>
      <c r="B34" s="18" t="s">
        <v>33</v>
      </c>
      <c r="C34" s="54">
        <v>8637</v>
      </c>
      <c r="D34" s="56">
        <f t="shared" si="12"/>
        <v>130.79999999999998</v>
      </c>
      <c r="E34" s="51">
        <f t="shared" si="12"/>
        <v>126.3</v>
      </c>
      <c r="F34" s="51">
        <f t="shared" si="12"/>
        <v>4.5</v>
      </c>
      <c r="G34" s="57">
        <f t="shared" si="1"/>
        <v>0</v>
      </c>
      <c r="H34" s="20">
        <v>0</v>
      </c>
      <c r="I34" s="20">
        <v>0</v>
      </c>
      <c r="J34" s="57">
        <f t="shared" si="13"/>
        <v>100.60000000000001</v>
      </c>
      <c r="K34" s="20">
        <v>99.4</v>
      </c>
      <c r="L34" s="20">
        <v>1.2</v>
      </c>
      <c r="M34" s="57">
        <f t="shared" si="14"/>
        <v>6.1</v>
      </c>
      <c r="N34" s="20">
        <v>5.6</v>
      </c>
      <c r="O34" s="20">
        <v>0.5</v>
      </c>
      <c r="P34" s="57">
        <f t="shared" si="16"/>
        <v>21.5</v>
      </c>
      <c r="Q34" s="20">
        <v>21.3</v>
      </c>
      <c r="R34" s="20">
        <v>0.2</v>
      </c>
      <c r="S34" s="57">
        <f t="shared" si="17"/>
        <v>0</v>
      </c>
      <c r="T34" s="20">
        <v>0</v>
      </c>
      <c r="U34" s="20">
        <v>0</v>
      </c>
      <c r="V34" s="57">
        <f t="shared" si="15"/>
        <v>2.6</v>
      </c>
      <c r="W34" s="20">
        <v>0</v>
      </c>
      <c r="X34" s="20">
        <v>2.6</v>
      </c>
      <c r="Y34" s="77">
        <v>40</v>
      </c>
      <c r="Z34" s="58">
        <f t="shared" si="2"/>
        <v>170.79999999999998</v>
      </c>
      <c r="AA34" s="60">
        <f>SUM(AB34:AC34)</f>
        <v>130.8</v>
      </c>
      <c r="AB34" s="78">
        <f t="shared" si="4"/>
        <v>109.3</v>
      </c>
      <c r="AC34" s="79">
        <f t="shared" si="5"/>
        <v>21.5</v>
      </c>
      <c r="AD34" s="80">
        <f t="shared" si="6"/>
        <v>504.80490911196017</v>
      </c>
      <c r="AE34" s="81">
        <f t="shared" si="7"/>
        <v>421.82856701786886</v>
      </c>
      <c r="AF34" s="82">
        <f t="shared" si="8"/>
        <v>82.97634209409131</v>
      </c>
      <c r="AG34" s="83">
        <f t="shared" si="9"/>
        <v>659.1794990544555</v>
      </c>
      <c r="AH34" s="84">
        <f t="shared" si="10"/>
        <v>154.37458994249548</v>
      </c>
      <c r="AI34" s="85">
        <f t="shared" si="11"/>
        <v>16.43730886850153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1:154" s="55" customFormat="1" ht="19.5" customHeight="1">
      <c r="A35" s="19">
        <v>30</v>
      </c>
      <c r="B35" s="18" t="s">
        <v>34</v>
      </c>
      <c r="C35" s="54">
        <v>4116</v>
      </c>
      <c r="D35" s="56">
        <f>G35+J35+M35+P35+S35+V35</f>
        <v>77.29999999999998</v>
      </c>
      <c r="E35" s="51">
        <f t="shared" si="12"/>
        <v>70.6</v>
      </c>
      <c r="F35" s="51">
        <f t="shared" si="12"/>
        <v>6.7</v>
      </c>
      <c r="G35" s="57">
        <f>SUM(H35:I35)</f>
        <v>0</v>
      </c>
      <c r="H35" s="20">
        <v>0</v>
      </c>
      <c r="I35" s="20">
        <v>0</v>
      </c>
      <c r="J35" s="57">
        <f t="shared" si="13"/>
        <v>64.39999999999999</v>
      </c>
      <c r="K35" s="20">
        <v>59.3</v>
      </c>
      <c r="L35" s="20">
        <v>5.1</v>
      </c>
      <c r="M35" s="57">
        <f t="shared" si="14"/>
        <v>3.6</v>
      </c>
      <c r="N35" s="20">
        <v>2.2</v>
      </c>
      <c r="O35" s="20">
        <v>1.4</v>
      </c>
      <c r="P35" s="57">
        <f>SUM(Q35:R35)</f>
        <v>9.299999999999999</v>
      </c>
      <c r="Q35" s="20">
        <v>9.1</v>
      </c>
      <c r="R35" s="20">
        <v>0.2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20.1</v>
      </c>
      <c r="Z35" s="58">
        <f>D35+Y35</f>
        <v>97.39999999999998</v>
      </c>
      <c r="AA35" s="60">
        <f t="shared" si="3"/>
        <v>77.29999999999998</v>
      </c>
      <c r="AB35" s="78">
        <f>G35+J35+M35+S35+V35</f>
        <v>67.99999999999999</v>
      </c>
      <c r="AC35" s="79">
        <f>P35</f>
        <v>9.299999999999999</v>
      </c>
      <c r="AD35" s="80">
        <f t="shared" si="6"/>
        <v>626.012309685779</v>
      </c>
      <c r="AE35" s="81">
        <f t="shared" si="7"/>
        <v>550.6964690638158</v>
      </c>
      <c r="AF35" s="82">
        <f t="shared" si="8"/>
        <v>75.31584062196306</v>
      </c>
      <c r="AG35" s="83">
        <f t="shared" si="9"/>
        <v>788.7917071590539</v>
      </c>
      <c r="AH35" s="84">
        <f t="shared" si="10"/>
        <v>162.77939747327503</v>
      </c>
      <c r="AI35" s="85">
        <f t="shared" si="11"/>
        <v>12.03104786545925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1:154" s="8" customFormat="1" ht="19.5" customHeight="1">
      <c r="A36" s="19">
        <v>31</v>
      </c>
      <c r="B36" s="18" t="s">
        <v>51</v>
      </c>
      <c r="C36" s="54">
        <v>5529</v>
      </c>
      <c r="D36" s="56">
        <f t="shared" si="12"/>
        <v>96.60000000000001</v>
      </c>
      <c r="E36" s="51">
        <f t="shared" si="12"/>
        <v>94.90000000000002</v>
      </c>
      <c r="F36" s="51">
        <f t="shared" si="12"/>
        <v>1.7000000000000002</v>
      </c>
      <c r="G36" s="57">
        <f t="shared" si="1"/>
        <v>0</v>
      </c>
      <c r="H36" s="20">
        <v>0</v>
      </c>
      <c r="I36" s="20">
        <v>0</v>
      </c>
      <c r="J36" s="57">
        <f t="shared" si="13"/>
        <v>72.60000000000001</v>
      </c>
      <c r="K36" s="20">
        <v>71.7</v>
      </c>
      <c r="L36" s="20">
        <v>0.9</v>
      </c>
      <c r="M36" s="57">
        <f t="shared" si="14"/>
        <v>3.3</v>
      </c>
      <c r="N36" s="20">
        <v>2.9</v>
      </c>
      <c r="O36" s="20">
        <v>0.4</v>
      </c>
      <c r="P36" s="57">
        <f t="shared" si="16"/>
        <v>11.200000000000001</v>
      </c>
      <c r="Q36" s="20">
        <v>10.9</v>
      </c>
      <c r="R36" s="20">
        <v>0.3</v>
      </c>
      <c r="S36" s="57">
        <f t="shared" si="17"/>
        <v>0</v>
      </c>
      <c r="T36" s="20">
        <v>0</v>
      </c>
      <c r="U36" s="20">
        <v>0</v>
      </c>
      <c r="V36" s="57">
        <f t="shared" si="15"/>
        <v>9.5</v>
      </c>
      <c r="W36" s="20">
        <v>9.4</v>
      </c>
      <c r="X36" s="20">
        <v>0.1</v>
      </c>
      <c r="Y36" s="77">
        <v>19.1</v>
      </c>
      <c r="Z36" s="58">
        <f t="shared" si="2"/>
        <v>115.70000000000002</v>
      </c>
      <c r="AA36" s="60">
        <f t="shared" si="3"/>
        <v>96.60000000000001</v>
      </c>
      <c r="AB36" s="78">
        <f t="shared" si="4"/>
        <v>85.4</v>
      </c>
      <c r="AC36" s="79">
        <f t="shared" si="5"/>
        <v>11.200000000000001</v>
      </c>
      <c r="AD36" s="80">
        <f t="shared" si="6"/>
        <v>582.3837945378912</v>
      </c>
      <c r="AE36" s="81">
        <f t="shared" si="7"/>
        <v>514.8610357508893</v>
      </c>
      <c r="AF36" s="82">
        <f t="shared" si="8"/>
        <v>67.52275878700188</v>
      </c>
      <c r="AG36" s="83">
        <f t="shared" si="9"/>
        <v>697.5342135407247</v>
      </c>
      <c r="AH36" s="84">
        <f t="shared" si="10"/>
        <v>115.15041900283354</v>
      </c>
      <c r="AI36" s="85">
        <f t="shared" si="11"/>
        <v>11.594202898550723</v>
      </c>
      <c r="AJ36" s="65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1:35" s="8" customFormat="1" ht="19.5" customHeight="1">
      <c r="A37" s="19">
        <v>32</v>
      </c>
      <c r="B37" s="18" t="s">
        <v>45</v>
      </c>
      <c r="C37" s="54">
        <v>15855</v>
      </c>
      <c r="D37" s="56">
        <f t="shared" si="12"/>
        <v>317.30000000000007</v>
      </c>
      <c r="E37" s="51">
        <f t="shared" si="12"/>
        <v>264</v>
      </c>
      <c r="F37" s="51">
        <f t="shared" si="12"/>
        <v>53.300000000000004</v>
      </c>
      <c r="G37" s="57">
        <f t="shared" si="1"/>
        <v>0</v>
      </c>
      <c r="H37" s="20">
        <v>0</v>
      </c>
      <c r="I37" s="20">
        <v>0</v>
      </c>
      <c r="J37" s="57">
        <f t="shared" si="13"/>
        <v>260.40000000000003</v>
      </c>
      <c r="K37" s="20">
        <v>219.3</v>
      </c>
      <c r="L37" s="20">
        <v>41.1</v>
      </c>
      <c r="M37" s="57">
        <f t="shared" si="14"/>
        <v>18.8</v>
      </c>
      <c r="N37" s="20">
        <v>10</v>
      </c>
      <c r="O37" s="20">
        <v>8.8</v>
      </c>
      <c r="P37" s="57">
        <f t="shared" si="16"/>
        <v>38.1</v>
      </c>
      <c r="Q37" s="20">
        <v>34.7</v>
      </c>
      <c r="R37" s="20">
        <v>3.4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58.7</v>
      </c>
      <c r="Z37" s="58">
        <f t="shared" si="2"/>
        <v>376.00000000000006</v>
      </c>
      <c r="AA37" s="60">
        <f t="shared" si="3"/>
        <v>317.30000000000007</v>
      </c>
      <c r="AB37" s="78">
        <f t="shared" si="4"/>
        <v>279.20000000000005</v>
      </c>
      <c r="AC37" s="79">
        <f t="shared" si="5"/>
        <v>38.1</v>
      </c>
      <c r="AD37" s="80">
        <f t="shared" si="6"/>
        <v>667.0871439083361</v>
      </c>
      <c r="AE37" s="81">
        <f t="shared" si="7"/>
        <v>586.9862293703354</v>
      </c>
      <c r="AF37" s="82">
        <f t="shared" si="8"/>
        <v>80.10091453800064</v>
      </c>
      <c r="AG37" s="83">
        <f t="shared" si="9"/>
        <v>790.497214338274</v>
      </c>
      <c r="AH37" s="84">
        <f t="shared" si="10"/>
        <v>123.41007042993799</v>
      </c>
      <c r="AI37" s="85">
        <f t="shared" si="11"/>
        <v>12.007563819728961</v>
      </c>
    </row>
    <row r="38" spans="1:35" s="8" customFormat="1" ht="19.5" customHeight="1" thickBot="1">
      <c r="A38" s="92">
        <v>33</v>
      </c>
      <c r="B38" s="93" t="s">
        <v>35</v>
      </c>
      <c r="C38" s="94">
        <v>11693</v>
      </c>
      <c r="D38" s="95">
        <f t="shared" si="12"/>
        <v>205.9</v>
      </c>
      <c r="E38" s="96">
        <f t="shared" si="12"/>
        <v>196.79999999999998</v>
      </c>
      <c r="F38" s="96">
        <f t="shared" si="12"/>
        <v>9.1</v>
      </c>
      <c r="G38" s="97">
        <f t="shared" si="1"/>
        <v>0</v>
      </c>
      <c r="H38" s="98">
        <v>0</v>
      </c>
      <c r="I38" s="98">
        <v>0</v>
      </c>
      <c r="J38" s="97">
        <f t="shared" si="13"/>
        <v>128.1</v>
      </c>
      <c r="K38" s="98">
        <v>124.8</v>
      </c>
      <c r="L38" s="98">
        <v>3.3</v>
      </c>
      <c r="M38" s="97">
        <f t="shared" si="14"/>
        <v>7.3</v>
      </c>
      <c r="N38" s="98">
        <v>6.3</v>
      </c>
      <c r="O38" s="98">
        <v>1</v>
      </c>
      <c r="P38" s="97">
        <f t="shared" si="16"/>
        <v>50.9</v>
      </c>
      <c r="Q38" s="98">
        <v>50.8</v>
      </c>
      <c r="R38" s="98">
        <v>0.1</v>
      </c>
      <c r="S38" s="97">
        <f t="shared" si="17"/>
        <v>0</v>
      </c>
      <c r="T38" s="98">
        <v>0</v>
      </c>
      <c r="U38" s="98">
        <v>0</v>
      </c>
      <c r="V38" s="97">
        <f t="shared" si="15"/>
        <v>19.6</v>
      </c>
      <c r="W38" s="98">
        <v>14.9</v>
      </c>
      <c r="X38" s="98">
        <v>4.7</v>
      </c>
      <c r="Y38" s="99">
        <v>47.9</v>
      </c>
      <c r="Z38" s="100">
        <f t="shared" si="2"/>
        <v>253.8</v>
      </c>
      <c r="AA38" s="101">
        <f t="shared" si="3"/>
        <v>205.9</v>
      </c>
      <c r="AB38" s="102">
        <f t="shared" si="4"/>
        <v>155</v>
      </c>
      <c r="AC38" s="103">
        <f t="shared" si="5"/>
        <v>50.9</v>
      </c>
      <c r="AD38" s="104">
        <f t="shared" si="6"/>
        <v>586.9608597736539</v>
      </c>
      <c r="AE38" s="105">
        <f t="shared" si="7"/>
        <v>441.859802160837</v>
      </c>
      <c r="AF38" s="106">
        <f t="shared" si="8"/>
        <v>145.10105761281676</v>
      </c>
      <c r="AG38" s="107">
        <f t="shared" si="9"/>
        <v>723.5097921833576</v>
      </c>
      <c r="AH38" s="108">
        <f t="shared" si="10"/>
        <v>136.5489324097038</v>
      </c>
      <c r="AI38" s="61">
        <f t="shared" si="11"/>
        <v>24.720738222438076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X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154" ht="15" customHeight="1">
      <c r="A1" s="116" t="s">
        <v>56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</row>
    <row r="2" spans="1:154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</row>
    <row r="3" spans="1:154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</row>
    <row r="4" spans="1:154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s="2" customFormat="1" ht="39.75" customHeight="1" thickBot="1">
      <c r="A5" s="148" t="s">
        <v>18</v>
      </c>
      <c r="B5" s="149"/>
      <c r="C5" s="34">
        <f>SUM(C6:C38)</f>
        <v>1211412</v>
      </c>
      <c r="D5" s="35">
        <f>SUM(E5:F5)</f>
        <v>22840.1</v>
      </c>
      <c r="E5" s="36">
        <f>SUM(E6:E38)</f>
        <v>21199.6</v>
      </c>
      <c r="F5" s="36">
        <f>SUM(F6:F38)</f>
        <v>1640.5</v>
      </c>
      <c r="G5" s="37">
        <f>SUM(H5:I5)</f>
        <v>501.1</v>
      </c>
      <c r="H5" s="37">
        <f aca="true" t="shared" si="0" ref="H5:AC5">SUM(H6:H38)</f>
        <v>501.1</v>
      </c>
      <c r="I5" s="37">
        <f t="shared" si="0"/>
        <v>0</v>
      </c>
      <c r="J5" s="37">
        <f>SUM(K5:L5)</f>
        <v>17623.6</v>
      </c>
      <c r="K5" s="37">
        <f t="shared" si="0"/>
        <v>16588.1</v>
      </c>
      <c r="L5" s="37">
        <f t="shared" si="0"/>
        <v>1035.5</v>
      </c>
      <c r="M5" s="37">
        <f>SUM(N5:O5)</f>
        <v>1002.6</v>
      </c>
      <c r="N5" s="37">
        <f t="shared" si="0"/>
        <v>788.3000000000001</v>
      </c>
      <c r="O5" s="37">
        <f t="shared" si="0"/>
        <v>214.29999999999998</v>
      </c>
      <c r="P5" s="37">
        <f>SUM(Q5:R5)</f>
        <v>3137.4999999999995</v>
      </c>
      <c r="Q5" s="37">
        <f t="shared" si="0"/>
        <v>3042.2999999999997</v>
      </c>
      <c r="R5" s="37">
        <f t="shared" si="0"/>
        <v>95.2</v>
      </c>
      <c r="S5" s="37">
        <f>SUM(T5:U5)</f>
        <v>1.3</v>
      </c>
      <c r="T5" s="37">
        <f t="shared" si="0"/>
        <v>1.1</v>
      </c>
      <c r="U5" s="37">
        <f t="shared" si="0"/>
        <v>0.2</v>
      </c>
      <c r="V5" s="37">
        <f>SUM(W5:X5)</f>
        <v>574.0000000000001</v>
      </c>
      <c r="W5" s="37">
        <f t="shared" si="0"/>
        <v>278.7</v>
      </c>
      <c r="X5" s="37">
        <f t="shared" si="0"/>
        <v>295.3000000000001</v>
      </c>
      <c r="Y5" s="38">
        <f t="shared" si="0"/>
        <v>10794.7</v>
      </c>
      <c r="Z5" s="39">
        <f t="shared" si="0"/>
        <v>33634.79999999999</v>
      </c>
      <c r="AA5" s="40">
        <f t="shared" si="0"/>
        <v>22840.1</v>
      </c>
      <c r="AB5" s="41">
        <f t="shared" si="0"/>
        <v>19702.600000000006</v>
      </c>
      <c r="AC5" s="42">
        <f t="shared" si="0"/>
        <v>3137.4999999999995</v>
      </c>
      <c r="AD5" s="43">
        <f>AA5/C5/31*1000000</f>
        <v>608.1972271653564</v>
      </c>
      <c r="AE5" s="44">
        <f>AB5/C5/31*1000000</f>
        <v>524.6503600224235</v>
      </c>
      <c r="AF5" s="45">
        <f>AC5/C5/31*1000000</f>
        <v>83.54686714293305</v>
      </c>
      <c r="AG5" s="46">
        <f>Z5/C5/31*1000000</f>
        <v>895.6437185590835</v>
      </c>
      <c r="AH5" s="47">
        <f>Y5/C5/31*1000000</f>
        <v>287.4464913937274</v>
      </c>
      <c r="AI5" s="48">
        <f>AC5*100/AA5</f>
        <v>13.736805005232025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</row>
    <row r="6" spans="1:154" s="8" customFormat="1" ht="19.5" customHeight="1" thickTop="1">
      <c r="A6" s="14">
        <v>1</v>
      </c>
      <c r="B6" s="15" t="s">
        <v>19</v>
      </c>
      <c r="C6" s="49">
        <v>285813</v>
      </c>
      <c r="D6" s="50">
        <f>G6+J6+M6+P6+S6+V6</f>
        <v>5322.700000000001</v>
      </c>
      <c r="E6" s="51">
        <f>H6+K6+N6+Q6+T6+W6</f>
        <v>5243.5</v>
      </c>
      <c r="F6" s="51">
        <f>I6+L6+O6+R6+U6+X6</f>
        <v>79.19999999999999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4066.3</v>
      </c>
      <c r="K6" s="16">
        <v>4009.8</v>
      </c>
      <c r="L6" s="16">
        <v>56.5</v>
      </c>
      <c r="M6" s="52">
        <f>SUM(N6:O6)</f>
        <v>267.3</v>
      </c>
      <c r="N6" s="16">
        <v>263.5</v>
      </c>
      <c r="O6" s="16">
        <v>3.8</v>
      </c>
      <c r="P6" s="52">
        <f>SUM(Q6:R6)</f>
        <v>892.6</v>
      </c>
      <c r="Q6" s="16">
        <v>891.7</v>
      </c>
      <c r="R6" s="16">
        <v>0.9</v>
      </c>
      <c r="S6" s="52">
        <f>SUM(T6:U6)</f>
        <v>0</v>
      </c>
      <c r="T6" s="16">
        <v>0</v>
      </c>
      <c r="U6" s="16">
        <v>0</v>
      </c>
      <c r="V6" s="52">
        <f>SUM(W6:X6)</f>
        <v>96.5</v>
      </c>
      <c r="W6" s="16">
        <v>78.5</v>
      </c>
      <c r="X6" s="16">
        <v>18</v>
      </c>
      <c r="Y6" s="67">
        <v>3247.6</v>
      </c>
      <c r="Z6" s="53">
        <f aca="true" t="shared" si="2" ref="Z6:Z38">D6+Y6</f>
        <v>8570.300000000001</v>
      </c>
      <c r="AA6" s="68">
        <f aca="true" t="shared" si="3" ref="AA6:AA38">SUM(AB6:AC6)</f>
        <v>5322.700000000001</v>
      </c>
      <c r="AB6" s="69">
        <f aca="true" t="shared" si="4" ref="AB6:AB38">G6+J6+M6+S6+V6</f>
        <v>4430.1</v>
      </c>
      <c r="AC6" s="70">
        <f aca="true" t="shared" si="5" ref="AC6:AC38">P6</f>
        <v>892.6</v>
      </c>
      <c r="AD6" s="71">
        <f aca="true" t="shared" si="6" ref="AD6:AD38">AA6/C6/31*1000000</f>
        <v>600.7424434857758</v>
      </c>
      <c r="AE6" s="72">
        <f aca="true" t="shared" si="7" ref="AE6:AE38">AB6/C6/31*1000000</f>
        <v>499.99983070365323</v>
      </c>
      <c r="AF6" s="73">
        <f aca="true" t="shared" si="8" ref="AF6:AF38">AC6/C6/31*1000000</f>
        <v>100.74261278212248</v>
      </c>
      <c r="AG6" s="74">
        <f aca="true" t="shared" si="9" ref="AG6:AG38">Z6/C6/31*1000000</f>
        <v>967.2803207782035</v>
      </c>
      <c r="AH6" s="75">
        <f aca="true" t="shared" si="10" ref="AH6:AH38">Y6/C6/31*1000000</f>
        <v>366.5378772924277</v>
      </c>
      <c r="AI6" s="76">
        <f aca="true" t="shared" si="11" ref="AI6:AI38">AC6*100/AA6</f>
        <v>16.769684558588683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1:154" s="55" customFormat="1" ht="19.5" customHeight="1">
      <c r="A7" s="13">
        <v>2</v>
      </c>
      <c r="B7" s="17" t="s">
        <v>20</v>
      </c>
      <c r="C7" s="54">
        <v>49685</v>
      </c>
      <c r="D7" s="50">
        <f aca="true" t="shared" si="12" ref="D7:F38">G7+J7+M7+P7+S7+V7</f>
        <v>1155</v>
      </c>
      <c r="E7" s="51">
        <f t="shared" si="12"/>
        <v>939.2</v>
      </c>
      <c r="F7" s="51">
        <f t="shared" si="12"/>
        <v>215.8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895</v>
      </c>
      <c r="K7" s="16">
        <v>800.7</v>
      </c>
      <c r="L7" s="16">
        <v>94.3</v>
      </c>
      <c r="M7" s="52">
        <f aca="true" t="shared" si="14" ref="M7:M38">SUM(N7:O7)</f>
        <v>43.4</v>
      </c>
      <c r="N7" s="16">
        <v>26</v>
      </c>
      <c r="O7" s="16">
        <v>17.4</v>
      </c>
      <c r="P7" s="52">
        <f>SUM(Q7:R7)</f>
        <v>139.2</v>
      </c>
      <c r="Q7" s="16">
        <v>102.3</v>
      </c>
      <c r="R7" s="16">
        <v>36.9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77.4</v>
      </c>
      <c r="W7" s="16">
        <v>10.2</v>
      </c>
      <c r="X7" s="16">
        <v>67.2</v>
      </c>
      <c r="Y7" s="67">
        <v>520.4</v>
      </c>
      <c r="Z7" s="53">
        <f>D7+Y7</f>
        <v>1675.4</v>
      </c>
      <c r="AA7" s="68">
        <f>SUM(AB7:AC7)</f>
        <v>1155</v>
      </c>
      <c r="AB7" s="69">
        <f>G7+J7+M7+S7+V7</f>
        <v>1015.8</v>
      </c>
      <c r="AC7" s="70">
        <f>P7</f>
        <v>139.2</v>
      </c>
      <c r="AD7" s="71">
        <f t="shared" si="6"/>
        <v>749.8855694098627</v>
      </c>
      <c r="AE7" s="72">
        <f t="shared" si="7"/>
        <v>659.5097501355312</v>
      </c>
      <c r="AF7" s="73">
        <f t="shared" si="8"/>
        <v>90.3758192743315</v>
      </c>
      <c r="AG7" s="74">
        <f t="shared" si="9"/>
        <v>1087.7560891682112</v>
      </c>
      <c r="AH7" s="75">
        <f t="shared" si="10"/>
        <v>337.87051975834856</v>
      </c>
      <c r="AI7" s="76">
        <f t="shared" si="11"/>
        <v>12.05194805194805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1:154" s="55" customFormat="1" ht="19.5" customHeight="1">
      <c r="A8" s="13">
        <v>3</v>
      </c>
      <c r="B8" s="18" t="s">
        <v>21</v>
      </c>
      <c r="C8" s="54">
        <v>34570</v>
      </c>
      <c r="D8" s="50">
        <f t="shared" si="12"/>
        <v>709</v>
      </c>
      <c r="E8" s="51">
        <f t="shared" si="12"/>
        <v>631.8</v>
      </c>
      <c r="F8" s="51">
        <f t="shared" si="12"/>
        <v>77.19999999999999</v>
      </c>
      <c r="G8" s="52">
        <f>SUM(H8:I8)</f>
        <v>0</v>
      </c>
      <c r="H8" s="16">
        <v>0</v>
      </c>
      <c r="I8" s="16">
        <v>0</v>
      </c>
      <c r="J8" s="52">
        <f t="shared" si="13"/>
        <v>612.6</v>
      </c>
      <c r="K8" s="16">
        <v>564.5</v>
      </c>
      <c r="L8" s="16">
        <v>48.1</v>
      </c>
      <c r="M8" s="52">
        <f t="shared" si="14"/>
        <v>65.8</v>
      </c>
      <c r="N8" s="16">
        <v>41.3</v>
      </c>
      <c r="O8" s="16">
        <v>24.5</v>
      </c>
      <c r="P8" s="52">
        <f>SUM(Q8:R8)</f>
        <v>30.6</v>
      </c>
      <c r="Q8" s="16">
        <v>26</v>
      </c>
      <c r="R8" s="16">
        <v>4.6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74.4</v>
      </c>
      <c r="Z8" s="53">
        <f>D8+Y8</f>
        <v>783.4</v>
      </c>
      <c r="AA8" s="68">
        <f>SUM(AB8:AC8)</f>
        <v>709</v>
      </c>
      <c r="AB8" s="69">
        <f>G8+J8+M8+S8+V8</f>
        <v>678.4</v>
      </c>
      <c r="AC8" s="70">
        <f>P8</f>
        <v>30.6</v>
      </c>
      <c r="AD8" s="71">
        <f t="shared" si="6"/>
        <v>661.5842563475696</v>
      </c>
      <c r="AE8" s="72">
        <f t="shared" si="7"/>
        <v>633.0306904177593</v>
      </c>
      <c r="AF8" s="73">
        <f t="shared" si="8"/>
        <v>28.553565929810482</v>
      </c>
      <c r="AG8" s="74">
        <f t="shared" si="9"/>
        <v>731.0086127259324</v>
      </c>
      <c r="AH8" s="75">
        <f t="shared" si="10"/>
        <v>69.42435637836275</v>
      </c>
      <c r="AI8" s="76">
        <f t="shared" si="11"/>
        <v>4.3159379407616365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s="8" customFormat="1" ht="19.5" customHeight="1">
      <c r="A9" s="19">
        <v>4</v>
      </c>
      <c r="B9" s="18" t="s">
        <v>22</v>
      </c>
      <c r="C9" s="54">
        <v>93850</v>
      </c>
      <c r="D9" s="56">
        <f t="shared" si="12"/>
        <v>1483.1</v>
      </c>
      <c r="E9" s="51">
        <f t="shared" si="12"/>
        <v>1446.6</v>
      </c>
      <c r="F9" s="51">
        <f t="shared" si="12"/>
        <v>36.5</v>
      </c>
      <c r="G9" s="57">
        <f t="shared" si="1"/>
        <v>0</v>
      </c>
      <c r="H9" s="20">
        <v>0</v>
      </c>
      <c r="I9" s="20">
        <v>0</v>
      </c>
      <c r="J9" s="57">
        <f t="shared" si="13"/>
        <v>1294.5</v>
      </c>
      <c r="K9" s="16">
        <v>1270.1</v>
      </c>
      <c r="L9" s="16">
        <v>24.4</v>
      </c>
      <c r="M9" s="57">
        <f t="shared" si="14"/>
        <v>72.3</v>
      </c>
      <c r="N9" s="16">
        <v>64</v>
      </c>
      <c r="O9" s="16">
        <v>8.3</v>
      </c>
      <c r="P9" s="57">
        <f aca="true" t="shared" si="16" ref="P9:P38">SUM(Q9:R9)</f>
        <v>112.5</v>
      </c>
      <c r="Q9" s="16">
        <v>112.5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3.8</v>
      </c>
      <c r="W9" s="16">
        <v>0</v>
      </c>
      <c r="X9" s="16">
        <v>3.8</v>
      </c>
      <c r="Y9" s="77">
        <v>909.3</v>
      </c>
      <c r="Z9" s="58">
        <f t="shared" si="2"/>
        <v>2392.3999999999996</v>
      </c>
      <c r="AA9" s="60">
        <f t="shared" si="3"/>
        <v>1483.1</v>
      </c>
      <c r="AB9" s="78">
        <f t="shared" si="4"/>
        <v>1370.6</v>
      </c>
      <c r="AC9" s="79">
        <f t="shared" si="5"/>
        <v>112.5</v>
      </c>
      <c r="AD9" s="80">
        <f t="shared" si="6"/>
        <v>509.77022358946164</v>
      </c>
      <c r="AE9" s="81">
        <f t="shared" si="7"/>
        <v>471.10179249660575</v>
      </c>
      <c r="AF9" s="82">
        <f t="shared" si="8"/>
        <v>38.66843109285579</v>
      </c>
      <c r="AG9" s="83">
        <f t="shared" si="9"/>
        <v>822.3142626359838</v>
      </c>
      <c r="AH9" s="84">
        <f t="shared" si="10"/>
        <v>312.5440390465224</v>
      </c>
      <c r="AI9" s="85">
        <f t="shared" si="11"/>
        <v>7.585462881801632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9.5" customHeight="1">
      <c r="A10" s="19">
        <v>5</v>
      </c>
      <c r="B10" s="18" t="s">
        <v>46</v>
      </c>
      <c r="C10" s="54">
        <v>92465</v>
      </c>
      <c r="D10" s="56">
        <f t="shared" si="12"/>
        <v>1560.8</v>
      </c>
      <c r="E10" s="51">
        <f t="shared" si="12"/>
        <v>1448.3999999999999</v>
      </c>
      <c r="F10" s="51">
        <f t="shared" si="12"/>
        <v>112.4</v>
      </c>
      <c r="G10" s="57">
        <f t="shared" si="1"/>
        <v>0</v>
      </c>
      <c r="H10" s="20">
        <v>0</v>
      </c>
      <c r="I10" s="20">
        <v>0</v>
      </c>
      <c r="J10" s="57">
        <f t="shared" si="13"/>
        <v>1183.8</v>
      </c>
      <c r="K10" s="20">
        <v>1097.6</v>
      </c>
      <c r="L10" s="20">
        <v>86.2</v>
      </c>
      <c r="M10" s="57">
        <f t="shared" si="14"/>
        <v>80.2</v>
      </c>
      <c r="N10" s="20">
        <v>54</v>
      </c>
      <c r="O10" s="20">
        <v>26.2</v>
      </c>
      <c r="P10" s="57">
        <f t="shared" si="16"/>
        <v>296.8</v>
      </c>
      <c r="Q10" s="20">
        <v>296.8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730.8</v>
      </c>
      <c r="Z10" s="58">
        <f t="shared" si="2"/>
        <v>2291.6</v>
      </c>
      <c r="AA10" s="60">
        <f t="shared" si="3"/>
        <v>1560.8</v>
      </c>
      <c r="AB10" s="78">
        <f t="shared" si="4"/>
        <v>1264</v>
      </c>
      <c r="AC10" s="79">
        <f t="shared" si="5"/>
        <v>296.8</v>
      </c>
      <c r="AD10" s="80">
        <f t="shared" si="6"/>
        <v>544.5129194481609</v>
      </c>
      <c r="AE10" s="81">
        <f t="shared" si="7"/>
        <v>440.96894552952034</v>
      </c>
      <c r="AF10" s="82">
        <f t="shared" si="8"/>
        <v>103.54397391864053</v>
      </c>
      <c r="AG10" s="83">
        <f t="shared" si="9"/>
        <v>799.4655344742475</v>
      </c>
      <c r="AH10" s="84">
        <f t="shared" si="10"/>
        <v>254.95261502608656</v>
      </c>
      <c r="AI10" s="85">
        <f t="shared" si="11"/>
        <v>19.015889287544848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s="8" customFormat="1" ht="19.5" customHeight="1">
      <c r="A11" s="19">
        <v>6</v>
      </c>
      <c r="B11" s="18" t="s">
        <v>23</v>
      </c>
      <c r="C11" s="54">
        <v>33553</v>
      </c>
      <c r="D11" s="56">
        <f>G11+J11+M11+P11+S11+V11</f>
        <v>762.0999999999999</v>
      </c>
      <c r="E11" s="51">
        <f t="shared" si="12"/>
        <v>608.6</v>
      </c>
      <c r="F11" s="51">
        <f t="shared" si="12"/>
        <v>153.5</v>
      </c>
      <c r="G11" s="57">
        <f>SUM(H11:I11)</f>
        <v>0</v>
      </c>
      <c r="H11" s="20">
        <v>0</v>
      </c>
      <c r="I11" s="20">
        <v>0</v>
      </c>
      <c r="J11" s="57">
        <f t="shared" si="13"/>
        <v>623.3</v>
      </c>
      <c r="K11" s="20">
        <v>498.2</v>
      </c>
      <c r="L11" s="20">
        <v>125.1</v>
      </c>
      <c r="M11" s="57">
        <f t="shared" si="14"/>
        <v>42.4</v>
      </c>
      <c r="N11" s="20">
        <v>19.4</v>
      </c>
      <c r="O11" s="20">
        <v>23</v>
      </c>
      <c r="P11" s="57">
        <f t="shared" si="16"/>
        <v>96.4</v>
      </c>
      <c r="Q11" s="20">
        <v>91</v>
      </c>
      <c r="R11" s="20">
        <v>5.4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302.1</v>
      </c>
      <c r="Z11" s="58">
        <f t="shared" si="2"/>
        <v>1064.1999999999998</v>
      </c>
      <c r="AA11" s="60">
        <f t="shared" si="3"/>
        <v>762.0999999999999</v>
      </c>
      <c r="AB11" s="78">
        <f t="shared" si="4"/>
        <v>665.6999999999999</v>
      </c>
      <c r="AC11" s="79">
        <f t="shared" si="5"/>
        <v>96.4</v>
      </c>
      <c r="AD11" s="80">
        <f t="shared" si="6"/>
        <v>732.687716977377</v>
      </c>
      <c r="AE11" s="81">
        <f t="shared" si="7"/>
        <v>640.008152725154</v>
      </c>
      <c r="AF11" s="82">
        <f t="shared" si="8"/>
        <v>92.67956425222302</v>
      </c>
      <c r="AG11" s="83">
        <f t="shared" si="9"/>
        <v>1023.128550593524</v>
      </c>
      <c r="AH11" s="84">
        <f t="shared" si="10"/>
        <v>290.4408336161471</v>
      </c>
      <c r="AI11" s="85">
        <f t="shared" si="11"/>
        <v>12.64925862747671</v>
      </c>
      <c r="AJ11" s="6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s="8" customFormat="1" ht="19.5" customHeight="1">
      <c r="A12" s="19">
        <v>7</v>
      </c>
      <c r="B12" s="18" t="s">
        <v>24</v>
      </c>
      <c r="C12" s="54">
        <v>25719</v>
      </c>
      <c r="D12" s="56">
        <f>G12+J12+M12+P12+S12+V12</f>
        <v>514.0999999999999</v>
      </c>
      <c r="E12" s="51">
        <f t="shared" si="12"/>
        <v>479.3999999999999</v>
      </c>
      <c r="F12" s="51">
        <f t="shared" si="12"/>
        <v>34.7</v>
      </c>
      <c r="G12" s="57">
        <f>SUM(H12:I12)</f>
        <v>0</v>
      </c>
      <c r="H12" s="20">
        <v>0</v>
      </c>
      <c r="I12" s="20">
        <v>0</v>
      </c>
      <c r="J12" s="57">
        <f t="shared" si="13"/>
        <v>373.59999999999997</v>
      </c>
      <c r="K12" s="20">
        <v>358.4</v>
      </c>
      <c r="L12" s="20">
        <v>15.2</v>
      </c>
      <c r="M12" s="57">
        <f t="shared" si="14"/>
        <v>29.4</v>
      </c>
      <c r="N12" s="20">
        <v>24.2</v>
      </c>
      <c r="O12" s="20">
        <v>5.2</v>
      </c>
      <c r="P12" s="57">
        <f>SUM(Q12:R12)</f>
        <v>102.1</v>
      </c>
      <c r="Q12" s="20">
        <v>91.6</v>
      </c>
      <c r="R12" s="20">
        <v>10.5</v>
      </c>
      <c r="S12" s="57">
        <f t="shared" si="17"/>
        <v>0.4</v>
      </c>
      <c r="T12" s="20">
        <v>0.3</v>
      </c>
      <c r="U12" s="20">
        <v>0.1</v>
      </c>
      <c r="V12" s="57">
        <f t="shared" si="15"/>
        <v>8.600000000000001</v>
      </c>
      <c r="W12" s="20">
        <v>4.9</v>
      </c>
      <c r="X12" s="20">
        <v>3.7</v>
      </c>
      <c r="Y12" s="77">
        <v>174.6</v>
      </c>
      <c r="Z12" s="58">
        <f>D12+Y12</f>
        <v>688.6999999999999</v>
      </c>
      <c r="AA12" s="60">
        <f>SUM(AB12:AC12)</f>
        <v>514.0999999999999</v>
      </c>
      <c r="AB12" s="78">
        <f>G12+J12+M12+S12+V12</f>
        <v>411.99999999999994</v>
      </c>
      <c r="AC12" s="79">
        <f>P12</f>
        <v>102.1</v>
      </c>
      <c r="AD12" s="80">
        <f t="shared" si="6"/>
        <v>644.8101002271446</v>
      </c>
      <c r="AE12" s="81">
        <f t="shared" si="7"/>
        <v>516.7511404271223</v>
      </c>
      <c r="AF12" s="82">
        <f t="shared" si="8"/>
        <v>128.0589598000223</v>
      </c>
      <c r="AG12" s="83">
        <f t="shared" si="9"/>
        <v>863.8022097382504</v>
      </c>
      <c r="AH12" s="84">
        <f t="shared" si="10"/>
        <v>218.99210951110575</v>
      </c>
      <c r="AI12" s="85">
        <f t="shared" si="11"/>
        <v>19.85994942618168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8" customFormat="1" ht="19.5" customHeight="1">
      <c r="A13" s="19">
        <v>8</v>
      </c>
      <c r="B13" s="18" t="s">
        <v>40</v>
      </c>
      <c r="C13" s="54">
        <v>112240</v>
      </c>
      <c r="D13" s="56">
        <f t="shared" si="12"/>
        <v>2014.2000000000003</v>
      </c>
      <c r="E13" s="51">
        <f t="shared" si="12"/>
        <v>1869.8</v>
      </c>
      <c r="F13" s="51">
        <f t="shared" si="12"/>
        <v>144.4</v>
      </c>
      <c r="G13" s="57">
        <f t="shared" si="1"/>
        <v>0</v>
      </c>
      <c r="H13" s="20">
        <v>0</v>
      </c>
      <c r="I13" s="20">
        <v>0</v>
      </c>
      <c r="J13" s="57">
        <f t="shared" si="13"/>
        <v>1661.8000000000002</v>
      </c>
      <c r="K13" s="20">
        <v>1563.9</v>
      </c>
      <c r="L13" s="20">
        <v>97.9</v>
      </c>
      <c r="M13" s="57">
        <f t="shared" si="14"/>
        <v>108.69999999999999</v>
      </c>
      <c r="N13" s="20">
        <v>92.6</v>
      </c>
      <c r="O13" s="20">
        <v>16.1</v>
      </c>
      <c r="P13" s="57">
        <f t="shared" si="16"/>
        <v>213.3</v>
      </c>
      <c r="Q13" s="20">
        <v>213.3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30.4</v>
      </c>
      <c r="W13" s="20">
        <v>0</v>
      </c>
      <c r="X13" s="20">
        <v>30.4</v>
      </c>
      <c r="Y13" s="77">
        <v>736.9</v>
      </c>
      <c r="Z13" s="58">
        <f t="shared" si="2"/>
        <v>2751.1000000000004</v>
      </c>
      <c r="AA13" s="60">
        <f t="shared" si="3"/>
        <v>2014.2000000000003</v>
      </c>
      <c r="AB13" s="78">
        <f t="shared" si="4"/>
        <v>1800.9000000000003</v>
      </c>
      <c r="AC13" s="79">
        <f t="shared" si="5"/>
        <v>213.3</v>
      </c>
      <c r="AD13" s="80">
        <f t="shared" si="6"/>
        <v>578.8862575586876</v>
      </c>
      <c r="AE13" s="81">
        <f t="shared" si="7"/>
        <v>517.5832892649394</v>
      </c>
      <c r="AF13" s="82">
        <f t="shared" si="8"/>
        <v>61.30296829374842</v>
      </c>
      <c r="AG13" s="83">
        <f t="shared" si="9"/>
        <v>790.6732117812063</v>
      </c>
      <c r="AH13" s="84">
        <f t="shared" si="10"/>
        <v>211.78695422251857</v>
      </c>
      <c r="AI13" s="85">
        <f t="shared" si="11"/>
        <v>10.589812332439676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55" customFormat="1" ht="17.25" customHeight="1">
      <c r="A14" s="13">
        <v>9</v>
      </c>
      <c r="B14" s="18" t="s">
        <v>47</v>
      </c>
      <c r="C14" s="54">
        <v>18413</v>
      </c>
      <c r="D14" s="56">
        <f t="shared" si="12"/>
        <v>349.09999999999997</v>
      </c>
      <c r="E14" s="51">
        <f t="shared" si="12"/>
        <v>279.4</v>
      </c>
      <c r="F14" s="51">
        <f t="shared" si="12"/>
        <v>69.7</v>
      </c>
      <c r="G14" s="57">
        <f>SUM(H14:I14)</f>
        <v>0</v>
      </c>
      <c r="H14" s="20">
        <v>0</v>
      </c>
      <c r="I14" s="20">
        <v>0</v>
      </c>
      <c r="J14" s="57">
        <f t="shared" si="13"/>
        <v>296.9</v>
      </c>
      <c r="K14" s="20">
        <v>239.7</v>
      </c>
      <c r="L14" s="20">
        <v>57.2</v>
      </c>
      <c r="M14" s="57">
        <f t="shared" si="14"/>
        <v>14.2</v>
      </c>
      <c r="N14" s="20">
        <v>8.1</v>
      </c>
      <c r="O14" s="20">
        <v>6.1</v>
      </c>
      <c r="P14" s="57">
        <f t="shared" si="16"/>
        <v>38</v>
      </c>
      <c r="Q14" s="20">
        <v>31.6</v>
      </c>
      <c r="R14" s="20">
        <v>6.4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75.2</v>
      </c>
      <c r="Z14" s="58">
        <f t="shared" si="2"/>
        <v>424.29999999999995</v>
      </c>
      <c r="AA14" s="60">
        <f t="shared" si="3"/>
        <v>349.09999999999997</v>
      </c>
      <c r="AB14" s="78">
        <f>G14+J14+M14+S14+V14</f>
        <v>311.09999999999997</v>
      </c>
      <c r="AC14" s="79">
        <f>P14</f>
        <v>38</v>
      </c>
      <c r="AD14" s="86">
        <f t="shared" si="6"/>
        <v>611.5945431260872</v>
      </c>
      <c r="AE14" s="81">
        <f t="shared" si="7"/>
        <v>545.0216624649834</v>
      </c>
      <c r="AF14" s="82">
        <f t="shared" si="8"/>
        <v>66.57288066110375</v>
      </c>
      <c r="AG14" s="83">
        <f t="shared" si="9"/>
        <v>743.3387701185873</v>
      </c>
      <c r="AH14" s="87">
        <f t="shared" si="10"/>
        <v>131.74422699250005</v>
      </c>
      <c r="AI14" s="85">
        <f t="shared" si="11"/>
        <v>10.88513319965626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55" customFormat="1" ht="19.5" customHeight="1">
      <c r="A15" s="13">
        <v>10</v>
      </c>
      <c r="B15" s="18" t="s">
        <v>25</v>
      </c>
      <c r="C15" s="54">
        <v>31680</v>
      </c>
      <c r="D15" s="56">
        <f t="shared" si="12"/>
        <v>666.1999999999999</v>
      </c>
      <c r="E15" s="51">
        <f t="shared" si="12"/>
        <v>593.9</v>
      </c>
      <c r="F15" s="51">
        <f t="shared" si="12"/>
        <v>72.3</v>
      </c>
      <c r="G15" s="57">
        <f t="shared" si="1"/>
        <v>501.1</v>
      </c>
      <c r="H15" s="20">
        <v>501.1</v>
      </c>
      <c r="I15" s="20">
        <v>0</v>
      </c>
      <c r="J15" s="57">
        <f t="shared" si="13"/>
        <v>50</v>
      </c>
      <c r="K15" s="20">
        <v>0</v>
      </c>
      <c r="L15" s="20">
        <v>50</v>
      </c>
      <c r="M15" s="57">
        <f t="shared" si="14"/>
        <v>6.9</v>
      </c>
      <c r="N15" s="20">
        <v>0</v>
      </c>
      <c r="O15" s="20">
        <v>6.9</v>
      </c>
      <c r="P15" s="57">
        <f t="shared" si="16"/>
        <v>88.3</v>
      </c>
      <c r="Q15" s="20">
        <v>88.3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19.9</v>
      </c>
      <c r="W15" s="20">
        <v>4.5</v>
      </c>
      <c r="X15" s="20">
        <v>15.4</v>
      </c>
      <c r="Y15" s="77">
        <v>396.7</v>
      </c>
      <c r="Z15" s="58">
        <f t="shared" si="2"/>
        <v>1062.8999999999999</v>
      </c>
      <c r="AA15" s="60">
        <f t="shared" si="3"/>
        <v>666.1999999999999</v>
      </c>
      <c r="AB15" s="78">
        <f>G15+J15+M15+S15+V15</f>
        <v>577.9</v>
      </c>
      <c r="AC15" s="79">
        <f>P15</f>
        <v>88.3</v>
      </c>
      <c r="AD15" s="80">
        <f t="shared" si="6"/>
        <v>678.3561420658193</v>
      </c>
      <c r="AE15" s="81">
        <f t="shared" si="7"/>
        <v>588.4449332029976</v>
      </c>
      <c r="AF15" s="82">
        <f t="shared" si="8"/>
        <v>89.91120886282177</v>
      </c>
      <c r="AG15" s="83">
        <f t="shared" si="9"/>
        <v>1082.2947214076246</v>
      </c>
      <c r="AH15" s="84">
        <f t="shared" si="10"/>
        <v>403.9385793418051</v>
      </c>
      <c r="AI15" s="85">
        <f t="shared" si="11"/>
        <v>13.254277994596219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</row>
    <row r="16" spans="1:154" s="8" customFormat="1" ht="19.5" customHeight="1">
      <c r="A16" s="19">
        <v>11</v>
      </c>
      <c r="B16" s="18" t="s">
        <v>48</v>
      </c>
      <c r="C16" s="54">
        <v>25861</v>
      </c>
      <c r="D16" s="56">
        <f>G16+J16+M16+P16+S16+V16</f>
        <v>504.3</v>
      </c>
      <c r="E16" s="51">
        <f t="shared" si="12"/>
        <v>480.1</v>
      </c>
      <c r="F16" s="51">
        <f t="shared" si="12"/>
        <v>24.2</v>
      </c>
      <c r="G16" s="57">
        <f t="shared" si="1"/>
        <v>0</v>
      </c>
      <c r="H16" s="20">
        <v>0</v>
      </c>
      <c r="I16" s="20">
        <v>0</v>
      </c>
      <c r="J16" s="57">
        <f t="shared" si="13"/>
        <v>404.5</v>
      </c>
      <c r="K16" s="20">
        <v>395.8</v>
      </c>
      <c r="L16" s="20">
        <v>8.7</v>
      </c>
      <c r="M16" s="57">
        <f t="shared" si="14"/>
        <v>20.099999999999998</v>
      </c>
      <c r="N16" s="20">
        <v>16.4</v>
      </c>
      <c r="O16" s="20">
        <v>3.7</v>
      </c>
      <c r="P16" s="57">
        <f t="shared" si="16"/>
        <v>55</v>
      </c>
      <c r="Q16" s="20">
        <v>54.1</v>
      </c>
      <c r="R16" s="20">
        <v>0.9</v>
      </c>
      <c r="S16" s="57">
        <f t="shared" si="17"/>
        <v>0</v>
      </c>
      <c r="T16" s="20">
        <v>0</v>
      </c>
      <c r="U16" s="20">
        <v>0</v>
      </c>
      <c r="V16" s="57">
        <f t="shared" si="15"/>
        <v>24.700000000000003</v>
      </c>
      <c r="W16" s="20">
        <v>13.8</v>
      </c>
      <c r="X16" s="20">
        <v>10.9</v>
      </c>
      <c r="Y16" s="77">
        <v>164.5</v>
      </c>
      <c r="Z16" s="58">
        <f t="shared" si="2"/>
        <v>668.8</v>
      </c>
      <c r="AA16" s="60">
        <f t="shared" si="3"/>
        <v>504.3</v>
      </c>
      <c r="AB16" s="78">
        <f t="shared" si="4"/>
        <v>449.3</v>
      </c>
      <c r="AC16" s="79">
        <f t="shared" si="5"/>
        <v>55</v>
      </c>
      <c r="AD16" s="80">
        <f t="shared" si="6"/>
        <v>629.0453553800654</v>
      </c>
      <c r="AE16" s="81">
        <f t="shared" si="7"/>
        <v>560.4403691696675</v>
      </c>
      <c r="AF16" s="82">
        <f t="shared" si="8"/>
        <v>68.60498621039778</v>
      </c>
      <c r="AG16" s="83">
        <f t="shared" si="9"/>
        <v>834.2366323184368</v>
      </c>
      <c r="AH16" s="84">
        <f t="shared" si="10"/>
        <v>205.19127693837154</v>
      </c>
      <c r="AI16" s="85">
        <f t="shared" si="11"/>
        <v>10.90620662304184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</row>
    <row r="17" spans="1:154" s="8" customFormat="1" ht="19.5" customHeight="1">
      <c r="A17" s="19">
        <v>12</v>
      </c>
      <c r="B17" s="18" t="s">
        <v>41</v>
      </c>
      <c r="C17" s="54">
        <v>24474</v>
      </c>
      <c r="D17" s="56">
        <f t="shared" si="12"/>
        <v>567.5</v>
      </c>
      <c r="E17" s="51">
        <f t="shared" si="12"/>
        <v>464.3</v>
      </c>
      <c r="F17" s="51">
        <f t="shared" si="12"/>
        <v>103.2</v>
      </c>
      <c r="G17" s="57">
        <f t="shared" si="1"/>
        <v>0</v>
      </c>
      <c r="H17" s="20">
        <v>0</v>
      </c>
      <c r="I17" s="20">
        <v>0</v>
      </c>
      <c r="J17" s="57">
        <f t="shared" si="13"/>
        <v>467.9</v>
      </c>
      <c r="K17" s="20">
        <v>394.5</v>
      </c>
      <c r="L17" s="20">
        <v>73.4</v>
      </c>
      <c r="M17" s="57">
        <f t="shared" si="14"/>
        <v>15.600000000000001</v>
      </c>
      <c r="N17" s="20">
        <v>15.3</v>
      </c>
      <c r="O17" s="20">
        <v>0.3</v>
      </c>
      <c r="P17" s="57">
        <f t="shared" si="16"/>
        <v>62.2</v>
      </c>
      <c r="Q17" s="20">
        <v>54.5</v>
      </c>
      <c r="R17" s="20">
        <v>7.7</v>
      </c>
      <c r="S17" s="57">
        <f t="shared" si="17"/>
        <v>0</v>
      </c>
      <c r="T17" s="20">
        <v>0</v>
      </c>
      <c r="U17" s="20">
        <v>0</v>
      </c>
      <c r="V17" s="57">
        <f t="shared" si="15"/>
        <v>21.8</v>
      </c>
      <c r="W17" s="20">
        <v>0</v>
      </c>
      <c r="X17" s="20">
        <v>21.8</v>
      </c>
      <c r="Y17" s="77">
        <v>261.3</v>
      </c>
      <c r="Z17" s="58">
        <f t="shared" si="2"/>
        <v>828.8</v>
      </c>
      <c r="AA17" s="60">
        <f t="shared" si="3"/>
        <v>567.5</v>
      </c>
      <c r="AB17" s="78">
        <f t="shared" si="4"/>
        <v>505.3</v>
      </c>
      <c r="AC17" s="79">
        <f t="shared" si="5"/>
        <v>62.2</v>
      </c>
      <c r="AD17" s="80">
        <f t="shared" si="6"/>
        <v>747.9958982145635</v>
      </c>
      <c r="AE17" s="81">
        <f t="shared" si="7"/>
        <v>666.0129116613549</v>
      </c>
      <c r="AF17" s="82">
        <f t="shared" si="8"/>
        <v>81.98298655320853</v>
      </c>
      <c r="AG17" s="83">
        <f t="shared" si="9"/>
        <v>1092.4035250048107</v>
      </c>
      <c r="AH17" s="84">
        <f t="shared" si="10"/>
        <v>344.4076267902475</v>
      </c>
      <c r="AI17" s="85">
        <f t="shared" si="11"/>
        <v>10.960352422907489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</row>
    <row r="18" spans="1:154" s="8" customFormat="1" ht="19.5" customHeight="1">
      <c r="A18" s="19">
        <v>13</v>
      </c>
      <c r="B18" s="18" t="s">
        <v>49</v>
      </c>
      <c r="C18" s="54">
        <v>113619</v>
      </c>
      <c r="D18" s="56">
        <f t="shared" si="12"/>
        <v>2031.1</v>
      </c>
      <c r="E18" s="51">
        <f t="shared" si="12"/>
        <v>1896</v>
      </c>
      <c r="F18" s="51">
        <f t="shared" si="12"/>
        <v>135.1</v>
      </c>
      <c r="G18" s="57">
        <f t="shared" si="1"/>
        <v>0</v>
      </c>
      <c r="H18" s="20">
        <v>0</v>
      </c>
      <c r="I18" s="20">
        <v>0</v>
      </c>
      <c r="J18" s="57">
        <f t="shared" si="13"/>
        <v>1705.8999999999999</v>
      </c>
      <c r="K18" s="20">
        <v>1605.8</v>
      </c>
      <c r="L18" s="20">
        <v>100.1</v>
      </c>
      <c r="M18" s="57">
        <f t="shared" si="14"/>
        <v>110.5</v>
      </c>
      <c r="N18" s="20">
        <v>75.5</v>
      </c>
      <c r="O18" s="20">
        <v>35</v>
      </c>
      <c r="P18" s="57">
        <f t="shared" si="16"/>
        <v>214.7</v>
      </c>
      <c r="Q18" s="20">
        <v>214.7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1151.3</v>
      </c>
      <c r="Z18" s="58">
        <f t="shared" si="2"/>
        <v>3182.3999999999996</v>
      </c>
      <c r="AA18" s="60">
        <f t="shared" si="3"/>
        <v>2031.1</v>
      </c>
      <c r="AB18" s="78">
        <f t="shared" si="4"/>
        <v>1816.3999999999999</v>
      </c>
      <c r="AC18" s="79">
        <f t="shared" si="5"/>
        <v>214.7</v>
      </c>
      <c r="AD18" s="80">
        <f t="shared" si="6"/>
        <v>576.6584359896643</v>
      </c>
      <c r="AE18" s="81">
        <f t="shared" si="7"/>
        <v>515.7020250758832</v>
      </c>
      <c r="AF18" s="82">
        <f t="shared" si="8"/>
        <v>60.95641091378117</v>
      </c>
      <c r="AG18" s="74">
        <f t="shared" si="9"/>
        <v>903.5290269772574</v>
      </c>
      <c r="AH18" s="84">
        <f t="shared" si="10"/>
        <v>326.87059098759323</v>
      </c>
      <c r="AI18" s="85">
        <f t="shared" si="11"/>
        <v>10.570626753975679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</row>
    <row r="19" spans="1:154" s="8" customFormat="1" ht="19.5" customHeight="1">
      <c r="A19" s="19">
        <v>14</v>
      </c>
      <c r="B19" s="18" t="s">
        <v>36</v>
      </c>
      <c r="C19" s="54">
        <v>55669</v>
      </c>
      <c r="D19" s="56">
        <f t="shared" si="12"/>
        <v>1180.3</v>
      </c>
      <c r="E19" s="51">
        <f t="shared" si="12"/>
        <v>1093.5</v>
      </c>
      <c r="F19" s="51">
        <f t="shared" si="12"/>
        <v>86.80000000000001</v>
      </c>
      <c r="G19" s="57">
        <f t="shared" si="1"/>
        <v>0</v>
      </c>
      <c r="H19" s="20">
        <v>0</v>
      </c>
      <c r="I19" s="20">
        <v>0</v>
      </c>
      <c r="J19" s="57">
        <f t="shared" si="13"/>
        <v>928.8</v>
      </c>
      <c r="K19" s="20">
        <v>902.9</v>
      </c>
      <c r="L19" s="20">
        <v>25.9</v>
      </c>
      <c r="M19" s="57">
        <f t="shared" si="14"/>
        <v>0</v>
      </c>
      <c r="N19" s="20">
        <v>0</v>
      </c>
      <c r="O19" s="20">
        <v>0</v>
      </c>
      <c r="P19" s="57">
        <f t="shared" si="16"/>
        <v>157.8</v>
      </c>
      <c r="Q19" s="20">
        <v>147.5</v>
      </c>
      <c r="R19" s="20">
        <v>10.3</v>
      </c>
      <c r="S19" s="57">
        <f t="shared" si="17"/>
        <v>0</v>
      </c>
      <c r="T19" s="20">
        <v>0</v>
      </c>
      <c r="U19" s="20">
        <v>0</v>
      </c>
      <c r="V19" s="57">
        <f t="shared" si="15"/>
        <v>93.7</v>
      </c>
      <c r="W19" s="20">
        <v>43.1</v>
      </c>
      <c r="X19" s="20">
        <v>50.6</v>
      </c>
      <c r="Y19" s="77">
        <v>337.4</v>
      </c>
      <c r="Z19" s="58">
        <f t="shared" si="2"/>
        <v>1517.6999999999998</v>
      </c>
      <c r="AA19" s="60">
        <f t="shared" si="3"/>
        <v>1180.3</v>
      </c>
      <c r="AB19" s="78">
        <f t="shared" si="4"/>
        <v>1022.5</v>
      </c>
      <c r="AC19" s="79">
        <f t="shared" si="5"/>
        <v>157.8</v>
      </c>
      <c r="AD19" s="80">
        <f t="shared" si="6"/>
        <v>683.938880676626</v>
      </c>
      <c r="AE19" s="81">
        <f t="shared" si="7"/>
        <v>592.4997928423708</v>
      </c>
      <c r="AF19" s="82">
        <f t="shared" si="8"/>
        <v>91.43908783425536</v>
      </c>
      <c r="AG19" s="74">
        <f t="shared" si="9"/>
        <v>879.4493257671061</v>
      </c>
      <c r="AH19" s="84">
        <f t="shared" si="10"/>
        <v>195.51044509048006</v>
      </c>
      <c r="AI19" s="85">
        <f t="shared" si="11"/>
        <v>13.369482334999578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</row>
    <row r="20" spans="1:154" s="8" customFormat="1" ht="19.5" customHeight="1">
      <c r="A20" s="19">
        <v>15</v>
      </c>
      <c r="B20" s="18" t="s">
        <v>37</v>
      </c>
      <c r="C20" s="54">
        <v>15907</v>
      </c>
      <c r="D20" s="56">
        <f t="shared" si="12"/>
        <v>363.40000000000003</v>
      </c>
      <c r="E20" s="51">
        <f t="shared" si="12"/>
        <v>338.3</v>
      </c>
      <c r="F20" s="51">
        <f t="shared" si="12"/>
        <v>25.1</v>
      </c>
      <c r="G20" s="57">
        <f>SUM(H20:I20)</f>
        <v>0</v>
      </c>
      <c r="H20" s="20">
        <v>0</v>
      </c>
      <c r="I20" s="20">
        <v>0</v>
      </c>
      <c r="J20" s="57">
        <f t="shared" si="13"/>
        <v>294.5</v>
      </c>
      <c r="K20" s="20">
        <v>286.4</v>
      </c>
      <c r="L20" s="20">
        <v>8.1</v>
      </c>
      <c r="M20" s="57">
        <f t="shared" si="14"/>
        <v>0</v>
      </c>
      <c r="N20" s="20">
        <v>0</v>
      </c>
      <c r="O20" s="20">
        <v>0</v>
      </c>
      <c r="P20" s="57">
        <f>SUM(Q20:R20)</f>
        <v>42.6</v>
      </c>
      <c r="Q20" s="20">
        <v>42.6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26.3</v>
      </c>
      <c r="W20" s="20">
        <v>9.3</v>
      </c>
      <c r="X20" s="20">
        <v>17</v>
      </c>
      <c r="Y20" s="77">
        <v>140.9</v>
      </c>
      <c r="Z20" s="58">
        <f>D20+Y20</f>
        <v>504.30000000000007</v>
      </c>
      <c r="AA20" s="60">
        <f>SUM(AB20:AC20)</f>
        <v>363.40000000000003</v>
      </c>
      <c r="AB20" s="78">
        <f>G20+J20+M20+S20+V20</f>
        <v>320.8</v>
      </c>
      <c r="AC20" s="79">
        <f>P20</f>
        <v>42.6</v>
      </c>
      <c r="AD20" s="80">
        <f t="shared" si="6"/>
        <v>736.9447818671838</v>
      </c>
      <c r="AE20" s="81">
        <f t="shared" si="7"/>
        <v>650.5555476692144</v>
      </c>
      <c r="AF20" s="82">
        <f t="shared" si="8"/>
        <v>86.38923419796924</v>
      </c>
      <c r="AG20" s="83">
        <f t="shared" si="9"/>
        <v>1022.6781879351151</v>
      </c>
      <c r="AH20" s="84">
        <f t="shared" si="10"/>
        <v>285.7334060679312</v>
      </c>
      <c r="AI20" s="85">
        <f t="shared" si="11"/>
        <v>11.722619702806824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</row>
    <row r="21" spans="1:154" s="8" customFormat="1" ht="19.5" customHeight="1">
      <c r="A21" s="19">
        <v>16</v>
      </c>
      <c r="B21" s="18" t="s">
        <v>38</v>
      </c>
      <c r="C21" s="54">
        <v>5780</v>
      </c>
      <c r="D21" s="56">
        <f t="shared" si="12"/>
        <v>101.6</v>
      </c>
      <c r="E21" s="51">
        <f t="shared" si="12"/>
        <v>94.1</v>
      </c>
      <c r="F21" s="51">
        <f t="shared" si="12"/>
        <v>7.5</v>
      </c>
      <c r="G21" s="57">
        <f>SUM(H21:I21)</f>
        <v>0</v>
      </c>
      <c r="H21" s="20">
        <v>0</v>
      </c>
      <c r="I21" s="20">
        <v>0</v>
      </c>
      <c r="J21" s="57">
        <f t="shared" si="13"/>
        <v>58.8</v>
      </c>
      <c r="K21" s="20">
        <v>56.9</v>
      </c>
      <c r="L21" s="20">
        <v>1.9</v>
      </c>
      <c r="M21" s="57">
        <f t="shared" si="14"/>
        <v>11.2</v>
      </c>
      <c r="N21" s="20">
        <v>5.6</v>
      </c>
      <c r="O21" s="20">
        <v>5.6</v>
      </c>
      <c r="P21" s="57">
        <f>SUM(Q21:R21)</f>
        <v>31.6</v>
      </c>
      <c r="Q21" s="20">
        <v>31.6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31.6</v>
      </c>
      <c r="Z21" s="58">
        <f t="shared" si="2"/>
        <v>133.2</v>
      </c>
      <c r="AA21" s="60">
        <f t="shared" si="3"/>
        <v>101.6</v>
      </c>
      <c r="AB21" s="78">
        <f t="shared" si="4"/>
        <v>70</v>
      </c>
      <c r="AC21" s="79">
        <f t="shared" si="5"/>
        <v>31.6</v>
      </c>
      <c r="AD21" s="80">
        <f t="shared" si="6"/>
        <v>567.0275700412992</v>
      </c>
      <c r="AE21" s="81">
        <f t="shared" si="7"/>
        <v>390.668601406407</v>
      </c>
      <c r="AF21" s="82">
        <f t="shared" si="8"/>
        <v>176.3589686348923</v>
      </c>
      <c r="AG21" s="83">
        <f t="shared" si="9"/>
        <v>743.3865386761915</v>
      </c>
      <c r="AH21" s="84">
        <f t="shared" si="10"/>
        <v>176.3589686348923</v>
      </c>
      <c r="AI21" s="85">
        <f t="shared" si="11"/>
        <v>31.10236220472441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</row>
    <row r="22" spans="1:154" s="8" customFormat="1" ht="19.5" customHeight="1">
      <c r="A22" s="19">
        <v>17</v>
      </c>
      <c r="B22" s="18" t="s">
        <v>39</v>
      </c>
      <c r="C22" s="54">
        <v>12581</v>
      </c>
      <c r="D22" s="56">
        <f t="shared" si="12"/>
        <v>257.2</v>
      </c>
      <c r="E22" s="51">
        <f t="shared" si="12"/>
        <v>235</v>
      </c>
      <c r="F22" s="51">
        <f t="shared" si="12"/>
        <v>22.200000000000003</v>
      </c>
      <c r="G22" s="57">
        <f t="shared" si="1"/>
        <v>0</v>
      </c>
      <c r="H22" s="20">
        <v>0</v>
      </c>
      <c r="I22" s="20">
        <v>0</v>
      </c>
      <c r="J22" s="57">
        <f t="shared" si="13"/>
        <v>203.2</v>
      </c>
      <c r="K22" s="20">
        <v>187.7</v>
      </c>
      <c r="L22" s="20">
        <v>15.5</v>
      </c>
      <c r="M22" s="57">
        <f t="shared" si="14"/>
        <v>9.2</v>
      </c>
      <c r="N22" s="20">
        <v>4.9</v>
      </c>
      <c r="O22" s="20">
        <v>4.3</v>
      </c>
      <c r="P22" s="57">
        <f t="shared" si="16"/>
        <v>35.3</v>
      </c>
      <c r="Q22" s="20">
        <v>34.3</v>
      </c>
      <c r="R22" s="20">
        <v>1</v>
      </c>
      <c r="S22" s="57">
        <f t="shared" si="17"/>
        <v>0.9</v>
      </c>
      <c r="T22" s="20">
        <v>0.8</v>
      </c>
      <c r="U22" s="20">
        <v>0.1</v>
      </c>
      <c r="V22" s="57">
        <f t="shared" si="15"/>
        <v>8.6</v>
      </c>
      <c r="W22" s="20">
        <v>7.3</v>
      </c>
      <c r="X22" s="20">
        <v>1.3</v>
      </c>
      <c r="Y22" s="77">
        <v>68.9</v>
      </c>
      <c r="Z22" s="58">
        <f t="shared" si="2"/>
        <v>326.1</v>
      </c>
      <c r="AA22" s="60">
        <f t="shared" si="3"/>
        <v>257.2</v>
      </c>
      <c r="AB22" s="78">
        <f t="shared" si="4"/>
        <v>221.89999999999998</v>
      </c>
      <c r="AC22" s="79">
        <f t="shared" si="5"/>
        <v>35.3</v>
      </c>
      <c r="AD22" s="80">
        <f t="shared" si="6"/>
        <v>659.468579091359</v>
      </c>
      <c r="AE22" s="81">
        <f t="shared" si="7"/>
        <v>568.9583114322415</v>
      </c>
      <c r="AF22" s="82">
        <f t="shared" si="8"/>
        <v>90.51026765911729</v>
      </c>
      <c r="AG22" s="83">
        <f t="shared" si="9"/>
        <v>836.1302629925824</v>
      </c>
      <c r="AH22" s="84">
        <f t="shared" si="10"/>
        <v>176.6616839012233</v>
      </c>
      <c r="AI22" s="85">
        <f t="shared" si="11"/>
        <v>13.724727838258163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</row>
    <row r="23" spans="1:154" s="8" customFormat="1" ht="19.5" customHeight="1">
      <c r="A23" s="19">
        <v>18</v>
      </c>
      <c r="B23" s="18" t="s">
        <v>42</v>
      </c>
      <c r="C23" s="54">
        <v>33101</v>
      </c>
      <c r="D23" s="56">
        <f t="shared" si="12"/>
        <v>575.6</v>
      </c>
      <c r="E23" s="51">
        <f t="shared" si="12"/>
        <v>538.3</v>
      </c>
      <c r="F23" s="51">
        <f t="shared" si="12"/>
        <v>37.3</v>
      </c>
      <c r="G23" s="57">
        <v>0</v>
      </c>
      <c r="H23" s="20">
        <v>0</v>
      </c>
      <c r="I23" s="88">
        <v>0</v>
      </c>
      <c r="J23" s="57">
        <f t="shared" si="13"/>
        <v>404.9</v>
      </c>
      <c r="K23" s="20">
        <v>379.4</v>
      </c>
      <c r="L23" s="88">
        <v>25.5</v>
      </c>
      <c r="M23" s="57">
        <f t="shared" si="14"/>
        <v>0</v>
      </c>
      <c r="N23" s="20">
        <v>0</v>
      </c>
      <c r="O23" s="88">
        <v>0</v>
      </c>
      <c r="P23" s="57">
        <f t="shared" si="16"/>
        <v>119.5</v>
      </c>
      <c r="Q23" s="20">
        <v>118.7</v>
      </c>
      <c r="R23" s="89">
        <v>0.8</v>
      </c>
      <c r="S23" s="57">
        <f t="shared" si="17"/>
        <v>0</v>
      </c>
      <c r="T23" s="20">
        <v>0</v>
      </c>
      <c r="U23" s="88">
        <v>0</v>
      </c>
      <c r="V23" s="57">
        <f t="shared" si="15"/>
        <v>51.2</v>
      </c>
      <c r="W23" s="20">
        <v>40.2</v>
      </c>
      <c r="X23" s="88">
        <v>11</v>
      </c>
      <c r="Y23" s="77">
        <v>277.2</v>
      </c>
      <c r="Z23" s="58">
        <f t="shared" si="2"/>
        <v>852.8</v>
      </c>
      <c r="AA23" s="60">
        <f t="shared" si="3"/>
        <v>575.5999999999999</v>
      </c>
      <c r="AB23" s="78">
        <f t="shared" si="4"/>
        <v>456.09999999999997</v>
      </c>
      <c r="AC23" s="79">
        <f t="shared" si="5"/>
        <v>119.5</v>
      </c>
      <c r="AD23" s="80">
        <f t="shared" si="6"/>
        <v>560.942023971598</v>
      </c>
      <c r="AE23" s="81">
        <f t="shared" si="7"/>
        <v>444.48515832773785</v>
      </c>
      <c r="AF23" s="82">
        <f t="shared" si="8"/>
        <v>116.45686564386028</v>
      </c>
      <c r="AG23" s="83">
        <f t="shared" si="9"/>
        <v>831.0829708877326</v>
      </c>
      <c r="AH23" s="84">
        <f t="shared" si="10"/>
        <v>270.14094691613445</v>
      </c>
      <c r="AI23" s="85">
        <f t="shared" si="11"/>
        <v>20.760945100764424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</row>
    <row r="24" spans="1:154" s="8" customFormat="1" ht="19.5" customHeight="1">
      <c r="A24" s="19">
        <v>19</v>
      </c>
      <c r="B24" s="18" t="s">
        <v>50</v>
      </c>
      <c r="C24" s="54">
        <v>26971</v>
      </c>
      <c r="D24" s="56">
        <f t="shared" si="12"/>
        <v>494.30000000000007</v>
      </c>
      <c r="E24" s="51">
        <f t="shared" si="12"/>
        <v>466.4</v>
      </c>
      <c r="F24" s="51">
        <f t="shared" si="12"/>
        <v>27.9</v>
      </c>
      <c r="G24" s="57">
        <v>0</v>
      </c>
      <c r="H24" s="20">
        <v>0</v>
      </c>
      <c r="I24" s="20">
        <v>0</v>
      </c>
      <c r="J24" s="57">
        <f t="shared" si="13"/>
        <v>353.90000000000003</v>
      </c>
      <c r="K24" s="20">
        <v>337.8</v>
      </c>
      <c r="L24" s="20">
        <v>16.1</v>
      </c>
      <c r="M24" s="57">
        <v>0</v>
      </c>
      <c r="N24" s="20">
        <v>0</v>
      </c>
      <c r="O24" s="20">
        <v>0</v>
      </c>
      <c r="P24" s="57">
        <f t="shared" si="16"/>
        <v>102.8</v>
      </c>
      <c r="Q24" s="20">
        <v>102.6</v>
      </c>
      <c r="R24" s="20">
        <v>0.2</v>
      </c>
      <c r="S24" s="57">
        <f t="shared" si="17"/>
        <v>0</v>
      </c>
      <c r="T24" s="20">
        <v>0</v>
      </c>
      <c r="U24" s="20">
        <v>0</v>
      </c>
      <c r="V24" s="57">
        <f t="shared" si="15"/>
        <v>37.6</v>
      </c>
      <c r="W24" s="20">
        <v>26</v>
      </c>
      <c r="X24" s="20">
        <v>11.6</v>
      </c>
      <c r="Y24" s="77">
        <v>485.5</v>
      </c>
      <c r="Z24" s="58">
        <f t="shared" si="2"/>
        <v>979.8000000000001</v>
      </c>
      <c r="AA24" s="60">
        <f t="shared" si="3"/>
        <v>494.30000000000007</v>
      </c>
      <c r="AB24" s="78">
        <f t="shared" si="4"/>
        <v>391.50000000000006</v>
      </c>
      <c r="AC24" s="79">
        <f t="shared" si="5"/>
        <v>102.8</v>
      </c>
      <c r="AD24" s="80">
        <f t="shared" si="6"/>
        <v>591.1965181240067</v>
      </c>
      <c r="AE24" s="81">
        <f t="shared" si="7"/>
        <v>468.2448651538511</v>
      </c>
      <c r="AF24" s="82">
        <f t="shared" si="8"/>
        <v>122.95165297015551</v>
      </c>
      <c r="AG24" s="83">
        <f t="shared" si="9"/>
        <v>1171.867992024887</v>
      </c>
      <c r="AH24" s="84">
        <f t="shared" si="10"/>
        <v>580.6714739008804</v>
      </c>
      <c r="AI24" s="85">
        <f t="shared" si="11"/>
        <v>20.79708678939915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</row>
    <row r="25" spans="1:154" s="8" customFormat="1" ht="19.5" customHeight="1">
      <c r="A25" s="19">
        <v>20</v>
      </c>
      <c r="B25" s="18" t="s">
        <v>26</v>
      </c>
      <c r="C25" s="54">
        <v>5300</v>
      </c>
      <c r="D25" s="56">
        <f t="shared" si="12"/>
        <v>89.4</v>
      </c>
      <c r="E25" s="51">
        <f t="shared" si="12"/>
        <v>87.89999999999999</v>
      </c>
      <c r="F25" s="51">
        <f t="shared" si="12"/>
        <v>1.5</v>
      </c>
      <c r="G25" s="57">
        <f t="shared" si="1"/>
        <v>0</v>
      </c>
      <c r="H25" s="20">
        <v>0</v>
      </c>
      <c r="I25" s="20">
        <v>0</v>
      </c>
      <c r="J25" s="57">
        <f t="shared" si="13"/>
        <v>67</v>
      </c>
      <c r="K25" s="20">
        <v>66.1</v>
      </c>
      <c r="L25" s="20">
        <v>0.9</v>
      </c>
      <c r="M25" s="57">
        <f t="shared" si="14"/>
        <v>6.199999999999999</v>
      </c>
      <c r="N25" s="20">
        <v>5.6</v>
      </c>
      <c r="O25" s="20">
        <v>0.6</v>
      </c>
      <c r="P25" s="57">
        <f t="shared" si="16"/>
        <v>14.7</v>
      </c>
      <c r="Q25" s="20">
        <v>14.7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1.5</v>
      </c>
      <c r="W25" s="20">
        <v>1.5</v>
      </c>
      <c r="X25" s="20">
        <v>0</v>
      </c>
      <c r="Y25" s="77">
        <v>47.4</v>
      </c>
      <c r="Z25" s="58">
        <f t="shared" si="2"/>
        <v>136.8</v>
      </c>
      <c r="AA25" s="60">
        <f t="shared" si="3"/>
        <v>89.4</v>
      </c>
      <c r="AB25" s="78">
        <f t="shared" si="4"/>
        <v>74.7</v>
      </c>
      <c r="AC25" s="79">
        <f t="shared" si="5"/>
        <v>14.7</v>
      </c>
      <c r="AD25" s="80">
        <f t="shared" si="6"/>
        <v>544.1265976871578</v>
      </c>
      <c r="AE25" s="81">
        <f t="shared" si="7"/>
        <v>454.65611685940354</v>
      </c>
      <c r="AF25" s="82">
        <f t="shared" si="8"/>
        <v>89.47048082775412</v>
      </c>
      <c r="AG25" s="83">
        <f t="shared" si="9"/>
        <v>832.6232501521607</v>
      </c>
      <c r="AH25" s="84">
        <f t="shared" si="10"/>
        <v>288.496652465003</v>
      </c>
      <c r="AI25" s="85">
        <f t="shared" si="11"/>
        <v>16.442953020134226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</row>
    <row r="26" spans="1:154" s="8" customFormat="1" ht="19.5" customHeight="1">
      <c r="A26" s="19">
        <v>21</v>
      </c>
      <c r="B26" s="18" t="s">
        <v>27</v>
      </c>
      <c r="C26" s="54">
        <v>15515</v>
      </c>
      <c r="D26" s="56">
        <f>G26+J26+M26+P26+S26+V26</f>
        <v>230.8</v>
      </c>
      <c r="E26" s="51">
        <f>H26+K26+N26+Q26+T26+W26</f>
        <v>204.3</v>
      </c>
      <c r="F26" s="51">
        <f>I26+L26+O26+R26+U26+X26</f>
        <v>26.5</v>
      </c>
      <c r="G26" s="57">
        <f>SUM(H26:I26)</f>
        <v>0</v>
      </c>
      <c r="H26" s="20">
        <v>0</v>
      </c>
      <c r="I26" s="20">
        <v>0</v>
      </c>
      <c r="J26" s="57">
        <f>SUM(K26:L26)</f>
        <v>186.1</v>
      </c>
      <c r="K26" s="20">
        <v>165.9</v>
      </c>
      <c r="L26" s="20">
        <v>20.2</v>
      </c>
      <c r="M26" s="57">
        <f>SUM(N26:O26)</f>
        <v>9.9</v>
      </c>
      <c r="N26" s="20">
        <v>3.6</v>
      </c>
      <c r="O26" s="20">
        <v>6.3</v>
      </c>
      <c r="P26" s="57">
        <f>SUM(Q26:R26)</f>
        <v>34.8</v>
      </c>
      <c r="Q26" s="163">
        <v>34.8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v>0</v>
      </c>
      <c r="W26" s="20">
        <v>0</v>
      </c>
      <c r="X26" s="20">
        <v>0</v>
      </c>
      <c r="Y26" s="77">
        <v>143</v>
      </c>
      <c r="Z26" s="58">
        <f t="shared" si="2"/>
        <v>373.8</v>
      </c>
      <c r="AA26" s="60">
        <f t="shared" si="3"/>
        <v>230.8</v>
      </c>
      <c r="AB26" s="78">
        <f t="shared" si="4"/>
        <v>196</v>
      </c>
      <c r="AC26" s="79">
        <f t="shared" si="5"/>
        <v>34.8</v>
      </c>
      <c r="AD26" s="80">
        <f t="shared" si="6"/>
        <v>479.8685975070951</v>
      </c>
      <c r="AE26" s="81">
        <f t="shared" si="7"/>
        <v>407.5140602746562</v>
      </c>
      <c r="AF26" s="82">
        <f t="shared" si="8"/>
        <v>72.35453723243894</v>
      </c>
      <c r="AG26" s="83">
        <f t="shared" si="9"/>
        <v>777.1875292380943</v>
      </c>
      <c r="AH26" s="84">
        <f t="shared" si="10"/>
        <v>297.3189317309991</v>
      </c>
      <c r="AI26" s="85">
        <f t="shared" si="11"/>
        <v>15.077989601386479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</row>
    <row r="27" spans="1:154" s="8" customFormat="1" ht="19.5" customHeight="1">
      <c r="A27" s="13">
        <v>22</v>
      </c>
      <c r="B27" s="18" t="s">
        <v>28</v>
      </c>
      <c r="C27" s="54">
        <v>7272</v>
      </c>
      <c r="D27" s="56">
        <f t="shared" si="12"/>
        <v>124.7</v>
      </c>
      <c r="E27" s="51">
        <f t="shared" si="12"/>
        <v>118.3</v>
      </c>
      <c r="F27" s="51">
        <f t="shared" si="12"/>
        <v>6.4</v>
      </c>
      <c r="G27" s="57">
        <f t="shared" si="1"/>
        <v>0</v>
      </c>
      <c r="H27" s="20">
        <v>0</v>
      </c>
      <c r="I27" s="20">
        <v>0</v>
      </c>
      <c r="J27" s="57">
        <f t="shared" si="13"/>
        <v>103</v>
      </c>
      <c r="K27" s="20">
        <v>98.7</v>
      </c>
      <c r="L27" s="20">
        <v>4.3</v>
      </c>
      <c r="M27" s="57">
        <f t="shared" si="14"/>
        <v>7.699999999999999</v>
      </c>
      <c r="N27" s="20">
        <v>6.6</v>
      </c>
      <c r="O27" s="20">
        <v>1.1</v>
      </c>
      <c r="P27" s="57">
        <f t="shared" si="16"/>
        <v>13</v>
      </c>
      <c r="Q27" s="20">
        <v>13</v>
      </c>
      <c r="R27" s="20">
        <v>0</v>
      </c>
      <c r="S27" s="57">
        <f t="shared" si="17"/>
        <v>0</v>
      </c>
      <c r="T27" s="20">
        <v>0</v>
      </c>
      <c r="U27" s="20">
        <v>0</v>
      </c>
      <c r="V27" s="57">
        <f t="shared" si="15"/>
        <v>1</v>
      </c>
      <c r="W27" s="20">
        <v>0</v>
      </c>
      <c r="X27" s="20">
        <v>1</v>
      </c>
      <c r="Y27" s="77">
        <v>40.3</v>
      </c>
      <c r="Z27" s="58">
        <f t="shared" si="2"/>
        <v>165</v>
      </c>
      <c r="AA27" s="60">
        <f t="shared" si="3"/>
        <v>124.7</v>
      </c>
      <c r="AB27" s="78">
        <f>G27+J27+M27+S27+V27</f>
        <v>111.7</v>
      </c>
      <c r="AC27" s="79">
        <f t="shared" si="5"/>
        <v>13</v>
      </c>
      <c r="AD27" s="80">
        <f t="shared" si="6"/>
        <v>553.1601547251499</v>
      </c>
      <c r="AE27" s="81">
        <f t="shared" si="7"/>
        <v>495.4930976968665</v>
      </c>
      <c r="AF27" s="82">
        <f t="shared" si="8"/>
        <v>57.66705702828348</v>
      </c>
      <c r="AG27" s="83">
        <f t="shared" si="9"/>
        <v>731.9280315128287</v>
      </c>
      <c r="AH27" s="84">
        <f t="shared" si="10"/>
        <v>178.76787678767877</v>
      </c>
      <c r="AI27" s="85">
        <f t="shared" si="11"/>
        <v>10.425020048115478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</row>
    <row r="28" spans="1:154" s="55" customFormat="1" ht="19.5" customHeight="1">
      <c r="A28" s="19">
        <v>23</v>
      </c>
      <c r="B28" s="18" t="s">
        <v>29</v>
      </c>
      <c r="C28" s="54">
        <v>5116</v>
      </c>
      <c r="D28" s="56">
        <f t="shared" si="12"/>
        <v>92.89999999999999</v>
      </c>
      <c r="E28" s="51">
        <f t="shared" si="12"/>
        <v>88.89999999999999</v>
      </c>
      <c r="F28" s="51">
        <f t="shared" si="12"/>
        <v>4</v>
      </c>
      <c r="G28" s="57">
        <f t="shared" si="1"/>
        <v>0</v>
      </c>
      <c r="H28" s="20">
        <v>0</v>
      </c>
      <c r="I28" s="20">
        <v>0</v>
      </c>
      <c r="J28" s="57">
        <f t="shared" si="13"/>
        <v>79.6</v>
      </c>
      <c r="K28" s="20">
        <v>77.1</v>
      </c>
      <c r="L28" s="20">
        <v>2.5</v>
      </c>
      <c r="M28" s="57">
        <f t="shared" si="14"/>
        <v>10.8</v>
      </c>
      <c r="N28" s="20">
        <v>9.5</v>
      </c>
      <c r="O28" s="20">
        <v>1.3</v>
      </c>
      <c r="P28" s="57">
        <f t="shared" si="16"/>
        <v>2.5</v>
      </c>
      <c r="Q28" s="20">
        <v>2.3</v>
      </c>
      <c r="R28" s="20">
        <v>0.2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92.89999999999999</v>
      </c>
      <c r="AA28" s="60">
        <f t="shared" si="3"/>
        <v>92.89999999999999</v>
      </c>
      <c r="AB28" s="78">
        <f t="shared" si="4"/>
        <v>90.39999999999999</v>
      </c>
      <c r="AC28" s="79">
        <f t="shared" si="5"/>
        <v>2.5</v>
      </c>
      <c r="AD28" s="80">
        <f t="shared" si="6"/>
        <v>585.7650886529294</v>
      </c>
      <c r="AE28" s="81">
        <f t="shared" si="7"/>
        <v>570.001765492194</v>
      </c>
      <c r="AF28" s="82">
        <f t="shared" si="8"/>
        <v>15.763323160735453</v>
      </c>
      <c r="AG28" s="83">
        <f t="shared" si="9"/>
        <v>585.7650886529294</v>
      </c>
      <c r="AH28" s="84">
        <f t="shared" si="10"/>
        <v>0</v>
      </c>
      <c r="AI28" s="85">
        <f t="shared" si="11"/>
        <v>2.691065662002153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1:154" s="55" customFormat="1" ht="19.5" customHeight="1">
      <c r="A29" s="19">
        <v>24</v>
      </c>
      <c r="B29" s="18" t="s">
        <v>30</v>
      </c>
      <c r="C29" s="54">
        <v>11246</v>
      </c>
      <c r="D29" s="56">
        <f>G29+J29+M29+P29+S29+V29</f>
        <v>245.70000000000002</v>
      </c>
      <c r="E29" s="51">
        <f t="shared" si="12"/>
        <v>222</v>
      </c>
      <c r="F29" s="51">
        <f t="shared" si="12"/>
        <v>23.7</v>
      </c>
      <c r="G29" s="57">
        <f>SUM(H29:I29)</f>
        <v>0</v>
      </c>
      <c r="H29" s="20">
        <v>0</v>
      </c>
      <c r="I29" s="20">
        <v>0</v>
      </c>
      <c r="J29" s="57">
        <f t="shared" si="13"/>
        <v>180.70000000000002</v>
      </c>
      <c r="K29" s="20">
        <v>161.9</v>
      </c>
      <c r="L29" s="20">
        <v>18.8</v>
      </c>
      <c r="M29" s="57">
        <f t="shared" si="14"/>
        <v>5.9</v>
      </c>
      <c r="N29" s="20">
        <v>5.5</v>
      </c>
      <c r="O29" s="20">
        <v>0.4</v>
      </c>
      <c r="P29" s="57">
        <f>SUM(Q29:R29)</f>
        <v>51.699999999999996</v>
      </c>
      <c r="Q29" s="20">
        <v>50.8</v>
      </c>
      <c r="R29" s="20">
        <v>0.9</v>
      </c>
      <c r="S29" s="57">
        <f>SUM(T29:U29)</f>
        <v>0</v>
      </c>
      <c r="T29" s="20">
        <v>0</v>
      </c>
      <c r="U29" s="20">
        <v>0</v>
      </c>
      <c r="V29" s="57">
        <f t="shared" si="15"/>
        <v>7.4</v>
      </c>
      <c r="W29" s="20">
        <v>3.8</v>
      </c>
      <c r="X29" s="20">
        <v>3.6</v>
      </c>
      <c r="Y29" s="77">
        <v>84.6</v>
      </c>
      <c r="Z29" s="58">
        <f>D29+Y29</f>
        <v>330.3</v>
      </c>
      <c r="AA29" s="90">
        <f>SUM(AB29:AC29)</f>
        <v>245.70000000000002</v>
      </c>
      <c r="AB29" s="57">
        <f>G29+J29+M29+S29+V29</f>
        <v>194.00000000000003</v>
      </c>
      <c r="AC29" s="91">
        <f>P29</f>
        <v>51.699999999999996</v>
      </c>
      <c r="AD29" s="80">
        <f t="shared" si="6"/>
        <v>704.7667127523479</v>
      </c>
      <c r="AE29" s="81">
        <f t="shared" si="7"/>
        <v>556.4702575252564</v>
      </c>
      <c r="AF29" s="82">
        <f t="shared" si="8"/>
        <v>148.29645522709149</v>
      </c>
      <c r="AG29" s="83">
        <f t="shared" si="9"/>
        <v>947.4336394875885</v>
      </c>
      <c r="AH29" s="84">
        <f t="shared" si="10"/>
        <v>242.6669267352406</v>
      </c>
      <c r="AI29" s="85">
        <f t="shared" si="11"/>
        <v>21.04192104192104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1:154" s="55" customFormat="1" ht="19.5" customHeight="1">
      <c r="A30" s="19">
        <v>25</v>
      </c>
      <c r="B30" s="18" t="s">
        <v>31</v>
      </c>
      <c r="C30" s="54">
        <v>14895</v>
      </c>
      <c r="D30" s="56">
        <f t="shared" si="12"/>
        <v>312.9</v>
      </c>
      <c r="E30" s="51">
        <f t="shared" si="12"/>
        <v>284</v>
      </c>
      <c r="F30" s="51">
        <f t="shared" si="12"/>
        <v>28.9</v>
      </c>
      <c r="G30" s="57">
        <f t="shared" si="1"/>
        <v>0</v>
      </c>
      <c r="H30" s="20">
        <v>0</v>
      </c>
      <c r="I30" s="20">
        <v>0</v>
      </c>
      <c r="J30" s="57">
        <f t="shared" si="13"/>
        <v>267.5</v>
      </c>
      <c r="K30" s="20">
        <v>256.5</v>
      </c>
      <c r="L30" s="20">
        <v>11</v>
      </c>
      <c r="M30" s="57">
        <f t="shared" si="14"/>
        <v>9.9</v>
      </c>
      <c r="N30" s="20">
        <v>7.5</v>
      </c>
      <c r="O30" s="20">
        <v>2.4</v>
      </c>
      <c r="P30" s="57">
        <f t="shared" si="16"/>
        <v>22.7</v>
      </c>
      <c r="Q30" s="20">
        <v>19.8</v>
      </c>
      <c r="R30" s="20">
        <v>2.9</v>
      </c>
      <c r="S30" s="57">
        <f t="shared" si="17"/>
        <v>0</v>
      </c>
      <c r="T30" s="20">
        <v>0</v>
      </c>
      <c r="U30" s="20">
        <v>0</v>
      </c>
      <c r="V30" s="57">
        <f t="shared" si="15"/>
        <v>12.799999999999999</v>
      </c>
      <c r="W30" s="20">
        <v>0.2</v>
      </c>
      <c r="X30" s="20">
        <v>12.6</v>
      </c>
      <c r="Y30" s="77">
        <v>85.4</v>
      </c>
      <c r="Z30" s="58">
        <f t="shared" si="2"/>
        <v>398.29999999999995</v>
      </c>
      <c r="AA30" s="60">
        <f t="shared" si="3"/>
        <v>312.9</v>
      </c>
      <c r="AB30" s="78">
        <f t="shared" si="4"/>
        <v>290.2</v>
      </c>
      <c r="AC30" s="79">
        <f t="shared" si="5"/>
        <v>22.7</v>
      </c>
      <c r="AD30" s="80">
        <f t="shared" si="6"/>
        <v>677.6467530779975</v>
      </c>
      <c r="AE30" s="81">
        <f t="shared" si="7"/>
        <v>628.4854194414667</v>
      </c>
      <c r="AF30" s="82">
        <f t="shared" si="8"/>
        <v>49.16133363653098</v>
      </c>
      <c r="AG30" s="83">
        <f t="shared" si="9"/>
        <v>862.5973210321714</v>
      </c>
      <c r="AH30" s="84">
        <f t="shared" si="10"/>
        <v>184.95056795417383</v>
      </c>
      <c r="AI30" s="85">
        <f t="shared" si="11"/>
        <v>7.254713966123362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1:154" s="55" customFormat="1" ht="19.5" customHeight="1">
      <c r="A31" s="19">
        <v>26</v>
      </c>
      <c r="B31" s="18" t="s">
        <v>43</v>
      </c>
      <c r="C31" s="54">
        <v>8683</v>
      </c>
      <c r="D31" s="56">
        <f t="shared" si="12"/>
        <v>180.10000000000002</v>
      </c>
      <c r="E31" s="51">
        <f t="shared" si="12"/>
        <v>170.1</v>
      </c>
      <c r="F31" s="51">
        <f t="shared" si="12"/>
        <v>10</v>
      </c>
      <c r="G31" s="57">
        <f t="shared" si="1"/>
        <v>0</v>
      </c>
      <c r="H31" s="20">
        <v>0</v>
      </c>
      <c r="I31" s="20">
        <v>0</v>
      </c>
      <c r="J31" s="57">
        <f t="shared" si="13"/>
        <v>136.20000000000002</v>
      </c>
      <c r="K31" s="20">
        <v>134.9</v>
      </c>
      <c r="L31" s="20">
        <v>1.3</v>
      </c>
      <c r="M31" s="57">
        <f t="shared" si="14"/>
        <v>8.4</v>
      </c>
      <c r="N31" s="20">
        <v>6.7</v>
      </c>
      <c r="O31" s="20">
        <v>1.7</v>
      </c>
      <c r="P31" s="57">
        <f t="shared" si="16"/>
        <v>24.1</v>
      </c>
      <c r="Q31" s="20">
        <v>23.5</v>
      </c>
      <c r="R31" s="20">
        <v>0.6</v>
      </c>
      <c r="S31" s="57">
        <f t="shared" si="17"/>
        <v>0</v>
      </c>
      <c r="T31" s="20">
        <v>0</v>
      </c>
      <c r="U31" s="20">
        <v>0</v>
      </c>
      <c r="V31" s="57">
        <f t="shared" si="15"/>
        <v>11.4</v>
      </c>
      <c r="W31" s="20">
        <v>5</v>
      </c>
      <c r="X31" s="20">
        <v>6.4</v>
      </c>
      <c r="Y31" s="77">
        <v>69.9</v>
      </c>
      <c r="Z31" s="58">
        <f t="shared" si="2"/>
        <v>250.00000000000003</v>
      </c>
      <c r="AA31" s="60">
        <f t="shared" si="3"/>
        <v>180.10000000000002</v>
      </c>
      <c r="AB31" s="78">
        <f t="shared" si="4"/>
        <v>156.00000000000003</v>
      </c>
      <c r="AC31" s="79">
        <f t="shared" si="5"/>
        <v>24.1</v>
      </c>
      <c r="AD31" s="80">
        <f t="shared" si="6"/>
        <v>669.0864239726868</v>
      </c>
      <c r="AE31" s="81">
        <f t="shared" si="7"/>
        <v>579.5529269280352</v>
      </c>
      <c r="AF31" s="82">
        <f t="shared" si="8"/>
        <v>89.53349704465158</v>
      </c>
      <c r="AG31" s="83">
        <f t="shared" si="9"/>
        <v>928.7707162308258</v>
      </c>
      <c r="AH31" s="84">
        <f t="shared" si="10"/>
        <v>259.68429225813884</v>
      </c>
      <c r="AI31" s="85">
        <f t="shared" si="11"/>
        <v>13.381454747362575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1:154" s="55" customFormat="1" ht="19.5" customHeight="1">
      <c r="A32" s="19">
        <v>27</v>
      </c>
      <c r="B32" s="18" t="s">
        <v>32</v>
      </c>
      <c r="C32" s="54">
        <v>3151</v>
      </c>
      <c r="D32" s="56">
        <f t="shared" si="12"/>
        <v>60.599999999999994</v>
      </c>
      <c r="E32" s="51">
        <f t="shared" si="12"/>
        <v>55.8</v>
      </c>
      <c r="F32" s="51">
        <f t="shared" si="12"/>
        <v>4.800000000000001</v>
      </c>
      <c r="G32" s="57">
        <f>SUM(H32:I32)</f>
        <v>0</v>
      </c>
      <c r="H32" s="20">
        <v>0</v>
      </c>
      <c r="I32" s="20">
        <v>0</v>
      </c>
      <c r="J32" s="57">
        <f t="shared" si="13"/>
        <v>45.8</v>
      </c>
      <c r="K32" s="20">
        <v>45</v>
      </c>
      <c r="L32" s="20">
        <v>0.8</v>
      </c>
      <c r="M32" s="57">
        <f t="shared" si="14"/>
        <v>2.5</v>
      </c>
      <c r="N32" s="20">
        <v>2.4</v>
      </c>
      <c r="O32" s="20">
        <v>0.1</v>
      </c>
      <c r="P32" s="57">
        <f>SUM(Q32:R32)</f>
        <v>8.9</v>
      </c>
      <c r="Q32" s="20">
        <v>7.6</v>
      </c>
      <c r="R32" s="20">
        <v>1.3</v>
      </c>
      <c r="S32" s="57">
        <f>SUM(T32:U32)</f>
        <v>0</v>
      </c>
      <c r="T32" s="20">
        <v>0</v>
      </c>
      <c r="U32" s="20">
        <v>0</v>
      </c>
      <c r="V32" s="57">
        <f t="shared" si="15"/>
        <v>3.4000000000000004</v>
      </c>
      <c r="W32" s="20">
        <v>0.8</v>
      </c>
      <c r="X32" s="20">
        <v>2.6</v>
      </c>
      <c r="Y32" s="77">
        <v>33.2</v>
      </c>
      <c r="Z32" s="58">
        <f>D32+Y32</f>
        <v>93.8</v>
      </c>
      <c r="AA32" s="60">
        <f>SUM(AB32:AC32)</f>
        <v>60.599999999999994</v>
      </c>
      <c r="AB32" s="78">
        <f>G32+J32+M32+S32+V32</f>
        <v>51.699999999999996</v>
      </c>
      <c r="AC32" s="79">
        <f>P32</f>
        <v>8.9</v>
      </c>
      <c r="AD32" s="80">
        <f t="shared" si="6"/>
        <v>620.3867691772197</v>
      </c>
      <c r="AE32" s="81">
        <f t="shared" si="7"/>
        <v>529.2738608327105</v>
      </c>
      <c r="AF32" s="82">
        <f t="shared" si="8"/>
        <v>91.11290834450918</v>
      </c>
      <c r="AG32" s="83">
        <f t="shared" si="9"/>
        <v>960.2686295185348</v>
      </c>
      <c r="AH32" s="84">
        <f>Y32/C32/31*1000000</f>
        <v>339.8818603413152</v>
      </c>
      <c r="AI32" s="85">
        <f t="shared" si="11"/>
        <v>14.686468646864688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8" customFormat="1" ht="19.5" customHeight="1">
      <c r="A33" s="13">
        <v>28</v>
      </c>
      <c r="B33" s="18" t="s">
        <v>44</v>
      </c>
      <c r="C33" s="54">
        <v>2532</v>
      </c>
      <c r="D33" s="56">
        <f t="shared" si="12"/>
        <v>60.60000000000001</v>
      </c>
      <c r="E33" s="51">
        <f t="shared" si="12"/>
        <v>57.3</v>
      </c>
      <c r="F33" s="51">
        <f t="shared" si="12"/>
        <v>3.3000000000000003</v>
      </c>
      <c r="G33" s="57">
        <f t="shared" si="1"/>
        <v>0</v>
      </c>
      <c r="H33" s="20">
        <v>0</v>
      </c>
      <c r="I33" s="20">
        <v>0</v>
      </c>
      <c r="J33" s="57">
        <f t="shared" si="13"/>
        <v>49.300000000000004</v>
      </c>
      <c r="K33" s="20">
        <v>47.1</v>
      </c>
      <c r="L33" s="20">
        <v>2.2</v>
      </c>
      <c r="M33" s="57">
        <f t="shared" si="14"/>
        <v>3</v>
      </c>
      <c r="N33" s="20">
        <v>2.3</v>
      </c>
      <c r="O33" s="20">
        <v>0.7</v>
      </c>
      <c r="P33" s="57">
        <f t="shared" si="16"/>
        <v>8.3</v>
      </c>
      <c r="Q33" s="20">
        <v>7.9</v>
      </c>
      <c r="R33" s="20">
        <v>0.4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13.5</v>
      </c>
      <c r="Z33" s="58">
        <f>D33+Y33</f>
        <v>74.10000000000001</v>
      </c>
      <c r="AA33" s="60">
        <f>SUM(AB33:AC33)</f>
        <v>60.60000000000001</v>
      </c>
      <c r="AB33" s="78">
        <f t="shared" si="4"/>
        <v>52.300000000000004</v>
      </c>
      <c r="AC33" s="79">
        <f t="shared" si="5"/>
        <v>8.3</v>
      </c>
      <c r="AD33" s="80">
        <f t="shared" si="6"/>
        <v>772.0532028741784</v>
      </c>
      <c r="AE33" s="81">
        <f t="shared" si="7"/>
        <v>666.3099424145137</v>
      </c>
      <c r="AF33" s="82">
        <f t="shared" si="8"/>
        <v>105.7432604596647</v>
      </c>
      <c r="AG33" s="83">
        <f t="shared" si="9"/>
        <v>944.0452530194161</v>
      </c>
      <c r="AH33" s="84">
        <f t="shared" si="10"/>
        <v>171.99205014523776</v>
      </c>
      <c r="AI33" s="85">
        <f t="shared" si="11"/>
        <v>13.696369636963697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8" customFormat="1" ht="19.5" customHeight="1">
      <c r="A34" s="19">
        <v>29</v>
      </c>
      <c r="B34" s="18" t="s">
        <v>33</v>
      </c>
      <c r="C34" s="54">
        <v>8621</v>
      </c>
      <c r="D34" s="56">
        <f t="shared" si="12"/>
        <v>140.6</v>
      </c>
      <c r="E34" s="51">
        <f t="shared" si="12"/>
        <v>138.20000000000002</v>
      </c>
      <c r="F34" s="51">
        <f t="shared" si="12"/>
        <v>2.4000000000000004</v>
      </c>
      <c r="G34" s="57">
        <f t="shared" si="1"/>
        <v>0</v>
      </c>
      <c r="H34" s="20">
        <v>0</v>
      </c>
      <c r="I34" s="20">
        <v>0</v>
      </c>
      <c r="J34" s="57">
        <f t="shared" si="13"/>
        <v>102.60000000000001</v>
      </c>
      <c r="K34" s="20">
        <v>101.9</v>
      </c>
      <c r="L34" s="20">
        <v>0.7</v>
      </c>
      <c r="M34" s="57">
        <f t="shared" si="14"/>
        <v>6.1000000000000005</v>
      </c>
      <c r="N34" s="20">
        <v>5.7</v>
      </c>
      <c r="O34" s="20">
        <v>0.4</v>
      </c>
      <c r="P34" s="57">
        <f t="shared" si="16"/>
        <v>19.2</v>
      </c>
      <c r="Q34" s="20">
        <v>19.2</v>
      </c>
      <c r="R34" s="20">
        <v>0</v>
      </c>
      <c r="S34" s="57">
        <f t="shared" si="17"/>
        <v>0</v>
      </c>
      <c r="T34" s="20">
        <v>0</v>
      </c>
      <c r="U34" s="20">
        <v>0</v>
      </c>
      <c r="V34" s="57">
        <f t="shared" si="15"/>
        <v>12.700000000000001</v>
      </c>
      <c r="W34" s="20">
        <v>11.4</v>
      </c>
      <c r="X34" s="20">
        <v>1.3</v>
      </c>
      <c r="Y34" s="77">
        <v>40.6</v>
      </c>
      <c r="Z34" s="58">
        <f t="shared" si="2"/>
        <v>181.2</v>
      </c>
      <c r="AA34" s="60">
        <f>SUM(AB34:AC34)</f>
        <v>140.6</v>
      </c>
      <c r="AB34" s="78">
        <f t="shared" si="4"/>
        <v>121.4</v>
      </c>
      <c r="AC34" s="79">
        <f t="shared" si="5"/>
        <v>19.2</v>
      </c>
      <c r="AD34" s="80">
        <f t="shared" si="6"/>
        <v>526.0971895334349</v>
      </c>
      <c r="AE34" s="81">
        <f t="shared" si="7"/>
        <v>454.25461457581076</v>
      </c>
      <c r="AF34" s="82">
        <f t="shared" si="8"/>
        <v>71.8425749576241</v>
      </c>
      <c r="AG34" s="83">
        <f t="shared" si="9"/>
        <v>678.0143011625776</v>
      </c>
      <c r="AH34" s="84">
        <f t="shared" si="10"/>
        <v>151.91711162914265</v>
      </c>
      <c r="AI34" s="85">
        <f t="shared" si="11"/>
        <v>13.655761024182077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1:154" s="55" customFormat="1" ht="19.5" customHeight="1">
      <c r="A35" s="19">
        <v>30</v>
      </c>
      <c r="B35" s="18" t="s">
        <v>34</v>
      </c>
      <c r="C35" s="54">
        <v>4117</v>
      </c>
      <c r="D35" s="56">
        <f>G35+J35+M35+P35+S35+V35</f>
        <v>79.10000000000001</v>
      </c>
      <c r="E35" s="51">
        <f t="shared" si="12"/>
        <v>71.5</v>
      </c>
      <c r="F35" s="51">
        <f t="shared" si="12"/>
        <v>7.6000000000000005</v>
      </c>
      <c r="G35" s="57">
        <f>SUM(H35:I35)</f>
        <v>0</v>
      </c>
      <c r="H35" s="20">
        <v>0</v>
      </c>
      <c r="I35" s="20">
        <v>0</v>
      </c>
      <c r="J35" s="57">
        <f t="shared" si="13"/>
        <v>65.9</v>
      </c>
      <c r="K35" s="20">
        <v>60</v>
      </c>
      <c r="L35" s="20">
        <v>5.9</v>
      </c>
      <c r="M35" s="57">
        <f t="shared" si="14"/>
        <v>3.8</v>
      </c>
      <c r="N35" s="20">
        <v>2.6</v>
      </c>
      <c r="O35" s="20">
        <v>1.2</v>
      </c>
      <c r="P35" s="57">
        <f>SUM(Q35:R35)</f>
        <v>9.4</v>
      </c>
      <c r="Q35" s="20">
        <v>8.9</v>
      </c>
      <c r="R35" s="20">
        <v>0.5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21.9</v>
      </c>
      <c r="Z35" s="58">
        <f>D35+Y35</f>
        <v>101</v>
      </c>
      <c r="AA35" s="60">
        <f t="shared" si="3"/>
        <v>79.10000000000001</v>
      </c>
      <c r="AB35" s="78">
        <f>G35+J35+M35+S35+V35</f>
        <v>69.7</v>
      </c>
      <c r="AC35" s="79">
        <f>P35</f>
        <v>9.4</v>
      </c>
      <c r="AD35" s="80">
        <f t="shared" si="6"/>
        <v>619.7748125396664</v>
      </c>
      <c r="AE35" s="81">
        <f t="shared" si="7"/>
        <v>546.1226856386188</v>
      </c>
      <c r="AF35" s="82">
        <f t="shared" si="8"/>
        <v>73.65212690104758</v>
      </c>
      <c r="AG35" s="83">
        <f t="shared" si="9"/>
        <v>791.3685975538092</v>
      </c>
      <c r="AH35" s="84">
        <f t="shared" si="10"/>
        <v>171.59378501414278</v>
      </c>
      <c r="AI35" s="85">
        <f t="shared" si="11"/>
        <v>11.883691529709228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1:154" s="8" customFormat="1" ht="19.5" customHeight="1">
      <c r="A36" s="19">
        <v>31</v>
      </c>
      <c r="B36" s="18" t="s">
        <v>51</v>
      </c>
      <c r="C36" s="54">
        <v>5524</v>
      </c>
      <c r="D36" s="56">
        <f t="shared" si="12"/>
        <v>102.69999999999999</v>
      </c>
      <c r="E36" s="51">
        <f t="shared" si="12"/>
        <v>100.19999999999999</v>
      </c>
      <c r="F36" s="51">
        <f t="shared" si="12"/>
        <v>2.5</v>
      </c>
      <c r="G36" s="57">
        <f t="shared" si="1"/>
        <v>0</v>
      </c>
      <c r="H36" s="20">
        <v>0</v>
      </c>
      <c r="I36" s="20">
        <v>0</v>
      </c>
      <c r="J36" s="57">
        <f t="shared" si="13"/>
        <v>80.1</v>
      </c>
      <c r="K36" s="20">
        <v>79.3</v>
      </c>
      <c r="L36" s="20">
        <v>0.8</v>
      </c>
      <c r="M36" s="57">
        <f t="shared" si="14"/>
        <v>4.1</v>
      </c>
      <c r="N36" s="20">
        <v>4</v>
      </c>
      <c r="O36" s="20">
        <v>0.1</v>
      </c>
      <c r="P36" s="57">
        <f t="shared" si="16"/>
        <v>11.7</v>
      </c>
      <c r="Q36" s="20">
        <v>11.6</v>
      </c>
      <c r="R36" s="20">
        <v>0.1</v>
      </c>
      <c r="S36" s="57">
        <f t="shared" si="17"/>
        <v>0</v>
      </c>
      <c r="T36" s="20">
        <v>0</v>
      </c>
      <c r="U36" s="20">
        <v>0</v>
      </c>
      <c r="V36" s="57">
        <f t="shared" si="15"/>
        <v>6.8</v>
      </c>
      <c r="W36" s="20">
        <v>5.3</v>
      </c>
      <c r="X36" s="20">
        <v>1.5</v>
      </c>
      <c r="Y36" s="77">
        <v>18.1</v>
      </c>
      <c r="Z36" s="58">
        <f t="shared" si="2"/>
        <v>120.79999999999998</v>
      </c>
      <c r="AA36" s="60">
        <f t="shared" si="3"/>
        <v>102.69999999999999</v>
      </c>
      <c r="AB36" s="78">
        <f t="shared" si="4"/>
        <v>90.99999999999999</v>
      </c>
      <c r="AC36" s="79">
        <f t="shared" si="5"/>
        <v>11.7</v>
      </c>
      <c r="AD36" s="80">
        <f t="shared" si="6"/>
        <v>599.7290416014575</v>
      </c>
      <c r="AE36" s="81">
        <f t="shared" si="7"/>
        <v>531.4054799000256</v>
      </c>
      <c r="AF36" s="82">
        <f t="shared" si="8"/>
        <v>68.32356170143187</v>
      </c>
      <c r="AG36" s="83">
        <f t="shared" si="9"/>
        <v>705.4261755156384</v>
      </c>
      <c r="AH36" s="84">
        <f t="shared" si="10"/>
        <v>105.69713391418095</v>
      </c>
      <c r="AI36" s="85">
        <f t="shared" si="11"/>
        <v>11.392405063291141</v>
      </c>
      <c r="AJ36" s="65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1:35" s="8" customFormat="1" ht="19.5" customHeight="1">
      <c r="A37" s="19">
        <v>32</v>
      </c>
      <c r="B37" s="18" t="s">
        <v>45</v>
      </c>
      <c r="C37" s="54">
        <v>15817</v>
      </c>
      <c r="D37" s="56">
        <f t="shared" si="12"/>
        <v>308.7</v>
      </c>
      <c r="E37" s="51">
        <f t="shared" si="12"/>
        <v>262.40000000000003</v>
      </c>
      <c r="F37" s="51">
        <f t="shared" si="12"/>
        <v>46.3</v>
      </c>
      <c r="G37" s="57">
        <f t="shared" si="1"/>
        <v>0</v>
      </c>
      <c r="H37" s="20">
        <v>0</v>
      </c>
      <c r="I37" s="20">
        <v>0</v>
      </c>
      <c r="J37" s="57">
        <f t="shared" si="13"/>
        <v>250.60000000000002</v>
      </c>
      <c r="K37" s="20">
        <v>217.3</v>
      </c>
      <c r="L37" s="20">
        <v>33.3</v>
      </c>
      <c r="M37" s="57">
        <f t="shared" si="14"/>
        <v>21.200000000000003</v>
      </c>
      <c r="N37" s="20">
        <v>10.8</v>
      </c>
      <c r="O37" s="20">
        <v>10.4</v>
      </c>
      <c r="P37" s="57">
        <f t="shared" si="16"/>
        <v>36.9</v>
      </c>
      <c r="Q37" s="20">
        <v>34.3</v>
      </c>
      <c r="R37" s="20">
        <v>2.6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65.2</v>
      </c>
      <c r="Z37" s="58">
        <f t="shared" si="2"/>
        <v>373.9</v>
      </c>
      <c r="AA37" s="60">
        <f t="shared" si="3"/>
        <v>308.7</v>
      </c>
      <c r="AB37" s="78">
        <f t="shared" si="4"/>
        <v>271.8</v>
      </c>
      <c r="AC37" s="79">
        <f t="shared" si="5"/>
        <v>36.9</v>
      </c>
      <c r="AD37" s="80">
        <f t="shared" si="6"/>
        <v>629.5798518131777</v>
      </c>
      <c r="AE37" s="81">
        <f t="shared" si="7"/>
        <v>554.3239511591245</v>
      </c>
      <c r="AF37" s="82">
        <f t="shared" si="8"/>
        <v>75.25590065405332</v>
      </c>
      <c r="AG37" s="83">
        <f t="shared" si="9"/>
        <v>762.5523375216947</v>
      </c>
      <c r="AH37" s="84">
        <f t="shared" si="10"/>
        <v>132.97248570851698</v>
      </c>
      <c r="AI37" s="85">
        <f t="shared" si="11"/>
        <v>11.9533527696793</v>
      </c>
    </row>
    <row r="38" spans="1:35" s="8" customFormat="1" ht="19.5" customHeight="1" thickBot="1">
      <c r="A38" s="92">
        <v>33</v>
      </c>
      <c r="B38" s="93" t="s">
        <v>35</v>
      </c>
      <c r="C38" s="94">
        <v>11672</v>
      </c>
      <c r="D38" s="95">
        <f t="shared" si="12"/>
        <v>199.70000000000002</v>
      </c>
      <c r="E38" s="96">
        <f t="shared" si="12"/>
        <v>192.1</v>
      </c>
      <c r="F38" s="96">
        <f t="shared" si="12"/>
        <v>7.6</v>
      </c>
      <c r="G38" s="97">
        <f t="shared" si="1"/>
        <v>0</v>
      </c>
      <c r="H38" s="98">
        <v>0</v>
      </c>
      <c r="I38" s="98">
        <v>0</v>
      </c>
      <c r="J38" s="97">
        <f t="shared" si="13"/>
        <v>129</v>
      </c>
      <c r="K38" s="98">
        <v>126.3</v>
      </c>
      <c r="L38" s="98">
        <v>2.7</v>
      </c>
      <c r="M38" s="97">
        <f t="shared" si="14"/>
        <v>5.9</v>
      </c>
      <c r="N38" s="98">
        <v>4.7</v>
      </c>
      <c r="O38" s="98">
        <v>1.2</v>
      </c>
      <c r="P38" s="97">
        <f t="shared" si="16"/>
        <v>48.300000000000004</v>
      </c>
      <c r="Q38" s="98">
        <v>48.2</v>
      </c>
      <c r="R38" s="98">
        <v>0.1</v>
      </c>
      <c r="S38" s="97">
        <f t="shared" si="17"/>
        <v>0</v>
      </c>
      <c r="T38" s="98">
        <v>0</v>
      </c>
      <c r="U38" s="98">
        <v>0</v>
      </c>
      <c r="V38" s="97">
        <f t="shared" si="15"/>
        <v>16.5</v>
      </c>
      <c r="W38" s="98">
        <v>12.9</v>
      </c>
      <c r="X38" s="98">
        <v>3.6</v>
      </c>
      <c r="Y38" s="99">
        <v>45</v>
      </c>
      <c r="Z38" s="100">
        <f t="shared" si="2"/>
        <v>244.70000000000002</v>
      </c>
      <c r="AA38" s="101">
        <f t="shared" si="3"/>
        <v>199.70000000000002</v>
      </c>
      <c r="AB38" s="102">
        <f t="shared" si="4"/>
        <v>151.4</v>
      </c>
      <c r="AC38" s="103">
        <f t="shared" si="5"/>
        <v>48.300000000000004</v>
      </c>
      <c r="AD38" s="104">
        <f t="shared" si="6"/>
        <v>551.9135952596786</v>
      </c>
      <c r="AE38" s="105">
        <f t="shared" si="7"/>
        <v>418.42623095801366</v>
      </c>
      <c r="AF38" s="106">
        <f t="shared" si="8"/>
        <v>133.48736430166488</v>
      </c>
      <c r="AG38" s="107">
        <f t="shared" si="9"/>
        <v>676.280704857503</v>
      </c>
      <c r="AH38" s="108">
        <f t="shared" si="10"/>
        <v>124.3671095978244</v>
      </c>
      <c r="AI38" s="61">
        <f t="shared" si="11"/>
        <v>24.18627941912869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rowBreaks count="1" manualBreakCount="1">
    <brk id="38" max="255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X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154" ht="15" customHeight="1">
      <c r="A1" s="116" t="s">
        <v>57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</row>
    <row r="2" spans="1:154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</row>
    <row r="3" spans="1:154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</row>
    <row r="4" spans="1:154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s="2" customFormat="1" ht="39.75" customHeight="1" thickBot="1">
      <c r="A5" s="148" t="s">
        <v>18</v>
      </c>
      <c r="B5" s="149"/>
      <c r="C5" s="34">
        <f>SUM(C6:C38)</f>
        <v>1210577</v>
      </c>
      <c r="D5" s="35">
        <f>SUM(E5:F5)</f>
        <v>26517.6</v>
      </c>
      <c r="E5" s="36">
        <f>SUM(E6:E38)</f>
        <v>24599.699999999997</v>
      </c>
      <c r="F5" s="36">
        <f>SUM(F6:F38)</f>
        <v>1917.8999999999996</v>
      </c>
      <c r="G5" s="37">
        <f>SUM(H5:I5)</f>
        <v>589.5</v>
      </c>
      <c r="H5" s="37">
        <f aca="true" t="shared" si="0" ref="H5:AC5">SUM(H6:H38)</f>
        <v>589.5</v>
      </c>
      <c r="I5" s="37">
        <f t="shared" si="0"/>
        <v>0</v>
      </c>
      <c r="J5" s="37">
        <f>SUM(K5:L5)</f>
        <v>20841.599999999995</v>
      </c>
      <c r="K5" s="37">
        <f t="shared" si="0"/>
        <v>19634.099999999995</v>
      </c>
      <c r="L5" s="37">
        <f t="shared" si="0"/>
        <v>1207.5</v>
      </c>
      <c r="M5" s="37">
        <f>SUM(N5:O5)</f>
        <v>1031.5</v>
      </c>
      <c r="N5" s="37">
        <f t="shared" si="0"/>
        <v>784.1</v>
      </c>
      <c r="O5" s="37">
        <f t="shared" si="0"/>
        <v>247.39999999999998</v>
      </c>
      <c r="P5" s="37">
        <f>SUM(Q5:R5)</f>
        <v>3460.9</v>
      </c>
      <c r="Q5" s="37">
        <f t="shared" si="0"/>
        <v>3337.8</v>
      </c>
      <c r="R5" s="37">
        <f t="shared" si="0"/>
        <v>123.1</v>
      </c>
      <c r="S5" s="37">
        <f>SUM(T5:U5)</f>
        <v>1.3</v>
      </c>
      <c r="T5" s="37">
        <f t="shared" si="0"/>
        <v>1.2</v>
      </c>
      <c r="U5" s="37">
        <f t="shared" si="0"/>
        <v>0.1</v>
      </c>
      <c r="V5" s="37">
        <f>SUM(W5:X5)</f>
        <v>592.7999999999998</v>
      </c>
      <c r="W5" s="37">
        <f t="shared" si="0"/>
        <v>252.99999999999997</v>
      </c>
      <c r="X5" s="37">
        <f t="shared" si="0"/>
        <v>339.7999999999999</v>
      </c>
      <c r="Y5" s="38">
        <f t="shared" si="0"/>
        <v>10646.200000000003</v>
      </c>
      <c r="Z5" s="39">
        <f t="shared" si="0"/>
        <v>37163.799999999996</v>
      </c>
      <c r="AA5" s="40">
        <f t="shared" si="0"/>
        <v>26517.600000000002</v>
      </c>
      <c r="AB5" s="41">
        <f t="shared" si="0"/>
        <v>23056.700000000008</v>
      </c>
      <c r="AC5" s="42">
        <f t="shared" si="0"/>
        <v>3460.9000000000015</v>
      </c>
      <c r="AD5" s="43">
        <f>AA5/C5/31*1000000</f>
        <v>706.6105267264315</v>
      </c>
      <c r="AE5" s="44">
        <f>AB5/C5/31*1000000</f>
        <v>614.3884413209838</v>
      </c>
      <c r="AF5" s="45">
        <f>AC5/C5/31*1000000</f>
        <v>92.22208540544798</v>
      </c>
      <c r="AG5" s="46">
        <f>Z5/C5/31*1000000</f>
        <v>990.2982280883546</v>
      </c>
      <c r="AH5" s="47">
        <f>Y5/C5/31*1000000</f>
        <v>283.68770136192325</v>
      </c>
      <c r="AI5" s="48">
        <f>AC5*100/AA5</f>
        <v>13.051331945575772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</row>
    <row r="6" spans="1:154" s="8" customFormat="1" ht="19.5" customHeight="1" thickTop="1">
      <c r="A6" s="14">
        <v>1</v>
      </c>
      <c r="B6" s="15" t="s">
        <v>19</v>
      </c>
      <c r="C6" s="49">
        <v>285720</v>
      </c>
      <c r="D6" s="50">
        <f>G6+J6+M6+P6+S6+V6</f>
        <v>6048.599999999999</v>
      </c>
      <c r="E6" s="51">
        <f>H6+K6+N6+Q6+T6+W6</f>
        <v>5977.400000000001</v>
      </c>
      <c r="F6" s="51">
        <f>I6+L6+O6+R6+U6+X6</f>
        <v>71.2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4747.4</v>
      </c>
      <c r="K6" s="16">
        <v>4703.7</v>
      </c>
      <c r="L6" s="16">
        <v>43.7</v>
      </c>
      <c r="M6" s="52">
        <f>SUM(N6:O6)</f>
        <v>276.1</v>
      </c>
      <c r="N6" s="16">
        <v>272.1</v>
      </c>
      <c r="O6" s="16">
        <v>4</v>
      </c>
      <c r="P6" s="52">
        <f>SUM(Q6:R6)</f>
        <v>925.2</v>
      </c>
      <c r="Q6" s="16">
        <v>923.1</v>
      </c>
      <c r="R6" s="16">
        <v>2.1</v>
      </c>
      <c r="S6" s="52">
        <f>SUM(T6:U6)</f>
        <v>0</v>
      </c>
      <c r="T6" s="16">
        <v>0</v>
      </c>
      <c r="U6" s="16">
        <v>0</v>
      </c>
      <c r="V6" s="52">
        <f>SUM(W6:X6)</f>
        <v>99.9</v>
      </c>
      <c r="W6" s="16">
        <v>78.5</v>
      </c>
      <c r="X6" s="16">
        <v>21.4</v>
      </c>
      <c r="Y6" s="67">
        <v>3175.2</v>
      </c>
      <c r="Z6" s="53">
        <f aca="true" t="shared" si="2" ref="Z6:Z38">D6+Y6</f>
        <v>9223.8</v>
      </c>
      <c r="AA6" s="68">
        <f aca="true" t="shared" si="3" ref="AA6:AA38">SUM(AB6:AC6)</f>
        <v>6048.599999999999</v>
      </c>
      <c r="AB6" s="69">
        <f aca="true" t="shared" si="4" ref="AB6:AB38">G6+J6+M6+S6+V6</f>
        <v>5123.4</v>
      </c>
      <c r="AC6" s="70">
        <f aca="true" t="shared" si="5" ref="AC6:AC38">P6</f>
        <v>925.2</v>
      </c>
      <c r="AD6" s="71">
        <f aca="true" t="shared" si="6" ref="AD6:AD38">AA6/C6/31*1000000</f>
        <v>682.8927937570279</v>
      </c>
      <c r="AE6" s="72">
        <f aca="true" t="shared" si="7" ref="AE6:AE38">AB6/C6/31*1000000</f>
        <v>578.4368183604068</v>
      </c>
      <c r="AF6" s="73">
        <f aca="true" t="shared" si="8" ref="AF6:AF38">AC6/C6/31*1000000</f>
        <v>104.4559753966211</v>
      </c>
      <c r="AG6" s="74">
        <f aca="true" t="shared" si="9" ref="AG6:AG38">Z6/C6/31*1000000</f>
        <v>1041.375946674615</v>
      </c>
      <c r="AH6" s="75">
        <f aca="true" t="shared" si="10" ref="AH6:AH38">Y6/C6/31*1000000</f>
        <v>358.4831529175868</v>
      </c>
      <c r="AI6" s="76">
        <f aca="true" t="shared" si="11" ref="AI6:AI38">AC6*100/AA6</f>
        <v>15.296101577224483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1:154" s="55" customFormat="1" ht="19.5" customHeight="1">
      <c r="A7" s="13">
        <v>2</v>
      </c>
      <c r="B7" s="17" t="s">
        <v>20</v>
      </c>
      <c r="C7" s="54">
        <v>49587</v>
      </c>
      <c r="D7" s="50">
        <f aca="true" t="shared" si="12" ref="D7:F38">G7+J7+M7+P7+S7+V7</f>
        <v>1359.5</v>
      </c>
      <c r="E7" s="51">
        <f t="shared" si="12"/>
        <v>1115.8</v>
      </c>
      <c r="F7" s="51">
        <f t="shared" si="12"/>
        <v>243.7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1076.8</v>
      </c>
      <c r="K7" s="16">
        <v>967.5</v>
      </c>
      <c r="L7" s="16">
        <v>109.3</v>
      </c>
      <c r="M7" s="52">
        <f aca="true" t="shared" si="14" ref="M7:M38">SUM(N7:O7)</f>
        <v>43.7</v>
      </c>
      <c r="N7" s="16">
        <v>24.3</v>
      </c>
      <c r="O7" s="16">
        <v>19.4</v>
      </c>
      <c r="P7" s="52">
        <f>SUM(Q7:R7)</f>
        <v>163.4</v>
      </c>
      <c r="Q7" s="16">
        <v>119.7</v>
      </c>
      <c r="R7" s="16">
        <v>43.7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75.6</v>
      </c>
      <c r="W7" s="16">
        <v>4.3</v>
      </c>
      <c r="X7" s="16">
        <v>71.3</v>
      </c>
      <c r="Y7" s="67">
        <v>468.2</v>
      </c>
      <c r="Z7" s="53">
        <f>D7+Y7</f>
        <v>1827.7</v>
      </c>
      <c r="AA7" s="68">
        <f>SUM(AB7:AC7)</f>
        <v>1359.5</v>
      </c>
      <c r="AB7" s="69">
        <f>G7+J7+M7+S7+V7</f>
        <v>1196.1</v>
      </c>
      <c r="AC7" s="70">
        <f>P7</f>
        <v>163.4</v>
      </c>
      <c r="AD7" s="71">
        <f t="shared" si="6"/>
        <v>884.4019341697908</v>
      </c>
      <c r="AE7" s="72">
        <f t="shared" si="7"/>
        <v>778.1045630455952</v>
      </c>
      <c r="AF7" s="73">
        <f t="shared" si="8"/>
        <v>106.29737112419554</v>
      </c>
      <c r="AG7" s="74">
        <f t="shared" si="9"/>
        <v>1188.9822839883243</v>
      </c>
      <c r="AH7" s="75">
        <f t="shared" si="10"/>
        <v>304.58034981853336</v>
      </c>
      <c r="AI7" s="76">
        <f t="shared" si="11"/>
        <v>12.019124678190511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1:154" s="55" customFormat="1" ht="19.5" customHeight="1">
      <c r="A8" s="13">
        <v>3</v>
      </c>
      <c r="B8" s="18" t="s">
        <v>21</v>
      </c>
      <c r="C8" s="54">
        <v>34532</v>
      </c>
      <c r="D8" s="50">
        <f t="shared" si="12"/>
        <v>839.9</v>
      </c>
      <c r="E8" s="51">
        <f t="shared" si="12"/>
        <v>724.7</v>
      </c>
      <c r="F8" s="51">
        <f t="shared" si="12"/>
        <v>115.20000000000002</v>
      </c>
      <c r="G8" s="52">
        <f>SUM(H8:I8)</f>
        <v>0</v>
      </c>
      <c r="H8" s="16">
        <v>0</v>
      </c>
      <c r="I8" s="16">
        <v>0</v>
      </c>
      <c r="J8" s="52">
        <f t="shared" si="13"/>
        <v>724.4</v>
      </c>
      <c r="K8" s="16">
        <v>646</v>
      </c>
      <c r="L8" s="16">
        <v>78.4</v>
      </c>
      <c r="M8" s="52">
        <f t="shared" si="14"/>
        <v>87</v>
      </c>
      <c r="N8" s="16">
        <v>55.6</v>
      </c>
      <c r="O8" s="16">
        <v>31.4</v>
      </c>
      <c r="P8" s="52">
        <f>SUM(Q8:R8)</f>
        <v>28.5</v>
      </c>
      <c r="Q8" s="16">
        <v>23.1</v>
      </c>
      <c r="R8" s="16">
        <v>5.4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73.7</v>
      </c>
      <c r="Z8" s="53">
        <f>D8+Y8</f>
        <v>913.6</v>
      </c>
      <c r="AA8" s="68">
        <f>SUM(AB8:AC8)</f>
        <v>839.9</v>
      </c>
      <c r="AB8" s="69">
        <f>G8+J8+M8+S8+V8</f>
        <v>811.4</v>
      </c>
      <c r="AC8" s="70">
        <f>P8</f>
        <v>28.5</v>
      </c>
      <c r="AD8" s="71">
        <f t="shared" si="6"/>
        <v>784.5925051284829</v>
      </c>
      <c r="AE8" s="72">
        <f t="shared" si="7"/>
        <v>757.9692328387321</v>
      </c>
      <c r="AF8" s="73">
        <f t="shared" si="8"/>
        <v>26.623272289750883</v>
      </c>
      <c r="AG8" s="74">
        <f t="shared" si="9"/>
        <v>853.439353119874</v>
      </c>
      <c r="AH8" s="75">
        <f t="shared" si="10"/>
        <v>68.84684799139089</v>
      </c>
      <c r="AI8" s="76">
        <f t="shared" si="11"/>
        <v>3.393261102512204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s="8" customFormat="1" ht="19.5" customHeight="1">
      <c r="A9" s="19">
        <v>4</v>
      </c>
      <c r="B9" s="18" t="s">
        <v>22</v>
      </c>
      <c r="C9" s="54">
        <v>93759</v>
      </c>
      <c r="D9" s="56">
        <f t="shared" si="12"/>
        <v>1766.1000000000001</v>
      </c>
      <c r="E9" s="51">
        <f t="shared" si="12"/>
        <v>1722.7</v>
      </c>
      <c r="F9" s="51">
        <f t="shared" si="12"/>
        <v>43.4</v>
      </c>
      <c r="G9" s="57">
        <f t="shared" si="1"/>
        <v>0</v>
      </c>
      <c r="H9" s="20">
        <v>0</v>
      </c>
      <c r="I9" s="20">
        <v>0</v>
      </c>
      <c r="J9" s="57">
        <f t="shared" si="13"/>
        <v>1566.4</v>
      </c>
      <c r="K9" s="16">
        <v>1535.9</v>
      </c>
      <c r="L9" s="16">
        <v>30.5</v>
      </c>
      <c r="M9" s="57">
        <f t="shared" si="14"/>
        <v>72.5</v>
      </c>
      <c r="N9" s="16">
        <v>64</v>
      </c>
      <c r="O9" s="16">
        <v>8.5</v>
      </c>
      <c r="P9" s="57">
        <f aca="true" t="shared" si="16" ref="P9:P38">SUM(Q9:R9)</f>
        <v>122.8</v>
      </c>
      <c r="Q9" s="16">
        <v>122.8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4.4</v>
      </c>
      <c r="W9" s="16">
        <v>0</v>
      </c>
      <c r="X9" s="16">
        <v>4.4</v>
      </c>
      <c r="Y9" s="77">
        <v>946.3</v>
      </c>
      <c r="Z9" s="58">
        <f t="shared" si="2"/>
        <v>2712.4</v>
      </c>
      <c r="AA9" s="60">
        <f t="shared" si="3"/>
        <v>1766.1000000000001</v>
      </c>
      <c r="AB9" s="78">
        <f t="shared" si="4"/>
        <v>1643.3000000000002</v>
      </c>
      <c r="AC9" s="79">
        <f t="shared" si="5"/>
        <v>122.8</v>
      </c>
      <c r="AD9" s="80">
        <f t="shared" si="6"/>
        <v>607.6319899096139</v>
      </c>
      <c r="AE9" s="81">
        <f t="shared" si="7"/>
        <v>565.3822824406707</v>
      </c>
      <c r="AF9" s="82">
        <f t="shared" si="8"/>
        <v>42.2497074689432</v>
      </c>
      <c r="AG9" s="83">
        <f t="shared" si="9"/>
        <v>933.2093366348658</v>
      </c>
      <c r="AH9" s="84">
        <f t="shared" si="10"/>
        <v>325.57734672525197</v>
      </c>
      <c r="AI9" s="85">
        <f t="shared" si="11"/>
        <v>6.953173659475681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9.5" customHeight="1">
      <c r="A10" s="19">
        <v>5</v>
      </c>
      <c r="B10" s="18" t="s">
        <v>46</v>
      </c>
      <c r="C10" s="54">
        <v>92474</v>
      </c>
      <c r="D10" s="56">
        <f t="shared" si="12"/>
        <v>1696.6999999999998</v>
      </c>
      <c r="E10" s="51">
        <f t="shared" si="12"/>
        <v>1601</v>
      </c>
      <c r="F10" s="51">
        <f t="shared" si="12"/>
        <v>95.69999999999999</v>
      </c>
      <c r="G10" s="57">
        <f t="shared" si="1"/>
        <v>0</v>
      </c>
      <c r="H10" s="20">
        <v>0</v>
      </c>
      <c r="I10" s="20">
        <v>0</v>
      </c>
      <c r="J10" s="57">
        <f t="shared" si="13"/>
        <v>1314.3999999999999</v>
      </c>
      <c r="K10" s="20">
        <v>1244.3</v>
      </c>
      <c r="L10" s="20">
        <v>70.1</v>
      </c>
      <c r="M10" s="57">
        <f t="shared" si="14"/>
        <v>77.4</v>
      </c>
      <c r="N10" s="20">
        <v>51.8</v>
      </c>
      <c r="O10" s="20">
        <v>25.6</v>
      </c>
      <c r="P10" s="57">
        <f t="shared" si="16"/>
        <v>304.9</v>
      </c>
      <c r="Q10" s="20">
        <v>304.9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715.2</v>
      </c>
      <c r="Z10" s="58">
        <f t="shared" si="2"/>
        <v>2411.8999999999996</v>
      </c>
      <c r="AA10" s="60">
        <f t="shared" si="3"/>
        <v>1696.6999999999998</v>
      </c>
      <c r="AB10" s="78">
        <f t="shared" si="4"/>
        <v>1391.8</v>
      </c>
      <c r="AC10" s="79">
        <f t="shared" si="5"/>
        <v>304.9</v>
      </c>
      <c r="AD10" s="80">
        <f t="shared" si="6"/>
        <v>591.8664496454801</v>
      </c>
      <c r="AE10" s="81">
        <f t="shared" si="7"/>
        <v>485.50699865419887</v>
      </c>
      <c r="AF10" s="82">
        <f t="shared" si="8"/>
        <v>106.35945099128124</v>
      </c>
      <c r="AG10" s="83">
        <f t="shared" si="9"/>
        <v>841.3524429185674</v>
      </c>
      <c r="AH10" s="84">
        <f t="shared" si="10"/>
        <v>249.4859932730874</v>
      </c>
      <c r="AI10" s="85">
        <f t="shared" si="11"/>
        <v>17.970177403194437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s="8" customFormat="1" ht="19.5" customHeight="1">
      <c r="A11" s="19">
        <v>6</v>
      </c>
      <c r="B11" s="18" t="s">
        <v>23</v>
      </c>
      <c r="C11" s="54">
        <v>33515</v>
      </c>
      <c r="D11" s="56">
        <f>G11+J11+M11+P11+S11+V11</f>
        <v>891.1999999999999</v>
      </c>
      <c r="E11" s="51">
        <f t="shared" si="12"/>
        <v>727.8</v>
      </c>
      <c r="F11" s="51">
        <f t="shared" si="12"/>
        <v>163.4</v>
      </c>
      <c r="G11" s="57">
        <f>SUM(H11:I11)</f>
        <v>0</v>
      </c>
      <c r="H11" s="20">
        <v>0</v>
      </c>
      <c r="I11" s="20">
        <v>0</v>
      </c>
      <c r="J11" s="57">
        <f t="shared" si="13"/>
        <v>739.3</v>
      </c>
      <c r="K11" s="20">
        <v>607.3</v>
      </c>
      <c r="L11" s="20">
        <v>132</v>
      </c>
      <c r="M11" s="57">
        <f t="shared" si="14"/>
        <v>43.5</v>
      </c>
      <c r="N11" s="20">
        <v>17.9</v>
      </c>
      <c r="O11" s="20">
        <v>25.6</v>
      </c>
      <c r="P11" s="57">
        <f t="shared" si="16"/>
        <v>108.39999999999999</v>
      </c>
      <c r="Q11" s="20">
        <v>102.6</v>
      </c>
      <c r="R11" s="20">
        <v>5.8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306.7</v>
      </c>
      <c r="Z11" s="58">
        <f t="shared" si="2"/>
        <v>1197.8999999999999</v>
      </c>
      <c r="AA11" s="60">
        <f t="shared" si="3"/>
        <v>891.1999999999999</v>
      </c>
      <c r="AB11" s="78">
        <f t="shared" si="4"/>
        <v>782.8</v>
      </c>
      <c r="AC11" s="79">
        <f t="shared" si="5"/>
        <v>108.39999999999999</v>
      </c>
      <c r="AD11" s="80">
        <f t="shared" si="6"/>
        <v>857.7767297262179</v>
      </c>
      <c r="AE11" s="81">
        <f t="shared" si="7"/>
        <v>753.4421275018889</v>
      </c>
      <c r="AF11" s="82">
        <f t="shared" si="8"/>
        <v>104.33460222432902</v>
      </c>
      <c r="AG11" s="83">
        <f t="shared" si="9"/>
        <v>1152.9743542852743</v>
      </c>
      <c r="AH11" s="84">
        <f t="shared" si="10"/>
        <v>295.19762455905635</v>
      </c>
      <c r="AI11" s="85">
        <f t="shared" si="11"/>
        <v>12.163375224416518</v>
      </c>
      <c r="AJ11" s="6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s="8" customFormat="1" ht="19.5" customHeight="1">
      <c r="A12" s="19">
        <v>7</v>
      </c>
      <c r="B12" s="18" t="s">
        <v>24</v>
      </c>
      <c r="C12" s="54">
        <v>25691</v>
      </c>
      <c r="D12" s="56">
        <f>G12+J12+M12+P12+S12+V12</f>
        <v>583.0999999999999</v>
      </c>
      <c r="E12" s="51">
        <f t="shared" si="12"/>
        <v>549.4</v>
      </c>
      <c r="F12" s="51">
        <f t="shared" si="12"/>
        <v>33.7</v>
      </c>
      <c r="G12" s="57">
        <f>SUM(H12:I12)</f>
        <v>0</v>
      </c>
      <c r="H12" s="20">
        <v>0</v>
      </c>
      <c r="I12" s="20">
        <v>0</v>
      </c>
      <c r="J12" s="57">
        <f t="shared" si="13"/>
        <v>442.8</v>
      </c>
      <c r="K12" s="20">
        <v>429</v>
      </c>
      <c r="L12" s="20">
        <v>13.8</v>
      </c>
      <c r="M12" s="57">
        <f t="shared" si="14"/>
        <v>23.9</v>
      </c>
      <c r="N12" s="20">
        <v>21.4</v>
      </c>
      <c r="O12" s="20">
        <v>2.5</v>
      </c>
      <c r="P12" s="57">
        <f>SUM(Q12:R12)</f>
        <v>108.60000000000001</v>
      </c>
      <c r="Q12" s="20">
        <v>93.7</v>
      </c>
      <c r="R12" s="20">
        <v>14.9</v>
      </c>
      <c r="S12" s="57">
        <f t="shared" si="17"/>
        <v>0.4</v>
      </c>
      <c r="T12" s="20">
        <v>0.3</v>
      </c>
      <c r="U12" s="20">
        <v>0.1</v>
      </c>
      <c r="V12" s="57">
        <f t="shared" si="15"/>
        <v>7.4</v>
      </c>
      <c r="W12" s="20">
        <v>5</v>
      </c>
      <c r="X12" s="20">
        <v>2.4</v>
      </c>
      <c r="Y12" s="77">
        <v>177.9</v>
      </c>
      <c r="Z12" s="58">
        <f>D12+Y12</f>
        <v>760.9999999999999</v>
      </c>
      <c r="AA12" s="60">
        <f>SUM(AB12:AC12)</f>
        <v>583.0999999999999</v>
      </c>
      <c r="AB12" s="78">
        <f>G12+J12+M12+S12+V12</f>
        <v>474.49999999999994</v>
      </c>
      <c r="AC12" s="79">
        <f>P12</f>
        <v>108.60000000000001</v>
      </c>
      <c r="AD12" s="80">
        <f t="shared" si="6"/>
        <v>732.1504581119783</v>
      </c>
      <c r="AE12" s="81">
        <f t="shared" si="7"/>
        <v>595.7904173797525</v>
      </c>
      <c r="AF12" s="82">
        <f t="shared" si="8"/>
        <v>136.3600407322258</v>
      </c>
      <c r="AG12" s="83">
        <f t="shared" si="9"/>
        <v>955.5247789799615</v>
      </c>
      <c r="AH12" s="84">
        <f t="shared" si="10"/>
        <v>223.37432086798316</v>
      </c>
      <c r="AI12" s="85">
        <f t="shared" si="11"/>
        <v>18.62459269422055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8" customFormat="1" ht="19.5" customHeight="1">
      <c r="A13" s="19">
        <v>8</v>
      </c>
      <c r="B13" s="18" t="s">
        <v>40</v>
      </c>
      <c r="C13" s="54">
        <v>112174</v>
      </c>
      <c r="D13" s="56">
        <f t="shared" si="12"/>
        <v>2373</v>
      </c>
      <c r="E13" s="51">
        <f t="shared" si="12"/>
        <v>2166</v>
      </c>
      <c r="F13" s="51">
        <f t="shared" si="12"/>
        <v>207</v>
      </c>
      <c r="G13" s="57">
        <f t="shared" si="1"/>
        <v>0</v>
      </c>
      <c r="H13" s="20">
        <v>0</v>
      </c>
      <c r="I13" s="20">
        <v>0</v>
      </c>
      <c r="J13" s="57">
        <f t="shared" si="13"/>
        <v>1964.3999999999999</v>
      </c>
      <c r="K13" s="20">
        <v>1821.8</v>
      </c>
      <c r="L13" s="20">
        <v>142.6</v>
      </c>
      <c r="M13" s="57">
        <f t="shared" si="14"/>
        <v>120.7</v>
      </c>
      <c r="N13" s="20">
        <v>97.4</v>
      </c>
      <c r="O13" s="20">
        <v>23.3</v>
      </c>
      <c r="P13" s="57">
        <f t="shared" si="16"/>
        <v>246.8</v>
      </c>
      <c r="Q13" s="20">
        <v>246.8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41.1</v>
      </c>
      <c r="W13" s="20">
        <v>0</v>
      </c>
      <c r="X13" s="20">
        <v>41.1</v>
      </c>
      <c r="Y13" s="77">
        <v>720.3</v>
      </c>
      <c r="Z13" s="58">
        <f t="shared" si="2"/>
        <v>3093.3</v>
      </c>
      <c r="AA13" s="60">
        <f t="shared" si="3"/>
        <v>2373</v>
      </c>
      <c r="AB13" s="78">
        <f t="shared" si="4"/>
        <v>2126.2</v>
      </c>
      <c r="AC13" s="79">
        <f t="shared" si="5"/>
        <v>246.8</v>
      </c>
      <c r="AD13" s="80">
        <f t="shared" si="6"/>
        <v>682.4075730273878</v>
      </c>
      <c r="AE13" s="81">
        <f t="shared" si="7"/>
        <v>611.434884859179</v>
      </c>
      <c r="AF13" s="82">
        <f t="shared" si="8"/>
        <v>70.97268816820873</v>
      </c>
      <c r="AG13" s="83">
        <f t="shared" si="9"/>
        <v>889.5454469640197</v>
      </c>
      <c r="AH13" s="84">
        <f t="shared" si="10"/>
        <v>207.13787393663185</v>
      </c>
      <c r="AI13" s="85">
        <f t="shared" si="11"/>
        <v>10.400337126000842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55" customFormat="1" ht="17.25" customHeight="1">
      <c r="A14" s="13">
        <v>9</v>
      </c>
      <c r="B14" s="18" t="s">
        <v>47</v>
      </c>
      <c r="C14" s="54">
        <v>18400</v>
      </c>
      <c r="D14" s="56">
        <f t="shared" si="12"/>
        <v>358.59999999999997</v>
      </c>
      <c r="E14" s="51">
        <f t="shared" si="12"/>
        <v>271.6</v>
      </c>
      <c r="F14" s="51">
        <f t="shared" si="12"/>
        <v>87</v>
      </c>
      <c r="G14" s="57">
        <f>SUM(H14:I14)</f>
        <v>0</v>
      </c>
      <c r="H14" s="20">
        <v>0</v>
      </c>
      <c r="I14" s="20">
        <v>0</v>
      </c>
      <c r="J14" s="57">
        <f t="shared" si="13"/>
        <v>292.7</v>
      </c>
      <c r="K14" s="20">
        <v>224.5</v>
      </c>
      <c r="L14" s="20">
        <v>68.2</v>
      </c>
      <c r="M14" s="57">
        <f t="shared" si="14"/>
        <v>15.7</v>
      </c>
      <c r="N14" s="20">
        <v>8</v>
      </c>
      <c r="O14" s="20">
        <v>7.7</v>
      </c>
      <c r="P14" s="57">
        <f t="shared" si="16"/>
        <v>50.2</v>
      </c>
      <c r="Q14" s="20">
        <v>39.1</v>
      </c>
      <c r="R14" s="20">
        <v>11.1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79</v>
      </c>
      <c r="Z14" s="58">
        <f t="shared" si="2"/>
        <v>437.59999999999997</v>
      </c>
      <c r="AA14" s="60">
        <f t="shared" si="3"/>
        <v>358.59999999999997</v>
      </c>
      <c r="AB14" s="78">
        <f>G14+J14+M14+S14+V14</f>
        <v>308.4</v>
      </c>
      <c r="AC14" s="79">
        <f>P14</f>
        <v>50.2</v>
      </c>
      <c r="AD14" s="86">
        <f t="shared" si="6"/>
        <v>628.6816269284711</v>
      </c>
      <c r="AE14" s="81">
        <f t="shared" si="7"/>
        <v>540.6732117812062</v>
      </c>
      <c r="AF14" s="82">
        <f t="shared" si="8"/>
        <v>88.0084151472651</v>
      </c>
      <c r="AG14" s="83">
        <f t="shared" si="9"/>
        <v>767.1809256661991</v>
      </c>
      <c r="AH14" s="87">
        <f t="shared" si="10"/>
        <v>138.4992987377279</v>
      </c>
      <c r="AI14" s="85">
        <f t="shared" si="11"/>
        <v>13.998884551031791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55" customFormat="1" ht="19.5" customHeight="1">
      <c r="A15" s="13">
        <v>10</v>
      </c>
      <c r="B15" s="18" t="s">
        <v>25</v>
      </c>
      <c r="C15" s="54">
        <v>31638</v>
      </c>
      <c r="D15" s="56">
        <f t="shared" si="12"/>
        <v>783.6</v>
      </c>
      <c r="E15" s="51">
        <f t="shared" si="12"/>
        <v>685.8</v>
      </c>
      <c r="F15" s="51">
        <f t="shared" si="12"/>
        <v>97.79999999999998</v>
      </c>
      <c r="G15" s="57">
        <f t="shared" si="1"/>
        <v>589.5</v>
      </c>
      <c r="H15" s="20">
        <v>589.5</v>
      </c>
      <c r="I15" s="20">
        <v>0</v>
      </c>
      <c r="J15" s="57">
        <f t="shared" si="13"/>
        <v>68.6</v>
      </c>
      <c r="K15" s="20">
        <v>0</v>
      </c>
      <c r="L15" s="20">
        <v>68.6</v>
      </c>
      <c r="M15" s="57">
        <f t="shared" si="14"/>
        <v>11.1</v>
      </c>
      <c r="N15" s="20">
        <v>0</v>
      </c>
      <c r="O15" s="20">
        <v>11.1</v>
      </c>
      <c r="P15" s="57">
        <f t="shared" si="16"/>
        <v>89.4</v>
      </c>
      <c r="Q15" s="20">
        <v>89.4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25</v>
      </c>
      <c r="W15" s="20">
        <v>6.9</v>
      </c>
      <c r="X15" s="20">
        <v>18.1</v>
      </c>
      <c r="Y15" s="77">
        <v>392.8</v>
      </c>
      <c r="Z15" s="58">
        <f t="shared" si="2"/>
        <v>1176.4</v>
      </c>
      <c r="AA15" s="60">
        <f t="shared" si="3"/>
        <v>783.6</v>
      </c>
      <c r="AB15" s="78">
        <f>G15+J15+M15+S15+V15</f>
        <v>694.2</v>
      </c>
      <c r="AC15" s="79">
        <f>P15</f>
        <v>89.4</v>
      </c>
      <c r="AD15" s="80">
        <f t="shared" si="6"/>
        <v>798.9575622617963</v>
      </c>
      <c r="AE15" s="81">
        <f t="shared" si="7"/>
        <v>707.8054360925714</v>
      </c>
      <c r="AF15" s="82">
        <f t="shared" si="8"/>
        <v>91.15212616922484</v>
      </c>
      <c r="AG15" s="83">
        <f t="shared" si="9"/>
        <v>1199.4559421194194</v>
      </c>
      <c r="AH15" s="84">
        <f t="shared" si="10"/>
        <v>400.49837985762326</v>
      </c>
      <c r="AI15" s="85">
        <f t="shared" si="11"/>
        <v>11.408882082695252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</row>
    <row r="16" spans="1:154" s="8" customFormat="1" ht="19.5" customHeight="1">
      <c r="A16" s="19">
        <v>11</v>
      </c>
      <c r="B16" s="18" t="s">
        <v>48</v>
      </c>
      <c r="C16" s="54">
        <v>25803</v>
      </c>
      <c r="D16" s="56">
        <f>G16+J16+M16+P16+S16+V16</f>
        <v>623.9</v>
      </c>
      <c r="E16" s="51">
        <f t="shared" si="12"/>
        <v>596</v>
      </c>
      <c r="F16" s="51">
        <f t="shared" si="12"/>
        <v>27.9</v>
      </c>
      <c r="G16" s="57">
        <f t="shared" si="1"/>
        <v>0</v>
      </c>
      <c r="H16" s="20">
        <v>0</v>
      </c>
      <c r="I16" s="20">
        <v>0</v>
      </c>
      <c r="J16" s="57">
        <f t="shared" si="13"/>
        <v>512.5</v>
      </c>
      <c r="K16" s="20">
        <v>502.9</v>
      </c>
      <c r="L16" s="20">
        <v>9.6</v>
      </c>
      <c r="M16" s="57">
        <f t="shared" si="14"/>
        <v>17.8</v>
      </c>
      <c r="N16" s="20">
        <v>14.2</v>
      </c>
      <c r="O16" s="20">
        <v>3.6</v>
      </c>
      <c r="P16" s="57">
        <f t="shared" si="16"/>
        <v>61.9</v>
      </c>
      <c r="Q16" s="20">
        <v>61.4</v>
      </c>
      <c r="R16" s="20">
        <v>0.5</v>
      </c>
      <c r="S16" s="57">
        <f t="shared" si="17"/>
        <v>0</v>
      </c>
      <c r="T16" s="20">
        <v>0</v>
      </c>
      <c r="U16" s="20">
        <v>0</v>
      </c>
      <c r="V16" s="57">
        <f t="shared" si="15"/>
        <v>31.7</v>
      </c>
      <c r="W16" s="20">
        <v>17.5</v>
      </c>
      <c r="X16" s="20">
        <v>14.2</v>
      </c>
      <c r="Y16" s="77">
        <v>171.1</v>
      </c>
      <c r="Z16" s="58">
        <f t="shared" si="2"/>
        <v>795</v>
      </c>
      <c r="AA16" s="60">
        <f t="shared" si="3"/>
        <v>623.9</v>
      </c>
      <c r="AB16" s="78">
        <f t="shared" si="4"/>
        <v>562</v>
      </c>
      <c r="AC16" s="79">
        <f t="shared" si="5"/>
        <v>61.9</v>
      </c>
      <c r="AD16" s="80">
        <f t="shared" si="6"/>
        <v>779.9793222343488</v>
      </c>
      <c r="AE16" s="81">
        <f t="shared" si="7"/>
        <v>702.5939719437475</v>
      </c>
      <c r="AF16" s="82">
        <f t="shared" si="8"/>
        <v>77.38535029060137</v>
      </c>
      <c r="AG16" s="83">
        <f t="shared" si="9"/>
        <v>993.8829318421338</v>
      </c>
      <c r="AH16" s="84">
        <f t="shared" si="10"/>
        <v>213.90360960778503</v>
      </c>
      <c r="AI16" s="85">
        <f t="shared" si="11"/>
        <v>9.921461772719988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</row>
    <row r="17" spans="1:154" s="8" customFormat="1" ht="19.5" customHeight="1">
      <c r="A17" s="19">
        <v>12</v>
      </c>
      <c r="B17" s="18" t="s">
        <v>41</v>
      </c>
      <c r="C17" s="54">
        <v>24446</v>
      </c>
      <c r="D17" s="56">
        <f t="shared" si="12"/>
        <v>698.5999999999999</v>
      </c>
      <c r="E17" s="51">
        <f t="shared" si="12"/>
        <v>578.5</v>
      </c>
      <c r="F17" s="51">
        <f t="shared" si="12"/>
        <v>120.10000000000002</v>
      </c>
      <c r="G17" s="57">
        <f t="shared" si="1"/>
        <v>0</v>
      </c>
      <c r="H17" s="20">
        <v>0</v>
      </c>
      <c r="I17" s="20">
        <v>0</v>
      </c>
      <c r="J17" s="57">
        <f t="shared" si="13"/>
        <v>581.3</v>
      </c>
      <c r="K17" s="20">
        <v>498.9</v>
      </c>
      <c r="L17" s="20">
        <v>82.4</v>
      </c>
      <c r="M17" s="57">
        <f t="shared" si="14"/>
        <v>16.8</v>
      </c>
      <c r="N17" s="20">
        <v>16.1</v>
      </c>
      <c r="O17" s="20">
        <v>0.7</v>
      </c>
      <c r="P17" s="57">
        <f t="shared" si="16"/>
        <v>74.4</v>
      </c>
      <c r="Q17" s="20">
        <v>63.5</v>
      </c>
      <c r="R17" s="20">
        <v>10.9</v>
      </c>
      <c r="S17" s="57">
        <f t="shared" si="17"/>
        <v>0</v>
      </c>
      <c r="T17" s="20">
        <v>0</v>
      </c>
      <c r="U17" s="20">
        <v>0</v>
      </c>
      <c r="V17" s="57">
        <f t="shared" si="15"/>
        <v>26.1</v>
      </c>
      <c r="W17" s="20">
        <v>0</v>
      </c>
      <c r="X17" s="20">
        <v>26.1</v>
      </c>
      <c r="Y17" s="77">
        <v>291.6</v>
      </c>
      <c r="Z17" s="58">
        <f t="shared" si="2"/>
        <v>990.1999999999999</v>
      </c>
      <c r="AA17" s="60">
        <f t="shared" si="3"/>
        <v>698.5999999999999</v>
      </c>
      <c r="AB17" s="78">
        <f t="shared" si="4"/>
        <v>624.1999999999999</v>
      </c>
      <c r="AC17" s="79">
        <f t="shared" si="5"/>
        <v>74.4</v>
      </c>
      <c r="AD17" s="80">
        <f t="shared" si="6"/>
        <v>921.8474953353407</v>
      </c>
      <c r="AE17" s="81">
        <f t="shared" si="7"/>
        <v>823.6719246898364</v>
      </c>
      <c r="AF17" s="82">
        <f t="shared" si="8"/>
        <v>98.17557064550438</v>
      </c>
      <c r="AG17" s="83">
        <f t="shared" si="9"/>
        <v>1306.6323931878821</v>
      </c>
      <c r="AH17" s="84">
        <f t="shared" si="10"/>
        <v>384.7848978525414</v>
      </c>
      <c r="AI17" s="85">
        <f t="shared" si="11"/>
        <v>10.649871170913258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</row>
    <row r="18" spans="1:154" s="8" customFormat="1" ht="19.5" customHeight="1">
      <c r="A18" s="19">
        <v>13</v>
      </c>
      <c r="B18" s="18" t="s">
        <v>49</v>
      </c>
      <c r="C18" s="54">
        <v>113553</v>
      </c>
      <c r="D18" s="56">
        <f t="shared" si="12"/>
        <v>2429.3</v>
      </c>
      <c r="E18" s="51">
        <f t="shared" si="12"/>
        <v>2247.3</v>
      </c>
      <c r="F18" s="51">
        <f t="shared" si="12"/>
        <v>182</v>
      </c>
      <c r="G18" s="57">
        <f t="shared" si="1"/>
        <v>0</v>
      </c>
      <c r="H18" s="20">
        <v>0</v>
      </c>
      <c r="I18" s="20">
        <v>0</v>
      </c>
      <c r="J18" s="57">
        <f t="shared" si="13"/>
        <v>2083</v>
      </c>
      <c r="K18" s="20">
        <v>1946.6</v>
      </c>
      <c r="L18" s="20">
        <v>136.4</v>
      </c>
      <c r="M18" s="57">
        <f t="shared" si="14"/>
        <v>108</v>
      </c>
      <c r="N18" s="20">
        <v>62.4</v>
      </c>
      <c r="O18" s="20">
        <v>45.6</v>
      </c>
      <c r="P18" s="57">
        <f t="shared" si="16"/>
        <v>238.3</v>
      </c>
      <c r="Q18" s="20">
        <v>238.3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1134.8</v>
      </c>
      <c r="Z18" s="58">
        <f t="shared" si="2"/>
        <v>3564.1000000000004</v>
      </c>
      <c r="AA18" s="60">
        <f t="shared" si="3"/>
        <v>2429.3</v>
      </c>
      <c r="AB18" s="78">
        <f t="shared" si="4"/>
        <v>2191</v>
      </c>
      <c r="AC18" s="79">
        <f t="shared" si="5"/>
        <v>238.3</v>
      </c>
      <c r="AD18" s="80">
        <f t="shared" si="6"/>
        <v>690.1140095729066</v>
      </c>
      <c r="AE18" s="81">
        <f t="shared" si="7"/>
        <v>622.4178960911531</v>
      </c>
      <c r="AF18" s="82">
        <f t="shared" si="8"/>
        <v>67.69611348175344</v>
      </c>
      <c r="AG18" s="74">
        <f t="shared" si="9"/>
        <v>1012.4872767952892</v>
      </c>
      <c r="AH18" s="84">
        <f t="shared" si="10"/>
        <v>322.3732672223827</v>
      </c>
      <c r="AI18" s="85">
        <f t="shared" si="11"/>
        <v>9.809410118141027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</row>
    <row r="19" spans="1:154" s="8" customFormat="1" ht="19.5" customHeight="1">
      <c r="A19" s="19">
        <v>14</v>
      </c>
      <c r="B19" s="18" t="s">
        <v>36</v>
      </c>
      <c r="C19" s="54">
        <v>55659</v>
      </c>
      <c r="D19" s="56">
        <f t="shared" si="12"/>
        <v>1413.1</v>
      </c>
      <c r="E19" s="51">
        <f t="shared" si="12"/>
        <v>1301.5</v>
      </c>
      <c r="F19" s="51">
        <f t="shared" si="12"/>
        <v>111.6</v>
      </c>
      <c r="G19" s="57">
        <f t="shared" si="1"/>
        <v>0</v>
      </c>
      <c r="H19" s="20">
        <v>0</v>
      </c>
      <c r="I19" s="20">
        <v>0</v>
      </c>
      <c r="J19" s="57">
        <f t="shared" si="13"/>
        <v>1127.1999999999998</v>
      </c>
      <c r="K19" s="20">
        <v>1098.6</v>
      </c>
      <c r="L19" s="20">
        <v>28.6</v>
      </c>
      <c r="M19" s="57">
        <f t="shared" si="14"/>
        <v>0</v>
      </c>
      <c r="N19" s="20">
        <v>0</v>
      </c>
      <c r="O19" s="20">
        <v>0</v>
      </c>
      <c r="P19" s="57">
        <f t="shared" si="16"/>
        <v>172.2</v>
      </c>
      <c r="Q19" s="20">
        <v>156.7</v>
      </c>
      <c r="R19" s="20">
        <v>15.5</v>
      </c>
      <c r="S19" s="57">
        <f t="shared" si="17"/>
        <v>0</v>
      </c>
      <c r="T19" s="20">
        <v>0</v>
      </c>
      <c r="U19" s="20">
        <v>0</v>
      </c>
      <c r="V19" s="57">
        <f t="shared" si="15"/>
        <v>113.7</v>
      </c>
      <c r="W19" s="20">
        <v>46.2</v>
      </c>
      <c r="X19" s="20">
        <v>67.5</v>
      </c>
      <c r="Y19" s="77">
        <v>339.1</v>
      </c>
      <c r="Z19" s="58">
        <f t="shared" si="2"/>
        <v>1752.1999999999998</v>
      </c>
      <c r="AA19" s="60">
        <f t="shared" si="3"/>
        <v>1413.1</v>
      </c>
      <c r="AB19" s="78">
        <f t="shared" si="4"/>
        <v>1240.8999999999999</v>
      </c>
      <c r="AC19" s="79">
        <f t="shared" si="5"/>
        <v>172.2</v>
      </c>
      <c r="AD19" s="80">
        <f t="shared" si="6"/>
        <v>818.9847278560867</v>
      </c>
      <c r="AE19" s="81">
        <f t="shared" si="7"/>
        <v>719.1834610407034</v>
      </c>
      <c r="AF19" s="82">
        <f t="shared" si="8"/>
        <v>99.80126681538329</v>
      </c>
      <c r="AG19" s="74">
        <f t="shared" si="9"/>
        <v>1015.5155616371349</v>
      </c>
      <c r="AH19" s="84">
        <f t="shared" si="10"/>
        <v>196.53083378104807</v>
      </c>
      <c r="AI19" s="85">
        <f t="shared" si="11"/>
        <v>12.185974099497558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</row>
    <row r="20" spans="1:154" s="8" customFormat="1" ht="19.5" customHeight="1">
      <c r="A20" s="19">
        <v>15</v>
      </c>
      <c r="B20" s="18" t="s">
        <v>37</v>
      </c>
      <c r="C20" s="54">
        <v>15881</v>
      </c>
      <c r="D20" s="56">
        <f t="shared" si="12"/>
        <v>441.9</v>
      </c>
      <c r="E20" s="51">
        <f t="shared" si="12"/>
        <v>409.3</v>
      </c>
      <c r="F20" s="51">
        <f t="shared" si="12"/>
        <v>32.599999999999994</v>
      </c>
      <c r="G20" s="57">
        <f>SUM(H20:I20)</f>
        <v>0</v>
      </c>
      <c r="H20" s="20">
        <v>0</v>
      </c>
      <c r="I20" s="20">
        <v>0</v>
      </c>
      <c r="J20" s="57">
        <f t="shared" si="13"/>
        <v>365.4</v>
      </c>
      <c r="K20" s="20">
        <v>353.7</v>
      </c>
      <c r="L20" s="20">
        <v>11.7</v>
      </c>
      <c r="M20" s="57">
        <f t="shared" si="14"/>
        <v>0</v>
      </c>
      <c r="N20" s="20">
        <v>0</v>
      </c>
      <c r="O20" s="20">
        <v>0</v>
      </c>
      <c r="P20" s="57">
        <f>SUM(Q20:R20)</f>
        <v>46.8</v>
      </c>
      <c r="Q20" s="20">
        <v>46.8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29.7</v>
      </c>
      <c r="W20" s="20">
        <v>8.8</v>
      </c>
      <c r="X20" s="20">
        <v>20.9</v>
      </c>
      <c r="Y20" s="77">
        <v>161.8</v>
      </c>
      <c r="Z20" s="58">
        <f>D20+Y20</f>
        <v>603.7</v>
      </c>
      <c r="AA20" s="60">
        <f>SUM(AB20:AC20)</f>
        <v>441.9</v>
      </c>
      <c r="AB20" s="78">
        <f>G20+J20+M20+S20+V20</f>
        <v>395.09999999999997</v>
      </c>
      <c r="AC20" s="79">
        <f>P20</f>
        <v>46.8</v>
      </c>
      <c r="AD20" s="80">
        <f t="shared" si="6"/>
        <v>897.603344227531</v>
      </c>
      <c r="AE20" s="81">
        <f t="shared" si="7"/>
        <v>802.5414829244115</v>
      </c>
      <c r="AF20" s="82">
        <f t="shared" si="8"/>
        <v>95.06186130311937</v>
      </c>
      <c r="AG20" s="83">
        <f t="shared" si="9"/>
        <v>1226.2573860831872</v>
      </c>
      <c r="AH20" s="84">
        <f t="shared" si="10"/>
        <v>328.65404185565626</v>
      </c>
      <c r="AI20" s="85">
        <f t="shared" si="11"/>
        <v>10.59063136456212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</row>
    <row r="21" spans="1:154" s="8" customFormat="1" ht="19.5" customHeight="1">
      <c r="A21" s="19">
        <v>16</v>
      </c>
      <c r="B21" s="18" t="s">
        <v>38</v>
      </c>
      <c r="C21" s="54">
        <v>5775</v>
      </c>
      <c r="D21" s="56">
        <f t="shared" si="12"/>
        <v>116.9</v>
      </c>
      <c r="E21" s="51">
        <f t="shared" si="12"/>
        <v>111.1</v>
      </c>
      <c r="F21" s="51">
        <f t="shared" si="12"/>
        <v>5.8</v>
      </c>
      <c r="G21" s="57">
        <f>SUM(H21:I21)</f>
        <v>0</v>
      </c>
      <c r="H21" s="20">
        <v>0</v>
      </c>
      <c r="I21" s="20">
        <v>0</v>
      </c>
      <c r="J21" s="57">
        <f t="shared" si="13"/>
        <v>70.7</v>
      </c>
      <c r="K21" s="20">
        <v>68.4</v>
      </c>
      <c r="L21" s="20">
        <v>2.3</v>
      </c>
      <c r="M21" s="57">
        <f t="shared" si="14"/>
        <v>10.1</v>
      </c>
      <c r="N21" s="20">
        <v>6.6</v>
      </c>
      <c r="O21" s="20">
        <v>3.5</v>
      </c>
      <c r="P21" s="57">
        <f>SUM(Q21:R21)</f>
        <v>36.1</v>
      </c>
      <c r="Q21" s="20">
        <v>36.1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34.7</v>
      </c>
      <c r="Z21" s="58">
        <f t="shared" si="2"/>
        <v>151.60000000000002</v>
      </c>
      <c r="AA21" s="60">
        <f t="shared" si="3"/>
        <v>116.9</v>
      </c>
      <c r="AB21" s="78">
        <f t="shared" si="4"/>
        <v>80.8</v>
      </c>
      <c r="AC21" s="79">
        <f t="shared" si="5"/>
        <v>36.1</v>
      </c>
      <c r="AD21" s="80">
        <f t="shared" si="6"/>
        <v>652.9814271749756</v>
      </c>
      <c r="AE21" s="81">
        <f t="shared" si="7"/>
        <v>451.3336126239352</v>
      </c>
      <c r="AF21" s="82">
        <f t="shared" si="8"/>
        <v>201.64781455104037</v>
      </c>
      <c r="AG21" s="83">
        <f t="shared" si="9"/>
        <v>846.8091048736211</v>
      </c>
      <c r="AH21" s="84">
        <f t="shared" si="10"/>
        <v>193.82767769864546</v>
      </c>
      <c r="AI21" s="85">
        <f t="shared" si="11"/>
        <v>30.88109495295124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</row>
    <row r="22" spans="1:154" s="8" customFormat="1" ht="19.5" customHeight="1">
      <c r="A22" s="19">
        <v>17</v>
      </c>
      <c r="B22" s="18" t="s">
        <v>39</v>
      </c>
      <c r="C22" s="54">
        <v>12573</v>
      </c>
      <c r="D22" s="56">
        <f t="shared" si="12"/>
        <v>314.40000000000003</v>
      </c>
      <c r="E22" s="51">
        <f t="shared" si="12"/>
        <v>288.99999999999994</v>
      </c>
      <c r="F22" s="51">
        <f t="shared" si="12"/>
        <v>25.4</v>
      </c>
      <c r="G22" s="57">
        <f t="shared" si="1"/>
        <v>0</v>
      </c>
      <c r="H22" s="20">
        <v>0</v>
      </c>
      <c r="I22" s="20">
        <v>0</v>
      </c>
      <c r="J22" s="57">
        <f t="shared" si="13"/>
        <v>256</v>
      </c>
      <c r="K22" s="20">
        <v>239</v>
      </c>
      <c r="L22" s="20">
        <v>17</v>
      </c>
      <c r="M22" s="57">
        <f t="shared" si="14"/>
        <v>10.100000000000001</v>
      </c>
      <c r="N22" s="20">
        <v>5.9</v>
      </c>
      <c r="O22" s="20">
        <v>4.2</v>
      </c>
      <c r="P22" s="57">
        <f t="shared" si="16"/>
        <v>44.3</v>
      </c>
      <c r="Q22" s="20">
        <v>42</v>
      </c>
      <c r="R22" s="20">
        <v>2.3</v>
      </c>
      <c r="S22" s="57">
        <f t="shared" si="17"/>
        <v>0.9</v>
      </c>
      <c r="T22" s="20">
        <v>0.9</v>
      </c>
      <c r="U22" s="20">
        <v>0</v>
      </c>
      <c r="V22" s="57">
        <f t="shared" si="15"/>
        <v>3.0999999999999996</v>
      </c>
      <c r="W22" s="20">
        <v>1.2</v>
      </c>
      <c r="X22" s="20">
        <v>1.9</v>
      </c>
      <c r="Y22" s="77">
        <v>71.7</v>
      </c>
      <c r="Z22" s="58">
        <f t="shared" si="2"/>
        <v>386.1</v>
      </c>
      <c r="AA22" s="60">
        <f t="shared" si="3"/>
        <v>314.40000000000003</v>
      </c>
      <c r="AB22" s="78">
        <f t="shared" si="4"/>
        <v>270.1</v>
      </c>
      <c r="AC22" s="79">
        <f t="shared" si="5"/>
        <v>44.3</v>
      </c>
      <c r="AD22" s="80">
        <f t="shared" si="6"/>
        <v>806.6440375304993</v>
      </c>
      <c r="AE22" s="81">
        <f t="shared" si="7"/>
        <v>692.9852243542872</v>
      </c>
      <c r="AF22" s="82">
        <f t="shared" si="8"/>
        <v>113.6588131762122</v>
      </c>
      <c r="AG22" s="83">
        <f t="shared" si="9"/>
        <v>990.6019812039625</v>
      </c>
      <c r="AH22" s="84">
        <f t="shared" si="10"/>
        <v>183.95794367346312</v>
      </c>
      <c r="AI22" s="85">
        <f t="shared" si="11"/>
        <v>14.090330788804069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</row>
    <row r="23" spans="1:154" s="8" customFormat="1" ht="19.5" customHeight="1">
      <c r="A23" s="19">
        <v>18</v>
      </c>
      <c r="B23" s="18" t="s">
        <v>42</v>
      </c>
      <c r="C23" s="54">
        <v>33121</v>
      </c>
      <c r="D23" s="56">
        <f t="shared" si="12"/>
        <v>646.3</v>
      </c>
      <c r="E23" s="51">
        <f t="shared" si="12"/>
        <v>609.7</v>
      </c>
      <c r="F23" s="51">
        <f t="shared" si="12"/>
        <v>36.599999999999994</v>
      </c>
      <c r="G23" s="57">
        <v>0</v>
      </c>
      <c r="H23" s="20">
        <v>0</v>
      </c>
      <c r="I23" s="88">
        <v>0</v>
      </c>
      <c r="J23" s="57">
        <f t="shared" si="13"/>
        <v>443.4</v>
      </c>
      <c r="K23" s="20">
        <v>418</v>
      </c>
      <c r="L23" s="88">
        <v>25.4</v>
      </c>
      <c r="M23" s="57">
        <f t="shared" si="14"/>
        <v>0</v>
      </c>
      <c r="N23" s="20">
        <v>0</v>
      </c>
      <c r="O23" s="88">
        <v>0</v>
      </c>
      <c r="P23" s="57">
        <f t="shared" si="16"/>
        <v>154.79999999999998</v>
      </c>
      <c r="Q23" s="20">
        <v>154.1</v>
      </c>
      <c r="R23" s="89">
        <v>0.7</v>
      </c>
      <c r="S23" s="57">
        <f t="shared" si="17"/>
        <v>0</v>
      </c>
      <c r="T23" s="20">
        <v>0</v>
      </c>
      <c r="U23" s="88">
        <v>0</v>
      </c>
      <c r="V23" s="57">
        <f t="shared" si="15"/>
        <v>48.1</v>
      </c>
      <c r="W23" s="20">
        <v>37.6</v>
      </c>
      <c r="X23" s="88">
        <v>10.5</v>
      </c>
      <c r="Y23" s="77">
        <v>265.9</v>
      </c>
      <c r="Z23" s="58">
        <f t="shared" si="2"/>
        <v>912.1999999999999</v>
      </c>
      <c r="AA23" s="60">
        <f t="shared" si="3"/>
        <v>646.3</v>
      </c>
      <c r="AB23" s="78">
        <f t="shared" si="4"/>
        <v>491.5</v>
      </c>
      <c r="AC23" s="79">
        <f t="shared" si="5"/>
        <v>154.79999999999998</v>
      </c>
      <c r="AD23" s="80">
        <f t="shared" si="6"/>
        <v>629.4612812648832</v>
      </c>
      <c r="AE23" s="81">
        <f t="shared" si="7"/>
        <v>478.6944449043634</v>
      </c>
      <c r="AF23" s="82">
        <f t="shared" si="8"/>
        <v>150.76683636051973</v>
      </c>
      <c r="AG23" s="83">
        <f t="shared" si="9"/>
        <v>888.4335150391867</v>
      </c>
      <c r="AH23" s="84">
        <f t="shared" si="10"/>
        <v>258.97223377430356</v>
      </c>
      <c r="AI23" s="85">
        <f t="shared" si="11"/>
        <v>23.95172520501315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</row>
    <row r="24" spans="1:154" s="8" customFormat="1" ht="19.5" customHeight="1">
      <c r="A24" s="19">
        <v>19</v>
      </c>
      <c r="B24" s="18" t="s">
        <v>50</v>
      </c>
      <c r="C24" s="54">
        <v>26977</v>
      </c>
      <c r="D24" s="56">
        <f t="shared" si="12"/>
        <v>560.1</v>
      </c>
      <c r="E24" s="51">
        <f t="shared" si="12"/>
        <v>539.2</v>
      </c>
      <c r="F24" s="51">
        <f t="shared" si="12"/>
        <v>20.9</v>
      </c>
      <c r="G24" s="57">
        <v>0</v>
      </c>
      <c r="H24" s="20">
        <v>0</v>
      </c>
      <c r="I24" s="20">
        <v>0</v>
      </c>
      <c r="J24" s="57">
        <f t="shared" si="13"/>
        <v>404.3</v>
      </c>
      <c r="K24" s="20">
        <v>391.8</v>
      </c>
      <c r="L24" s="20">
        <v>12.5</v>
      </c>
      <c r="M24" s="57">
        <v>0</v>
      </c>
      <c r="N24" s="20">
        <v>0</v>
      </c>
      <c r="O24" s="20">
        <v>0</v>
      </c>
      <c r="P24" s="57">
        <f t="shared" si="16"/>
        <v>119.9</v>
      </c>
      <c r="Q24" s="20">
        <v>119.5</v>
      </c>
      <c r="R24" s="20">
        <v>0.4</v>
      </c>
      <c r="S24" s="57">
        <f t="shared" si="17"/>
        <v>0</v>
      </c>
      <c r="T24" s="20">
        <v>0</v>
      </c>
      <c r="U24" s="20">
        <v>0</v>
      </c>
      <c r="V24" s="57">
        <f t="shared" si="15"/>
        <v>35.9</v>
      </c>
      <c r="W24" s="20">
        <v>27.9</v>
      </c>
      <c r="X24" s="20">
        <v>8</v>
      </c>
      <c r="Y24" s="77">
        <v>438.2</v>
      </c>
      <c r="Z24" s="58">
        <f t="shared" si="2"/>
        <v>998.3</v>
      </c>
      <c r="AA24" s="60">
        <f t="shared" si="3"/>
        <v>560.1</v>
      </c>
      <c r="AB24" s="78">
        <f t="shared" si="4"/>
        <v>440.2</v>
      </c>
      <c r="AC24" s="79">
        <f t="shared" si="5"/>
        <v>119.9</v>
      </c>
      <c r="AD24" s="80">
        <f t="shared" si="6"/>
        <v>669.7461517397736</v>
      </c>
      <c r="AE24" s="81">
        <f t="shared" si="7"/>
        <v>526.3743188642177</v>
      </c>
      <c r="AF24" s="82">
        <f t="shared" si="8"/>
        <v>143.37183287555587</v>
      </c>
      <c r="AG24" s="83">
        <f t="shared" si="9"/>
        <v>1193.7289471198283</v>
      </c>
      <c r="AH24" s="84">
        <f t="shared" si="10"/>
        <v>523.982795380055</v>
      </c>
      <c r="AI24" s="85">
        <f t="shared" si="11"/>
        <v>21.406891626495266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</row>
    <row r="25" spans="1:154" s="8" customFormat="1" ht="19.5" customHeight="1">
      <c r="A25" s="19">
        <v>20</v>
      </c>
      <c r="B25" s="18" t="s">
        <v>26</v>
      </c>
      <c r="C25" s="54">
        <v>5286</v>
      </c>
      <c r="D25" s="56">
        <f t="shared" si="12"/>
        <v>95.79999999999998</v>
      </c>
      <c r="E25" s="51">
        <f t="shared" si="12"/>
        <v>93.69999999999999</v>
      </c>
      <c r="F25" s="51">
        <f t="shared" si="12"/>
        <v>2.1</v>
      </c>
      <c r="G25" s="57">
        <f t="shared" si="1"/>
        <v>0</v>
      </c>
      <c r="H25" s="20">
        <v>0</v>
      </c>
      <c r="I25" s="20">
        <v>0</v>
      </c>
      <c r="J25" s="57">
        <f t="shared" si="13"/>
        <v>76.89999999999999</v>
      </c>
      <c r="K25" s="20">
        <v>75.6</v>
      </c>
      <c r="L25" s="20">
        <v>1.3</v>
      </c>
      <c r="M25" s="57">
        <f t="shared" si="14"/>
        <v>0.8</v>
      </c>
      <c r="N25" s="20">
        <v>0</v>
      </c>
      <c r="O25" s="20">
        <v>0.8</v>
      </c>
      <c r="P25" s="57">
        <f t="shared" si="16"/>
        <v>18.1</v>
      </c>
      <c r="Q25" s="20">
        <v>18.1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0</v>
      </c>
      <c r="W25" s="20">
        <v>0</v>
      </c>
      <c r="X25" s="20">
        <v>0</v>
      </c>
      <c r="Y25" s="77">
        <v>48.7</v>
      </c>
      <c r="Z25" s="58">
        <f t="shared" si="2"/>
        <v>144.5</v>
      </c>
      <c r="AA25" s="60">
        <f t="shared" si="3"/>
        <v>95.79999999999998</v>
      </c>
      <c r="AB25" s="78">
        <f t="shared" si="4"/>
        <v>77.69999999999999</v>
      </c>
      <c r="AC25" s="79">
        <f t="shared" si="5"/>
        <v>18.1</v>
      </c>
      <c r="AD25" s="80">
        <f t="shared" si="6"/>
        <v>584.6240220668105</v>
      </c>
      <c r="AE25" s="81">
        <f t="shared" si="7"/>
        <v>474.1679176888432</v>
      </c>
      <c r="AF25" s="82">
        <f t="shared" si="8"/>
        <v>110.45610437796736</v>
      </c>
      <c r="AG25" s="83">
        <f t="shared" si="9"/>
        <v>881.8180708627781</v>
      </c>
      <c r="AH25" s="84">
        <f t="shared" si="10"/>
        <v>297.19404879596743</v>
      </c>
      <c r="AI25" s="85">
        <f t="shared" si="11"/>
        <v>18.893528183716082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</row>
    <row r="26" spans="1:154" s="8" customFormat="1" ht="19.5" customHeight="1">
      <c r="A26" s="19">
        <v>21</v>
      </c>
      <c r="B26" s="18" t="s">
        <v>27</v>
      </c>
      <c r="C26" s="54">
        <v>15512</v>
      </c>
      <c r="D26" s="56">
        <f>G26+J26+M26+P26+S26+V26</f>
        <v>268.8</v>
      </c>
      <c r="E26" s="51">
        <f>H26+K26+N26+Q26+T26+W26</f>
        <v>233.4</v>
      </c>
      <c r="F26" s="51">
        <f>I26+L26+O26+R26+U26+X26</f>
        <v>35.4</v>
      </c>
      <c r="G26" s="57">
        <f>SUM(H26:I26)</f>
        <v>0</v>
      </c>
      <c r="H26" s="20">
        <v>0</v>
      </c>
      <c r="I26" s="20">
        <v>0</v>
      </c>
      <c r="J26" s="57">
        <f>SUM(K26:L26)</f>
        <v>223.5</v>
      </c>
      <c r="K26" s="20">
        <v>195.5</v>
      </c>
      <c r="L26" s="20">
        <v>28</v>
      </c>
      <c r="M26" s="57">
        <f>SUM(N26:O26)</f>
        <v>10.4</v>
      </c>
      <c r="N26" s="20">
        <v>3</v>
      </c>
      <c r="O26" s="20">
        <v>7.4</v>
      </c>
      <c r="P26" s="57">
        <f>SUM(Q26:R26)</f>
        <v>34.9</v>
      </c>
      <c r="Q26" s="163">
        <v>34.9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134</v>
      </c>
      <c r="Z26" s="58">
        <f t="shared" si="2"/>
        <v>402.8</v>
      </c>
      <c r="AA26" s="60">
        <f t="shared" si="3"/>
        <v>268.8</v>
      </c>
      <c r="AB26" s="78">
        <f t="shared" si="4"/>
        <v>233.9</v>
      </c>
      <c r="AC26" s="79">
        <f t="shared" si="5"/>
        <v>34.9</v>
      </c>
      <c r="AD26" s="80">
        <f t="shared" si="6"/>
        <v>558.984511470828</v>
      </c>
      <c r="AE26" s="81">
        <f t="shared" si="7"/>
        <v>486.4080254204861</v>
      </c>
      <c r="AF26" s="82">
        <f t="shared" si="8"/>
        <v>72.57648605034188</v>
      </c>
      <c r="AG26" s="83">
        <f t="shared" si="9"/>
        <v>837.6449450165533</v>
      </c>
      <c r="AH26" s="84">
        <f t="shared" si="10"/>
        <v>278.66043354572525</v>
      </c>
      <c r="AI26" s="85">
        <f t="shared" si="11"/>
        <v>12.983630952380953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</row>
    <row r="27" spans="1:154" s="8" customFormat="1" ht="19.5" customHeight="1">
      <c r="A27" s="13">
        <v>22</v>
      </c>
      <c r="B27" s="18" t="s">
        <v>28</v>
      </c>
      <c r="C27" s="54">
        <v>7259</v>
      </c>
      <c r="D27" s="56">
        <f t="shared" si="12"/>
        <v>158.20000000000002</v>
      </c>
      <c r="E27" s="51">
        <f t="shared" si="12"/>
        <v>143.7</v>
      </c>
      <c r="F27" s="51">
        <f t="shared" si="12"/>
        <v>14.500000000000002</v>
      </c>
      <c r="G27" s="57">
        <f t="shared" si="1"/>
        <v>0</v>
      </c>
      <c r="H27" s="20">
        <v>0</v>
      </c>
      <c r="I27" s="20">
        <v>0</v>
      </c>
      <c r="J27" s="57">
        <f t="shared" si="13"/>
        <v>129.1</v>
      </c>
      <c r="K27" s="20">
        <v>119.8</v>
      </c>
      <c r="L27" s="20">
        <v>9.3</v>
      </c>
      <c r="M27" s="57">
        <f t="shared" si="14"/>
        <v>6.8999999999999995</v>
      </c>
      <c r="N27" s="20">
        <v>5.6</v>
      </c>
      <c r="O27" s="20">
        <v>1.3</v>
      </c>
      <c r="P27" s="57">
        <f t="shared" si="16"/>
        <v>18.3</v>
      </c>
      <c r="Q27" s="20">
        <v>18.3</v>
      </c>
      <c r="R27" s="20">
        <v>0</v>
      </c>
      <c r="S27" s="57">
        <v>0</v>
      </c>
      <c r="T27" s="20">
        <v>0</v>
      </c>
      <c r="U27" s="20">
        <v>0</v>
      </c>
      <c r="V27" s="57">
        <f t="shared" si="15"/>
        <v>3.9</v>
      </c>
      <c r="W27" s="20">
        <v>0</v>
      </c>
      <c r="X27" s="20">
        <v>3.9</v>
      </c>
      <c r="Y27" s="77">
        <v>40.8</v>
      </c>
      <c r="Z27" s="58">
        <f t="shared" si="2"/>
        <v>199</v>
      </c>
      <c r="AA27" s="60">
        <f t="shared" si="3"/>
        <v>158.20000000000002</v>
      </c>
      <c r="AB27" s="78">
        <f>G27+J27+M27+S27+V27</f>
        <v>139.9</v>
      </c>
      <c r="AC27" s="79">
        <f t="shared" si="5"/>
        <v>18.3</v>
      </c>
      <c r="AD27" s="80">
        <f t="shared" si="6"/>
        <v>703.0204995800541</v>
      </c>
      <c r="AE27" s="81">
        <f t="shared" si="7"/>
        <v>621.6976478587204</v>
      </c>
      <c r="AF27" s="82">
        <f t="shared" si="8"/>
        <v>81.32285172133369</v>
      </c>
      <c r="AG27" s="83">
        <f t="shared" si="9"/>
        <v>884.3304640735195</v>
      </c>
      <c r="AH27" s="84">
        <f t="shared" si="10"/>
        <v>181.3099644934653</v>
      </c>
      <c r="AI27" s="85">
        <f t="shared" si="11"/>
        <v>11.567635903919088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</row>
    <row r="28" spans="1:154" s="55" customFormat="1" ht="19.5" customHeight="1">
      <c r="A28" s="19">
        <v>23</v>
      </c>
      <c r="B28" s="18" t="s">
        <v>29</v>
      </c>
      <c r="C28" s="54">
        <v>5104</v>
      </c>
      <c r="D28" s="56">
        <f t="shared" si="12"/>
        <v>105.39999999999999</v>
      </c>
      <c r="E28" s="51">
        <f t="shared" si="12"/>
        <v>99.30000000000001</v>
      </c>
      <c r="F28" s="51">
        <f t="shared" si="12"/>
        <v>6.1</v>
      </c>
      <c r="G28" s="57">
        <f t="shared" si="1"/>
        <v>0</v>
      </c>
      <c r="H28" s="20">
        <v>0</v>
      </c>
      <c r="I28" s="20">
        <v>0</v>
      </c>
      <c r="J28" s="57">
        <f t="shared" si="13"/>
        <v>90.1</v>
      </c>
      <c r="K28" s="20">
        <v>86</v>
      </c>
      <c r="L28" s="20">
        <v>4.1</v>
      </c>
      <c r="M28" s="57">
        <f t="shared" si="14"/>
        <v>10.6</v>
      </c>
      <c r="N28" s="20">
        <v>8.9</v>
      </c>
      <c r="O28" s="20">
        <v>1.7</v>
      </c>
      <c r="P28" s="57">
        <f t="shared" si="16"/>
        <v>4.7</v>
      </c>
      <c r="Q28" s="20">
        <v>4.4</v>
      </c>
      <c r="R28" s="20">
        <v>0.3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105.39999999999999</v>
      </c>
      <c r="AA28" s="60">
        <f t="shared" si="3"/>
        <v>105.39999999999999</v>
      </c>
      <c r="AB28" s="78">
        <f t="shared" si="4"/>
        <v>100.69999999999999</v>
      </c>
      <c r="AC28" s="79">
        <f t="shared" si="5"/>
        <v>4.7</v>
      </c>
      <c r="AD28" s="80">
        <f t="shared" si="6"/>
        <v>666.1442006269592</v>
      </c>
      <c r="AE28" s="81">
        <f t="shared" si="7"/>
        <v>636.43947820811</v>
      </c>
      <c r="AF28" s="82">
        <f t="shared" si="8"/>
        <v>29.70472241884923</v>
      </c>
      <c r="AG28" s="83">
        <f t="shared" si="9"/>
        <v>666.1442006269592</v>
      </c>
      <c r="AH28" s="84">
        <f t="shared" si="10"/>
        <v>0</v>
      </c>
      <c r="AI28" s="85">
        <f t="shared" si="11"/>
        <v>4.459203036053132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1:154" s="55" customFormat="1" ht="19.5" customHeight="1">
      <c r="A29" s="19">
        <v>24</v>
      </c>
      <c r="B29" s="18" t="s">
        <v>30</v>
      </c>
      <c r="C29" s="54">
        <v>11229</v>
      </c>
      <c r="D29" s="56">
        <f>G29+J29+M29+P29+S29+V29</f>
        <v>286.49999999999994</v>
      </c>
      <c r="E29" s="51">
        <f t="shared" si="12"/>
        <v>268.40000000000003</v>
      </c>
      <c r="F29" s="51">
        <f t="shared" si="12"/>
        <v>18.1</v>
      </c>
      <c r="G29" s="57">
        <f>SUM(H29:I29)</f>
        <v>0</v>
      </c>
      <c r="H29" s="20">
        <v>0</v>
      </c>
      <c r="I29" s="20">
        <v>0</v>
      </c>
      <c r="J29" s="57">
        <f t="shared" si="13"/>
        <v>206.7</v>
      </c>
      <c r="K29" s="20">
        <v>192.5</v>
      </c>
      <c r="L29" s="20">
        <v>14.2</v>
      </c>
      <c r="M29" s="57">
        <f t="shared" si="14"/>
        <v>6.6</v>
      </c>
      <c r="N29" s="20">
        <v>6.3</v>
      </c>
      <c r="O29" s="20">
        <v>0.3</v>
      </c>
      <c r="P29" s="57">
        <f>SUM(Q29:R29)</f>
        <v>66.3</v>
      </c>
      <c r="Q29" s="20">
        <v>64.5</v>
      </c>
      <c r="R29" s="20">
        <v>1.8</v>
      </c>
      <c r="S29" s="57">
        <f>SUM(T29:U29)</f>
        <v>0</v>
      </c>
      <c r="T29" s="20">
        <v>0</v>
      </c>
      <c r="U29" s="20">
        <v>0</v>
      </c>
      <c r="V29" s="57">
        <f t="shared" si="15"/>
        <v>6.8999999999999995</v>
      </c>
      <c r="W29" s="20">
        <v>5.1</v>
      </c>
      <c r="X29" s="20">
        <v>1.8</v>
      </c>
      <c r="Y29" s="77">
        <v>88.7</v>
      </c>
      <c r="Z29" s="58">
        <f>D29+Y29</f>
        <v>375.19999999999993</v>
      </c>
      <c r="AA29" s="90">
        <f>SUM(AB29:AC29)</f>
        <v>286.5</v>
      </c>
      <c r="AB29" s="57">
        <f>G29+J29+M29+S29+V29</f>
        <v>220.2</v>
      </c>
      <c r="AC29" s="91">
        <f>P29</f>
        <v>66.3</v>
      </c>
      <c r="AD29" s="80">
        <f t="shared" si="6"/>
        <v>823.0417208897469</v>
      </c>
      <c r="AE29" s="81">
        <f t="shared" si="7"/>
        <v>632.5786629665698</v>
      </c>
      <c r="AF29" s="82">
        <f t="shared" si="8"/>
        <v>190.46305792317702</v>
      </c>
      <c r="AG29" s="83">
        <f t="shared" si="9"/>
        <v>1077.8542885788236</v>
      </c>
      <c r="AH29" s="84">
        <f t="shared" si="10"/>
        <v>254.81256768907693</v>
      </c>
      <c r="AI29" s="85">
        <f t="shared" si="11"/>
        <v>23.141361256544503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1:154" s="55" customFormat="1" ht="19.5" customHeight="1">
      <c r="A30" s="19">
        <v>25</v>
      </c>
      <c r="B30" s="18" t="s">
        <v>31</v>
      </c>
      <c r="C30" s="54">
        <v>14862</v>
      </c>
      <c r="D30" s="56">
        <f t="shared" si="12"/>
        <v>360.70000000000005</v>
      </c>
      <c r="E30" s="51">
        <f t="shared" si="12"/>
        <v>325.8</v>
      </c>
      <c r="F30" s="51">
        <f t="shared" si="12"/>
        <v>34.9</v>
      </c>
      <c r="G30" s="57">
        <f t="shared" si="1"/>
        <v>0</v>
      </c>
      <c r="H30" s="20">
        <v>0</v>
      </c>
      <c r="I30" s="20">
        <v>0</v>
      </c>
      <c r="J30" s="57">
        <f t="shared" si="13"/>
        <v>304.3</v>
      </c>
      <c r="K30" s="20">
        <v>292.1</v>
      </c>
      <c r="L30" s="20">
        <v>12.2</v>
      </c>
      <c r="M30" s="57">
        <f t="shared" si="14"/>
        <v>12.3</v>
      </c>
      <c r="N30" s="20">
        <v>8</v>
      </c>
      <c r="O30" s="20">
        <v>4.3</v>
      </c>
      <c r="P30" s="57">
        <f t="shared" si="16"/>
        <v>27.8</v>
      </c>
      <c r="Q30" s="20">
        <v>25.3</v>
      </c>
      <c r="R30" s="20">
        <v>2.5</v>
      </c>
      <c r="S30" s="57">
        <f t="shared" si="17"/>
        <v>0</v>
      </c>
      <c r="T30" s="20">
        <v>0</v>
      </c>
      <c r="U30" s="20">
        <v>0</v>
      </c>
      <c r="V30" s="57">
        <f t="shared" si="15"/>
        <v>16.3</v>
      </c>
      <c r="W30" s="20">
        <v>0.4</v>
      </c>
      <c r="X30" s="20">
        <v>15.9</v>
      </c>
      <c r="Y30" s="77">
        <v>78</v>
      </c>
      <c r="Z30" s="58">
        <f t="shared" si="2"/>
        <v>438.70000000000005</v>
      </c>
      <c r="AA30" s="60">
        <f t="shared" si="3"/>
        <v>360.70000000000005</v>
      </c>
      <c r="AB30" s="78">
        <f t="shared" si="4"/>
        <v>332.90000000000003</v>
      </c>
      <c r="AC30" s="79">
        <f t="shared" si="5"/>
        <v>27.8</v>
      </c>
      <c r="AD30" s="80">
        <f t="shared" si="6"/>
        <v>782.9016196317955</v>
      </c>
      <c r="AE30" s="81">
        <f t="shared" si="7"/>
        <v>722.5615447059182</v>
      </c>
      <c r="AF30" s="82">
        <f t="shared" si="8"/>
        <v>60.34007492587721</v>
      </c>
      <c r="AG30" s="83">
        <f t="shared" si="9"/>
        <v>952.2011104310192</v>
      </c>
      <c r="AH30" s="84">
        <f t="shared" si="10"/>
        <v>169.29949079922383</v>
      </c>
      <c r="AI30" s="85">
        <f t="shared" si="11"/>
        <v>7.707235930135846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1:154" s="55" customFormat="1" ht="19.5" customHeight="1">
      <c r="A31" s="19">
        <v>26</v>
      </c>
      <c r="B31" s="18" t="s">
        <v>43</v>
      </c>
      <c r="C31" s="54">
        <v>8671</v>
      </c>
      <c r="D31" s="56">
        <f t="shared" si="12"/>
        <v>199</v>
      </c>
      <c r="E31" s="51">
        <f t="shared" si="12"/>
        <v>193.69999999999996</v>
      </c>
      <c r="F31" s="51">
        <f t="shared" si="12"/>
        <v>5.300000000000001</v>
      </c>
      <c r="G31" s="57">
        <f t="shared" si="1"/>
        <v>0</v>
      </c>
      <c r="H31" s="20">
        <v>0</v>
      </c>
      <c r="I31" s="20">
        <v>0</v>
      </c>
      <c r="J31" s="57">
        <f t="shared" si="13"/>
        <v>158.7</v>
      </c>
      <c r="K31" s="20">
        <v>157.6</v>
      </c>
      <c r="L31" s="20">
        <v>1.1</v>
      </c>
      <c r="M31" s="57">
        <f t="shared" si="14"/>
        <v>7.5</v>
      </c>
      <c r="N31" s="20">
        <v>6.7</v>
      </c>
      <c r="O31" s="20">
        <v>0.8</v>
      </c>
      <c r="P31" s="57">
        <f t="shared" si="16"/>
        <v>27.9</v>
      </c>
      <c r="Q31" s="20">
        <v>27.2</v>
      </c>
      <c r="R31" s="20">
        <v>0.7</v>
      </c>
      <c r="S31" s="57">
        <f t="shared" si="17"/>
        <v>0</v>
      </c>
      <c r="T31" s="20">
        <v>0</v>
      </c>
      <c r="U31" s="20">
        <v>0</v>
      </c>
      <c r="V31" s="57">
        <f t="shared" si="15"/>
        <v>4.9</v>
      </c>
      <c r="W31" s="20">
        <v>2.2</v>
      </c>
      <c r="X31" s="20">
        <v>2.7</v>
      </c>
      <c r="Y31" s="77">
        <v>54</v>
      </c>
      <c r="Z31" s="58">
        <f t="shared" si="2"/>
        <v>253</v>
      </c>
      <c r="AA31" s="60">
        <f t="shared" si="3"/>
        <v>199</v>
      </c>
      <c r="AB31" s="78">
        <f t="shared" si="4"/>
        <v>171.1</v>
      </c>
      <c r="AC31" s="79">
        <f t="shared" si="5"/>
        <v>27.9</v>
      </c>
      <c r="AD31" s="80">
        <f t="shared" si="6"/>
        <v>740.3246267685017</v>
      </c>
      <c r="AE31" s="81">
        <f t="shared" si="7"/>
        <v>636.5303700507067</v>
      </c>
      <c r="AF31" s="82">
        <f t="shared" si="8"/>
        <v>103.79425671779495</v>
      </c>
      <c r="AG31" s="83">
        <f t="shared" si="9"/>
        <v>941.2167365448789</v>
      </c>
      <c r="AH31" s="84">
        <f t="shared" si="10"/>
        <v>200.8921097763773</v>
      </c>
      <c r="AI31" s="85">
        <f t="shared" si="11"/>
        <v>14.020100502512562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1:154" s="55" customFormat="1" ht="19.5" customHeight="1">
      <c r="A32" s="19">
        <v>27</v>
      </c>
      <c r="B32" s="18" t="s">
        <v>32</v>
      </c>
      <c r="C32" s="54">
        <v>3145</v>
      </c>
      <c r="D32" s="56">
        <f t="shared" si="12"/>
        <v>72.99999999999999</v>
      </c>
      <c r="E32" s="51">
        <f t="shared" si="12"/>
        <v>69.2</v>
      </c>
      <c r="F32" s="51">
        <f t="shared" si="12"/>
        <v>3.8</v>
      </c>
      <c r="G32" s="57">
        <f>SUM(H32:I32)</f>
        <v>0</v>
      </c>
      <c r="H32" s="20">
        <v>0</v>
      </c>
      <c r="I32" s="20">
        <v>0</v>
      </c>
      <c r="J32" s="57">
        <f t="shared" si="13"/>
        <v>59.9</v>
      </c>
      <c r="K32" s="20">
        <v>58.4</v>
      </c>
      <c r="L32" s="20">
        <v>1.5</v>
      </c>
      <c r="M32" s="57">
        <f t="shared" si="14"/>
        <v>1.8</v>
      </c>
      <c r="N32" s="20">
        <v>1.6</v>
      </c>
      <c r="O32" s="20">
        <v>0.2</v>
      </c>
      <c r="P32" s="57">
        <f>SUM(Q32:R32)</f>
        <v>9.2</v>
      </c>
      <c r="Q32" s="20">
        <v>8.5</v>
      </c>
      <c r="R32" s="20">
        <v>0.7</v>
      </c>
      <c r="S32" s="57">
        <f>SUM(T32:U32)</f>
        <v>0</v>
      </c>
      <c r="T32" s="20">
        <v>0</v>
      </c>
      <c r="U32" s="20">
        <v>0</v>
      </c>
      <c r="V32" s="57">
        <f t="shared" si="15"/>
        <v>2.0999999999999996</v>
      </c>
      <c r="W32" s="20">
        <v>0.7</v>
      </c>
      <c r="X32" s="20">
        <v>1.4</v>
      </c>
      <c r="Y32" s="77">
        <v>18.5</v>
      </c>
      <c r="Z32" s="58">
        <f>D32+Y32</f>
        <v>91.49999999999999</v>
      </c>
      <c r="AA32" s="60">
        <f>SUM(AB32:AC32)</f>
        <v>73</v>
      </c>
      <c r="AB32" s="78">
        <f>G32+J32+M32+S32+V32</f>
        <v>63.8</v>
      </c>
      <c r="AC32" s="79">
        <f>P32</f>
        <v>9.2</v>
      </c>
      <c r="AD32" s="80">
        <f t="shared" si="6"/>
        <v>748.7563464793067</v>
      </c>
      <c r="AE32" s="81">
        <f t="shared" si="7"/>
        <v>654.3925329504076</v>
      </c>
      <c r="AF32" s="82">
        <f t="shared" si="8"/>
        <v>94.36381352889892</v>
      </c>
      <c r="AG32" s="83">
        <f t="shared" si="9"/>
        <v>938.5096671624184</v>
      </c>
      <c r="AH32" s="84">
        <f>Y32/C32/31*1000000</f>
        <v>189.75332068311195</v>
      </c>
      <c r="AI32" s="85">
        <f t="shared" si="11"/>
        <v>12.602739726027396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8" customFormat="1" ht="19.5" customHeight="1">
      <c r="A33" s="13">
        <v>28</v>
      </c>
      <c r="B33" s="18" t="s">
        <v>44</v>
      </c>
      <c r="C33" s="54">
        <v>2530</v>
      </c>
      <c r="D33" s="56">
        <f t="shared" si="12"/>
        <v>65.69999999999999</v>
      </c>
      <c r="E33" s="51">
        <f t="shared" si="12"/>
        <v>61.6</v>
      </c>
      <c r="F33" s="51">
        <f t="shared" si="12"/>
        <v>4.1</v>
      </c>
      <c r="G33" s="57">
        <f t="shared" si="1"/>
        <v>0</v>
      </c>
      <c r="H33" s="20">
        <v>0</v>
      </c>
      <c r="I33" s="20">
        <v>0</v>
      </c>
      <c r="J33" s="57">
        <f t="shared" si="13"/>
        <v>55.9</v>
      </c>
      <c r="K33" s="20">
        <v>52.4</v>
      </c>
      <c r="L33" s="20">
        <v>3.5</v>
      </c>
      <c r="M33" s="57">
        <f t="shared" si="14"/>
        <v>2.3</v>
      </c>
      <c r="N33" s="20">
        <v>2</v>
      </c>
      <c r="O33" s="20">
        <v>0.3</v>
      </c>
      <c r="P33" s="57">
        <f t="shared" si="16"/>
        <v>7.5</v>
      </c>
      <c r="Q33" s="20">
        <v>7.2</v>
      </c>
      <c r="R33" s="20">
        <v>0.3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14.5</v>
      </c>
      <c r="Z33" s="58">
        <f>D33+Y33</f>
        <v>80.19999999999999</v>
      </c>
      <c r="AA33" s="60">
        <f>SUM(AB33:AC33)</f>
        <v>65.69999999999999</v>
      </c>
      <c r="AB33" s="78">
        <f t="shared" si="4"/>
        <v>58.199999999999996</v>
      </c>
      <c r="AC33" s="79">
        <f t="shared" si="5"/>
        <v>7.5</v>
      </c>
      <c r="AD33" s="80">
        <f t="shared" si="6"/>
        <v>837.6896595690423</v>
      </c>
      <c r="AE33" s="81">
        <f t="shared" si="7"/>
        <v>742.0629861022568</v>
      </c>
      <c r="AF33" s="82">
        <f t="shared" si="8"/>
        <v>95.62667346678566</v>
      </c>
      <c r="AG33" s="83">
        <f t="shared" si="9"/>
        <v>1022.5678949381612</v>
      </c>
      <c r="AH33" s="84">
        <f t="shared" si="10"/>
        <v>184.87823536911895</v>
      </c>
      <c r="AI33" s="85">
        <f t="shared" si="11"/>
        <v>11.415525114155253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8" customFormat="1" ht="19.5" customHeight="1">
      <c r="A34" s="19">
        <v>29</v>
      </c>
      <c r="B34" s="18" t="s">
        <v>33</v>
      </c>
      <c r="C34" s="54">
        <v>8617</v>
      </c>
      <c r="D34" s="56">
        <f t="shared" si="12"/>
        <v>153.20000000000002</v>
      </c>
      <c r="E34" s="51">
        <f t="shared" si="12"/>
        <v>151.1</v>
      </c>
      <c r="F34" s="51">
        <f t="shared" si="12"/>
        <v>2.1</v>
      </c>
      <c r="G34" s="57">
        <f t="shared" si="1"/>
        <v>0</v>
      </c>
      <c r="H34" s="20">
        <v>0</v>
      </c>
      <c r="I34" s="20">
        <v>0</v>
      </c>
      <c r="J34" s="57">
        <f t="shared" si="13"/>
        <v>125.4</v>
      </c>
      <c r="K34" s="20">
        <v>124.9</v>
      </c>
      <c r="L34" s="20">
        <v>0.5</v>
      </c>
      <c r="M34" s="57">
        <f t="shared" si="14"/>
        <v>5.7</v>
      </c>
      <c r="N34" s="20">
        <v>5</v>
      </c>
      <c r="O34" s="20">
        <v>0.7</v>
      </c>
      <c r="P34" s="57">
        <f t="shared" si="16"/>
        <v>21.3</v>
      </c>
      <c r="Q34" s="20">
        <v>21.2</v>
      </c>
      <c r="R34" s="20">
        <v>0.1</v>
      </c>
      <c r="S34" s="57">
        <f t="shared" si="17"/>
        <v>0</v>
      </c>
      <c r="T34" s="20">
        <v>0</v>
      </c>
      <c r="U34" s="20">
        <v>0</v>
      </c>
      <c r="V34" s="57">
        <f t="shared" si="15"/>
        <v>0.8</v>
      </c>
      <c r="W34" s="20">
        <v>0</v>
      </c>
      <c r="X34" s="20">
        <v>0.8</v>
      </c>
      <c r="Y34" s="77">
        <v>37.4</v>
      </c>
      <c r="Z34" s="58">
        <f t="shared" si="2"/>
        <v>190.60000000000002</v>
      </c>
      <c r="AA34" s="60">
        <f>SUM(AB34:AC34)</f>
        <v>153.20000000000002</v>
      </c>
      <c r="AB34" s="78">
        <f t="shared" si="4"/>
        <v>131.9</v>
      </c>
      <c r="AC34" s="79">
        <f t="shared" si="5"/>
        <v>21.3</v>
      </c>
      <c r="AD34" s="80">
        <f t="shared" si="6"/>
        <v>573.5099783997874</v>
      </c>
      <c r="AE34" s="81">
        <f t="shared" si="7"/>
        <v>493.7726250060832</v>
      </c>
      <c r="AF34" s="82">
        <f t="shared" si="8"/>
        <v>79.73735339370411</v>
      </c>
      <c r="AG34" s="83">
        <f t="shared" si="9"/>
        <v>713.5182890535214</v>
      </c>
      <c r="AH34" s="84">
        <f t="shared" si="10"/>
        <v>140.008310653734</v>
      </c>
      <c r="AI34" s="85">
        <f t="shared" si="11"/>
        <v>13.903394255874671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1:154" s="55" customFormat="1" ht="19.5" customHeight="1">
      <c r="A35" s="19">
        <v>30</v>
      </c>
      <c r="B35" s="18" t="s">
        <v>34</v>
      </c>
      <c r="C35" s="54">
        <v>4119</v>
      </c>
      <c r="D35" s="56">
        <f>G35+J35+M35+P35+S35+V35</f>
        <v>93.7</v>
      </c>
      <c r="E35" s="51">
        <f t="shared" si="12"/>
        <v>87.6</v>
      </c>
      <c r="F35" s="51">
        <f t="shared" si="12"/>
        <v>6.1000000000000005</v>
      </c>
      <c r="G35" s="57">
        <f>SUM(H35:I35)</f>
        <v>0</v>
      </c>
      <c r="H35" s="20">
        <v>0</v>
      </c>
      <c r="I35" s="20">
        <v>0</v>
      </c>
      <c r="J35" s="57">
        <f t="shared" si="13"/>
        <v>77.9</v>
      </c>
      <c r="K35" s="20">
        <v>72.7</v>
      </c>
      <c r="L35" s="20">
        <v>5.2</v>
      </c>
      <c r="M35" s="57">
        <f t="shared" si="14"/>
        <v>2.8</v>
      </c>
      <c r="N35" s="20">
        <v>2.1</v>
      </c>
      <c r="O35" s="20">
        <v>0.7</v>
      </c>
      <c r="P35" s="57">
        <f>SUM(Q35:R35)</f>
        <v>13</v>
      </c>
      <c r="Q35" s="20">
        <v>12.8</v>
      </c>
      <c r="R35" s="20">
        <v>0.2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23.6</v>
      </c>
      <c r="Z35" s="58">
        <f>D35+Y35</f>
        <v>117.30000000000001</v>
      </c>
      <c r="AA35" s="60">
        <f t="shared" si="3"/>
        <v>93.7</v>
      </c>
      <c r="AB35" s="78">
        <f>G35+J35+M35+S35+V35</f>
        <v>80.7</v>
      </c>
      <c r="AC35" s="79">
        <f>P35</f>
        <v>13</v>
      </c>
      <c r="AD35" s="80">
        <f t="shared" si="6"/>
        <v>733.8141891627313</v>
      </c>
      <c r="AE35" s="81">
        <f t="shared" si="7"/>
        <v>632.0043230035477</v>
      </c>
      <c r="AF35" s="82">
        <f t="shared" si="8"/>
        <v>101.80986615918363</v>
      </c>
      <c r="AG35" s="83">
        <f t="shared" si="9"/>
        <v>918.6382538824802</v>
      </c>
      <c r="AH35" s="84">
        <f t="shared" si="10"/>
        <v>184.82406471974878</v>
      </c>
      <c r="AI35" s="85">
        <f t="shared" si="11"/>
        <v>13.874066168623266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1:154" s="8" customFormat="1" ht="19.5" customHeight="1">
      <c r="A36" s="19">
        <v>31</v>
      </c>
      <c r="B36" s="18" t="s">
        <v>51</v>
      </c>
      <c r="C36" s="54">
        <v>5509</v>
      </c>
      <c r="D36" s="56">
        <f t="shared" si="12"/>
        <v>104.5</v>
      </c>
      <c r="E36" s="51">
        <f t="shared" si="12"/>
        <v>103.7</v>
      </c>
      <c r="F36" s="51">
        <f t="shared" si="12"/>
        <v>0.8</v>
      </c>
      <c r="G36" s="57">
        <f t="shared" si="1"/>
        <v>0</v>
      </c>
      <c r="H36" s="20">
        <v>0</v>
      </c>
      <c r="I36" s="20">
        <v>0</v>
      </c>
      <c r="J36" s="57">
        <f t="shared" si="13"/>
        <v>82.89999999999999</v>
      </c>
      <c r="K36" s="20">
        <v>82.6</v>
      </c>
      <c r="L36" s="20">
        <v>0.3</v>
      </c>
      <c r="M36" s="57">
        <f t="shared" si="14"/>
        <v>3.4</v>
      </c>
      <c r="N36" s="20">
        <v>3.4</v>
      </c>
      <c r="O36" s="20">
        <v>0</v>
      </c>
      <c r="P36" s="57">
        <f t="shared" si="16"/>
        <v>12</v>
      </c>
      <c r="Q36" s="20">
        <v>12</v>
      </c>
      <c r="R36" s="20">
        <v>0</v>
      </c>
      <c r="S36" s="57">
        <f t="shared" si="17"/>
        <v>0</v>
      </c>
      <c r="T36" s="20">
        <v>0</v>
      </c>
      <c r="U36" s="20">
        <v>0</v>
      </c>
      <c r="V36" s="57">
        <f t="shared" si="15"/>
        <v>6.2</v>
      </c>
      <c r="W36" s="20">
        <v>5.7</v>
      </c>
      <c r="X36" s="20">
        <v>0.5</v>
      </c>
      <c r="Y36" s="77">
        <v>18.6</v>
      </c>
      <c r="Z36" s="58">
        <f t="shared" si="2"/>
        <v>123.1</v>
      </c>
      <c r="AA36" s="60">
        <f t="shared" si="3"/>
        <v>104.5</v>
      </c>
      <c r="AB36" s="78">
        <f t="shared" si="4"/>
        <v>92.5</v>
      </c>
      <c r="AC36" s="79">
        <f t="shared" si="5"/>
        <v>12</v>
      </c>
      <c r="AD36" s="80">
        <f t="shared" si="6"/>
        <v>611.9019317363377</v>
      </c>
      <c r="AE36" s="81">
        <f t="shared" si="7"/>
        <v>541.6356812020213</v>
      </c>
      <c r="AF36" s="82">
        <f t="shared" si="8"/>
        <v>70.26625053431628</v>
      </c>
      <c r="AG36" s="83">
        <f t="shared" si="9"/>
        <v>720.8146200645277</v>
      </c>
      <c r="AH36" s="84">
        <f t="shared" si="10"/>
        <v>108.91268832819024</v>
      </c>
      <c r="AI36" s="85">
        <f t="shared" si="11"/>
        <v>11.483253588516746</v>
      </c>
      <c r="AJ36" s="65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1:35" s="8" customFormat="1" ht="19.5" customHeight="1">
      <c r="A37" s="19">
        <v>32</v>
      </c>
      <c r="B37" s="18" t="s">
        <v>45</v>
      </c>
      <c r="C37" s="54">
        <v>15799</v>
      </c>
      <c r="D37" s="56">
        <f t="shared" si="12"/>
        <v>367.30000000000007</v>
      </c>
      <c r="E37" s="51">
        <f t="shared" si="12"/>
        <v>313.5</v>
      </c>
      <c r="F37" s="51">
        <f t="shared" si="12"/>
        <v>53.800000000000004</v>
      </c>
      <c r="G37" s="57">
        <f t="shared" si="1"/>
        <v>0</v>
      </c>
      <c r="H37" s="20">
        <v>0</v>
      </c>
      <c r="I37" s="20">
        <v>0</v>
      </c>
      <c r="J37" s="57">
        <f t="shared" si="13"/>
        <v>307.6</v>
      </c>
      <c r="K37" s="20">
        <v>267.1</v>
      </c>
      <c r="L37" s="20">
        <v>40.5</v>
      </c>
      <c r="M37" s="57">
        <f t="shared" si="14"/>
        <v>19.1</v>
      </c>
      <c r="N37" s="20">
        <v>8.4</v>
      </c>
      <c r="O37" s="20">
        <v>10.7</v>
      </c>
      <c r="P37" s="57">
        <f t="shared" si="16"/>
        <v>40.6</v>
      </c>
      <c r="Q37" s="20">
        <v>38</v>
      </c>
      <c r="R37" s="20">
        <v>2.6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73</v>
      </c>
      <c r="Z37" s="58">
        <f t="shared" si="2"/>
        <v>440.30000000000007</v>
      </c>
      <c r="AA37" s="60">
        <f t="shared" si="3"/>
        <v>367.30000000000007</v>
      </c>
      <c r="AB37" s="78">
        <f t="shared" si="4"/>
        <v>326.70000000000005</v>
      </c>
      <c r="AC37" s="79">
        <f t="shared" si="5"/>
        <v>40.6</v>
      </c>
      <c r="AD37" s="80">
        <f t="shared" si="6"/>
        <v>749.9453824149754</v>
      </c>
      <c r="AE37" s="81">
        <f t="shared" si="7"/>
        <v>667.0491599100801</v>
      </c>
      <c r="AF37" s="82">
        <f t="shared" si="8"/>
        <v>82.89622250489516</v>
      </c>
      <c r="AG37" s="83">
        <f t="shared" si="9"/>
        <v>898.9952406134322</v>
      </c>
      <c r="AH37" s="84">
        <f t="shared" si="10"/>
        <v>149.04985819845683</v>
      </c>
      <c r="AI37" s="85">
        <f t="shared" si="11"/>
        <v>11.053634631091748</v>
      </c>
    </row>
    <row r="38" spans="1:35" s="8" customFormat="1" ht="19.5" customHeight="1" thickBot="1">
      <c r="A38" s="92">
        <v>33</v>
      </c>
      <c r="B38" s="93" t="s">
        <v>35</v>
      </c>
      <c r="C38" s="94">
        <v>11657</v>
      </c>
      <c r="D38" s="95">
        <f t="shared" si="12"/>
        <v>241</v>
      </c>
      <c r="E38" s="96">
        <f t="shared" si="12"/>
        <v>231.2</v>
      </c>
      <c r="F38" s="96">
        <f t="shared" si="12"/>
        <v>9.8</v>
      </c>
      <c r="G38" s="97">
        <f t="shared" si="1"/>
        <v>0</v>
      </c>
      <c r="H38" s="98">
        <v>0</v>
      </c>
      <c r="I38" s="98">
        <v>0</v>
      </c>
      <c r="J38" s="97">
        <f t="shared" si="13"/>
        <v>161.7</v>
      </c>
      <c r="K38" s="98">
        <v>159</v>
      </c>
      <c r="L38" s="98">
        <v>2.7</v>
      </c>
      <c r="M38" s="97">
        <f t="shared" si="14"/>
        <v>6.9</v>
      </c>
      <c r="N38" s="98">
        <v>5.4</v>
      </c>
      <c r="O38" s="98">
        <v>1.5</v>
      </c>
      <c r="P38" s="97">
        <f t="shared" si="16"/>
        <v>62.4</v>
      </c>
      <c r="Q38" s="98">
        <v>61.8</v>
      </c>
      <c r="R38" s="98">
        <v>0.6</v>
      </c>
      <c r="S38" s="97">
        <f t="shared" si="17"/>
        <v>0</v>
      </c>
      <c r="T38" s="98">
        <v>0</v>
      </c>
      <c r="U38" s="98">
        <v>0</v>
      </c>
      <c r="V38" s="97">
        <f t="shared" si="15"/>
        <v>10</v>
      </c>
      <c r="W38" s="98">
        <v>5</v>
      </c>
      <c r="X38" s="98">
        <v>5</v>
      </c>
      <c r="Y38" s="99">
        <v>52.2</v>
      </c>
      <c r="Z38" s="100">
        <f t="shared" si="2"/>
        <v>293.2</v>
      </c>
      <c r="AA38" s="101">
        <f t="shared" si="3"/>
        <v>241</v>
      </c>
      <c r="AB38" s="102">
        <f t="shared" si="4"/>
        <v>178.6</v>
      </c>
      <c r="AC38" s="103">
        <f t="shared" si="5"/>
        <v>62.4</v>
      </c>
      <c r="AD38" s="104">
        <f t="shared" si="6"/>
        <v>666.9120312590801</v>
      </c>
      <c r="AE38" s="105">
        <f t="shared" si="7"/>
        <v>494.234393289924</v>
      </c>
      <c r="AF38" s="106">
        <f t="shared" si="8"/>
        <v>172.677637969156</v>
      </c>
      <c r="AG38" s="107">
        <f t="shared" si="9"/>
        <v>811.3635168678933</v>
      </c>
      <c r="AH38" s="108">
        <f t="shared" si="10"/>
        <v>144.45148560881321</v>
      </c>
      <c r="AI38" s="61">
        <f t="shared" si="11"/>
        <v>25.892116182572614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X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154" ht="15" customHeight="1">
      <c r="A1" s="116" t="s">
        <v>58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</row>
    <row r="2" spans="1:154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</row>
    <row r="3" spans="1:154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</row>
    <row r="4" spans="1:154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s="2" customFormat="1" ht="39.75" customHeight="1" thickBot="1">
      <c r="A5" s="148" t="s">
        <v>18</v>
      </c>
      <c r="B5" s="149"/>
      <c r="C5" s="34">
        <f>SUM(C6:C38)</f>
        <v>1209718</v>
      </c>
      <c r="D5" s="35">
        <f>SUM(E5:F5)</f>
        <v>23913.800000000003</v>
      </c>
      <c r="E5" s="36">
        <f>SUM(E6:E38)</f>
        <v>21950.800000000003</v>
      </c>
      <c r="F5" s="36">
        <f>SUM(F6:F38)</f>
        <v>1963</v>
      </c>
      <c r="G5" s="37">
        <f>SUM(H5:I5)</f>
        <v>490.8</v>
      </c>
      <c r="H5" s="37">
        <f aca="true" t="shared" si="0" ref="H5:AC5">SUM(H6:H38)</f>
        <v>490.8</v>
      </c>
      <c r="I5" s="37">
        <f t="shared" si="0"/>
        <v>0</v>
      </c>
      <c r="J5" s="37">
        <f>SUM(K5:L5)</f>
        <v>18207.699999999997</v>
      </c>
      <c r="K5" s="37">
        <f t="shared" si="0"/>
        <v>16987.6</v>
      </c>
      <c r="L5" s="37">
        <f t="shared" si="0"/>
        <v>1220.1</v>
      </c>
      <c r="M5" s="37">
        <f>SUM(N5:O5)</f>
        <v>1157.3999999999999</v>
      </c>
      <c r="N5" s="37">
        <f t="shared" si="0"/>
        <v>879.2999999999998</v>
      </c>
      <c r="O5" s="37">
        <f t="shared" si="0"/>
        <v>278.09999999999997</v>
      </c>
      <c r="P5" s="37">
        <f>SUM(Q5:R5)</f>
        <v>3396.8999999999996</v>
      </c>
      <c r="Q5" s="37">
        <f t="shared" si="0"/>
        <v>3294.5999999999995</v>
      </c>
      <c r="R5" s="37">
        <f t="shared" si="0"/>
        <v>102.29999999999997</v>
      </c>
      <c r="S5" s="37">
        <f>SUM(T5:U5)</f>
        <v>1.5</v>
      </c>
      <c r="T5" s="37">
        <f t="shared" si="0"/>
        <v>1.4</v>
      </c>
      <c r="U5" s="37">
        <f t="shared" si="0"/>
        <v>0.1</v>
      </c>
      <c r="V5" s="37">
        <f>SUM(W5:X5)</f>
        <v>659.5000000000001</v>
      </c>
      <c r="W5" s="37">
        <f t="shared" si="0"/>
        <v>297.10000000000014</v>
      </c>
      <c r="X5" s="37">
        <f t="shared" si="0"/>
        <v>362.4</v>
      </c>
      <c r="Y5" s="38">
        <f t="shared" si="0"/>
        <v>10296</v>
      </c>
      <c r="Z5" s="39">
        <f t="shared" si="0"/>
        <v>34209.80000000001</v>
      </c>
      <c r="AA5" s="40">
        <f t="shared" si="0"/>
        <v>23913.800000000007</v>
      </c>
      <c r="AB5" s="41">
        <f t="shared" si="0"/>
        <v>20516.899999999994</v>
      </c>
      <c r="AC5" s="42">
        <f t="shared" si="0"/>
        <v>3396.899999999999</v>
      </c>
      <c r="AD5" s="43">
        <f>AA5/C5/30*1000000</f>
        <v>658.9359393401328</v>
      </c>
      <c r="AE5" s="44">
        <f>AB5/C5/30*1000000</f>
        <v>565.3356126524251</v>
      </c>
      <c r="AF5" s="45">
        <f>AC5/C5/30*1000000</f>
        <v>93.60032668770737</v>
      </c>
      <c r="AG5" s="46">
        <f>Z5/C5/30*1000000</f>
        <v>942.6384220675125</v>
      </c>
      <c r="AH5" s="47">
        <f>Y5/C5/30*1000000</f>
        <v>283.70248272737945</v>
      </c>
      <c r="AI5" s="48">
        <f>AC5*100/AA5</f>
        <v>14.204768794587219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</row>
    <row r="6" spans="1:154" s="8" customFormat="1" ht="19.5" customHeight="1" thickTop="1">
      <c r="A6" s="14">
        <v>1</v>
      </c>
      <c r="B6" s="15" t="s">
        <v>19</v>
      </c>
      <c r="C6" s="49">
        <v>285680</v>
      </c>
      <c r="D6" s="50">
        <f>G6+J6+M6+P6+S6+V6</f>
        <v>5577.8</v>
      </c>
      <c r="E6" s="51">
        <f>H6+K6+N6+Q6+T6+W6</f>
        <v>5518.9</v>
      </c>
      <c r="F6" s="51">
        <f>I6+L6+O6+R6+U6+X6</f>
        <v>58.9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4222.7</v>
      </c>
      <c r="K6" s="16">
        <v>4184.3</v>
      </c>
      <c r="L6" s="16">
        <v>38.4</v>
      </c>
      <c r="M6" s="52">
        <f>SUM(N6:O6)</f>
        <v>314.5</v>
      </c>
      <c r="N6" s="16">
        <v>309.5</v>
      </c>
      <c r="O6" s="16">
        <v>5</v>
      </c>
      <c r="P6" s="52">
        <f>SUM(Q6:R6)</f>
        <v>938.1</v>
      </c>
      <c r="Q6" s="16">
        <v>936.2</v>
      </c>
      <c r="R6" s="16">
        <v>1.9</v>
      </c>
      <c r="S6" s="52">
        <f>SUM(T6:U6)</f>
        <v>0</v>
      </c>
      <c r="T6" s="16">
        <v>0</v>
      </c>
      <c r="U6" s="16">
        <v>0</v>
      </c>
      <c r="V6" s="52">
        <f>SUM(W6:X6)</f>
        <v>102.5</v>
      </c>
      <c r="W6" s="16">
        <v>88.9</v>
      </c>
      <c r="X6" s="16">
        <v>13.6</v>
      </c>
      <c r="Y6" s="67">
        <v>3136.3</v>
      </c>
      <c r="Z6" s="53">
        <f aca="true" t="shared" si="2" ref="Z6:Z38">D6+Y6</f>
        <v>8714.1</v>
      </c>
      <c r="AA6" s="68">
        <f aca="true" t="shared" si="3" ref="AA6:AA38">SUM(AB6:AC6)</f>
        <v>5577.8</v>
      </c>
      <c r="AB6" s="69">
        <f aca="true" t="shared" si="4" ref="AB6:AB38">G6+J6+M6+S6+V6</f>
        <v>4639.7</v>
      </c>
      <c r="AC6" s="70">
        <f aca="true" t="shared" si="5" ref="AC6:AC38">P6</f>
        <v>938.1</v>
      </c>
      <c r="AD6" s="71">
        <f aca="true" t="shared" si="6" ref="AD6:AD38">AA6/C6/30*1000000</f>
        <v>650.8214319051621</v>
      </c>
      <c r="AE6" s="72">
        <f aca="true" t="shared" si="7" ref="AE6:AE38">AB6/C6/30*1000000</f>
        <v>541.3632969289648</v>
      </c>
      <c r="AF6" s="73">
        <f aca="true" t="shared" si="8" ref="AF6:AF38">AC6/C6/30*1000000</f>
        <v>109.45813497619714</v>
      </c>
      <c r="AG6" s="74">
        <f aca="true" t="shared" si="9" ref="AG6:AG38">Z6/C6/30*1000000</f>
        <v>1016.7670120414451</v>
      </c>
      <c r="AH6" s="75">
        <f aca="true" t="shared" si="10" ref="AH6:AH38">Y6/C6/30*1000000</f>
        <v>365.945580136283</v>
      </c>
      <c r="AI6" s="76">
        <f aca="true" t="shared" si="11" ref="AI6:AI38">AC6*100/AA6</f>
        <v>16.818458890602027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1:154" s="55" customFormat="1" ht="19.5" customHeight="1">
      <c r="A7" s="13">
        <v>2</v>
      </c>
      <c r="B7" s="17" t="s">
        <v>20</v>
      </c>
      <c r="C7" s="54">
        <v>49500</v>
      </c>
      <c r="D7" s="50">
        <f aca="true" t="shared" si="12" ref="D7:F38">G7+J7+M7+P7+S7+V7</f>
        <v>1155.6</v>
      </c>
      <c r="E7" s="51">
        <f t="shared" si="12"/>
        <v>930.8999999999999</v>
      </c>
      <c r="F7" s="51">
        <f t="shared" si="12"/>
        <v>224.7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868.4</v>
      </c>
      <c r="K7" s="16">
        <v>779.3</v>
      </c>
      <c r="L7" s="16">
        <v>89.1</v>
      </c>
      <c r="M7" s="52">
        <f aca="true" t="shared" si="14" ref="M7:M38">SUM(N7:O7)</f>
        <v>50.2</v>
      </c>
      <c r="N7" s="16">
        <v>27.3</v>
      </c>
      <c r="O7" s="16">
        <v>22.9</v>
      </c>
      <c r="P7" s="52">
        <f>SUM(Q7:R7)</f>
        <v>153.4</v>
      </c>
      <c r="Q7" s="16">
        <v>119.4</v>
      </c>
      <c r="R7" s="16">
        <v>34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83.60000000000001</v>
      </c>
      <c r="W7" s="16">
        <v>4.9</v>
      </c>
      <c r="X7" s="16">
        <v>78.7</v>
      </c>
      <c r="Y7" s="67">
        <v>469.3</v>
      </c>
      <c r="Z7" s="53">
        <f>D7+Y7</f>
        <v>1624.8999999999999</v>
      </c>
      <c r="AA7" s="68">
        <f>SUM(AB7:AC7)</f>
        <v>1155.6000000000001</v>
      </c>
      <c r="AB7" s="69">
        <f>G7+J7+M7+S7+V7</f>
        <v>1002.2</v>
      </c>
      <c r="AC7" s="70">
        <f>P7</f>
        <v>153.4</v>
      </c>
      <c r="AD7" s="71">
        <f t="shared" si="6"/>
        <v>778.1818181818182</v>
      </c>
      <c r="AE7" s="72">
        <f t="shared" si="7"/>
        <v>674.882154882155</v>
      </c>
      <c r="AF7" s="73">
        <f t="shared" si="8"/>
        <v>103.2996632996633</v>
      </c>
      <c r="AG7" s="74">
        <f t="shared" si="9"/>
        <v>1094.2087542087543</v>
      </c>
      <c r="AH7" s="75">
        <f t="shared" si="10"/>
        <v>316.026936026936</v>
      </c>
      <c r="AI7" s="76">
        <f t="shared" si="11"/>
        <v>13.27448944271374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1:154" s="55" customFormat="1" ht="19.5" customHeight="1">
      <c r="A8" s="13">
        <v>3</v>
      </c>
      <c r="B8" s="18" t="s">
        <v>21</v>
      </c>
      <c r="C8" s="54">
        <v>34466</v>
      </c>
      <c r="D8" s="50">
        <f t="shared" si="12"/>
        <v>747.8000000000001</v>
      </c>
      <c r="E8" s="51">
        <f t="shared" si="12"/>
        <v>623.4</v>
      </c>
      <c r="F8" s="51">
        <f t="shared" si="12"/>
        <v>124.39999999999999</v>
      </c>
      <c r="G8" s="52">
        <f>SUM(H8:I8)</f>
        <v>0</v>
      </c>
      <c r="H8" s="16">
        <v>0</v>
      </c>
      <c r="I8" s="16">
        <v>0</v>
      </c>
      <c r="J8" s="52">
        <f t="shared" si="13"/>
        <v>634.2</v>
      </c>
      <c r="K8" s="16">
        <v>546</v>
      </c>
      <c r="L8" s="16">
        <v>88.2</v>
      </c>
      <c r="M8" s="52">
        <f t="shared" si="14"/>
        <v>77.19999999999999</v>
      </c>
      <c r="N8" s="16">
        <v>46.3</v>
      </c>
      <c r="O8" s="16">
        <v>30.9</v>
      </c>
      <c r="P8" s="52">
        <f>SUM(Q8:R8)</f>
        <v>36.4</v>
      </c>
      <c r="Q8" s="16">
        <v>31.1</v>
      </c>
      <c r="R8" s="16">
        <v>5.3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72.7</v>
      </c>
      <c r="Z8" s="53">
        <f>D8+Y8</f>
        <v>820.5000000000001</v>
      </c>
      <c r="AA8" s="68">
        <f>SUM(AB8:AC8)</f>
        <v>747.8000000000001</v>
      </c>
      <c r="AB8" s="69">
        <f>G8+J8+M8+S8+V8</f>
        <v>711.4000000000001</v>
      </c>
      <c r="AC8" s="70">
        <f>P8</f>
        <v>36.4</v>
      </c>
      <c r="AD8" s="71">
        <f t="shared" si="6"/>
        <v>723.2248205961431</v>
      </c>
      <c r="AE8" s="72">
        <f t="shared" si="7"/>
        <v>688.0210448944855</v>
      </c>
      <c r="AF8" s="73">
        <f t="shared" si="8"/>
        <v>35.203775701657676</v>
      </c>
      <c r="AG8" s="74">
        <f t="shared" si="9"/>
        <v>793.5356583299485</v>
      </c>
      <c r="AH8" s="75">
        <f t="shared" si="10"/>
        <v>70.31083773380531</v>
      </c>
      <c r="AI8" s="76">
        <f t="shared" si="11"/>
        <v>4.867611660871891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s="8" customFormat="1" ht="19.5" customHeight="1">
      <c r="A9" s="19">
        <v>4</v>
      </c>
      <c r="B9" s="18" t="s">
        <v>22</v>
      </c>
      <c r="C9" s="54">
        <v>93682</v>
      </c>
      <c r="D9" s="56">
        <f t="shared" si="12"/>
        <v>1618.1</v>
      </c>
      <c r="E9" s="51">
        <f t="shared" si="12"/>
        <v>1561.3999999999999</v>
      </c>
      <c r="F9" s="51">
        <f t="shared" si="12"/>
        <v>56.7</v>
      </c>
      <c r="G9" s="57">
        <f t="shared" si="1"/>
        <v>0</v>
      </c>
      <c r="H9" s="20">
        <v>0</v>
      </c>
      <c r="I9" s="20">
        <v>0</v>
      </c>
      <c r="J9" s="57">
        <f t="shared" si="13"/>
        <v>1384.1</v>
      </c>
      <c r="K9" s="16">
        <v>1346.1</v>
      </c>
      <c r="L9" s="16">
        <v>38</v>
      </c>
      <c r="M9" s="57">
        <f t="shared" si="14"/>
        <v>85.7</v>
      </c>
      <c r="N9" s="16">
        <v>74</v>
      </c>
      <c r="O9" s="16">
        <v>11.7</v>
      </c>
      <c r="P9" s="57">
        <f aca="true" t="shared" si="16" ref="P9:P38">SUM(Q9:R9)</f>
        <v>141.3</v>
      </c>
      <c r="Q9" s="16">
        <v>141.3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7</v>
      </c>
      <c r="W9" s="16">
        <v>0</v>
      </c>
      <c r="X9" s="16">
        <v>7</v>
      </c>
      <c r="Y9" s="77">
        <v>884</v>
      </c>
      <c r="Z9" s="58">
        <f t="shared" si="2"/>
        <v>2502.1</v>
      </c>
      <c r="AA9" s="60">
        <f t="shared" si="3"/>
        <v>1618.1</v>
      </c>
      <c r="AB9" s="78">
        <f t="shared" si="4"/>
        <v>1476.8</v>
      </c>
      <c r="AC9" s="79">
        <f t="shared" si="5"/>
        <v>141.3</v>
      </c>
      <c r="AD9" s="80">
        <f t="shared" si="6"/>
        <v>575.7420493442355</v>
      </c>
      <c r="AE9" s="81">
        <f t="shared" si="7"/>
        <v>525.4655821466948</v>
      </c>
      <c r="AF9" s="82">
        <f t="shared" si="8"/>
        <v>50.27646719754062</v>
      </c>
      <c r="AG9" s="83">
        <f t="shared" si="9"/>
        <v>890.2813062630316</v>
      </c>
      <c r="AH9" s="84">
        <f t="shared" si="10"/>
        <v>314.5392569187962</v>
      </c>
      <c r="AI9" s="85">
        <f t="shared" si="11"/>
        <v>8.732464000988816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s="8" customFormat="1" ht="19.5" customHeight="1">
      <c r="A10" s="19">
        <v>5</v>
      </c>
      <c r="B10" s="18" t="s">
        <v>46</v>
      </c>
      <c r="C10" s="54">
        <v>92506</v>
      </c>
      <c r="D10" s="56">
        <f t="shared" si="12"/>
        <v>1577</v>
      </c>
      <c r="E10" s="51">
        <f t="shared" si="12"/>
        <v>1455</v>
      </c>
      <c r="F10" s="51">
        <f t="shared" si="12"/>
        <v>122</v>
      </c>
      <c r="G10" s="57">
        <f t="shared" si="1"/>
        <v>0</v>
      </c>
      <c r="H10" s="20">
        <v>0</v>
      </c>
      <c r="I10" s="20">
        <v>0</v>
      </c>
      <c r="J10" s="57">
        <f t="shared" si="13"/>
        <v>1201</v>
      </c>
      <c r="K10" s="20">
        <v>1109.6</v>
      </c>
      <c r="L10" s="20">
        <v>91.4</v>
      </c>
      <c r="M10" s="57">
        <f t="shared" si="14"/>
        <v>88.5</v>
      </c>
      <c r="N10" s="20">
        <v>57.9</v>
      </c>
      <c r="O10" s="20">
        <v>30.6</v>
      </c>
      <c r="P10" s="57">
        <f t="shared" si="16"/>
        <v>287.5</v>
      </c>
      <c r="Q10" s="20">
        <v>287.5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702.4</v>
      </c>
      <c r="Z10" s="58">
        <f t="shared" si="2"/>
        <v>2279.4</v>
      </c>
      <c r="AA10" s="60">
        <f t="shared" si="3"/>
        <v>1577</v>
      </c>
      <c r="AB10" s="78">
        <f t="shared" si="4"/>
        <v>1289.5</v>
      </c>
      <c r="AC10" s="79">
        <f t="shared" si="5"/>
        <v>287.5</v>
      </c>
      <c r="AD10" s="80">
        <f t="shared" si="6"/>
        <v>568.2514287361541</v>
      </c>
      <c r="AE10" s="81">
        <f t="shared" si="7"/>
        <v>464.6545449304189</v>
      </c>
      <c r="AF10" s="82">
        <f t="shared" si="8"/>
        <v>103.59688380573512</v>
      </c>
      <c r="AG10" s="83">
        <f t="shared" si="9"/>
        <v>821.3521285105832</v>
      </c>
      <c r="AH10" s="84">
        <f t="shared" si="10"/>
        <v>253.10069977442902</v>
      </c>
      <c r="AI10" s="85">
        <f t="shared" si="11"/>
        <v>18.230818008877616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s="8" customFormat="1" ht="19.5" customHeight="1">
      <c r="A11" s="19">
        <v>6</v>
      </c>
      <c r="B11" s="18" t="s">
        <v>23</v>
      </c>
      <c r="C11" s="54">
        <v>33475</v>
      </c>
      <c r="D11" s="56">
        <f>G11+J11+M11+P11+S11+V11</f>
        <v>779.8000000000001</v>
      </c>
      <c r="E11" s="51">
        <f t="shared" si="12"/>
        <v>599.6</v>
      </c>
      <c r="F11" s="51">
        <f t="shared" si="12"/>
        <v>180.20000000000002</v>
      </c>
      <c r="G11" s="57">
        <f>SUM(H11:I11)</f>
        <v>0</v>
      </c>
      <c r="H11" s="20">
        <v>0</v>
      </c>
      <c r="I11" s="20">
        <v>0</v>
      </c>
      <c r="J11" s="57">
        <f t="shared" si="13"/>
        <v>622.5</v>
      </c>
      <c r="K11" s="20">
        <v>481.5</v>
      </c>
      <c r="L11" s="20">
        <v>141</v>
      </c>
      <c r="M11" s="57">
        <f t="shared" si="14"/>
        <v>54.199999999999996</v>
      </c>
      <c r="N11" s="20">
        <v>21.9</v>
      </c>
      <c r="O11" s="20">
        <v>32.3</v>
      </c>
      <c r="P11" s="57">
        <f t="shared" si="16"/>
        <v>103.10000000000001</v>
      </c>
      <c r="Q11" s="20">
        <v>96.2</v>
      </c>
      <c r="R11" s="20">
        <v>6.9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297.2</v>
      </c>
      <c r="Z11" s="58">
        <f t="shared" si="2"/>
        <v>1077</v>
      </c>
      <c r="AA11" s="60">
        <f t="shared" si="3"/>
        <v>779.8000000000001</v>
      </c>
      <c r="AB11" s="78">
        <f t="shared" si="4"/>
        <v>676.7</v>
      </c>
      <c r="AC11" s="79">
        <f t="shared" si="5"/>
        <v>103.10000000000001</v>
      </c>
      <c r="AD11" s="80">
        <f t="shared" si="6"/>
        <v>776.4998755290018</v>
      </c>
      <c r="AE11" s="81">
        <f t="shared" si="7"/>
        <v>673.8361961662933</v>
      </c>
      <c r="AF11" s="82">
        <f t="shared" si="8"/>
        <v>102.66367936270849</v>
      </c>
      <c r="AG11" s="83">
        <f t="shared" si="9"/>
        <v>1072.4421209858103</v>
      </c>
      <c r="AH11" s="84">
        <f t="shared" si="10"/>
        <v>295.94224545680856</v>
      </c>
      <c r="AI11" s="85">
        <f t="shared" si="11"/>
        <v>13.221338804821748</v>
      </c>
      <c r="AJ11" s="6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s="8" customFormat="1" ht="19.5" customHeight="1">
      <c r="A12" s="19">
        <v>7</v>
      </c>
      <c r="B12" s="18" t="s">
        <v>24</v>
      </c>
      <c r="C12" s="54">
        <v>25648</v>
      </c>
      <c r="D12" s="56">
        <f>G12+J12+M12+P12+S12+V12</f>
        <v>543.8</v>
      </c>
      <c r="E12" s="51">
        <f t="shared" si="12"/>
        <v>509.90000000000003</v>
      </c>
      <c r="F12" s="51">
        <f t="shared" si="12"/>
        <v>33.9</v>
      </c>
      <c r="G12" s="57">
        <f>SUM(H12:I12)</f>
        <v>0</v>
      </c>
      <c r="H12" s="20">
        <v>0</v>
      </c>
      <c r="I12" s="20">
        <v>0</v>
      </c>
      <c r="J12" s="57">
        <f t="shared" si="13"/>
        <v>400.40000000000003</v>
      </c>
      <c r="K12" s="20">
        <v>382.6</v>
      </c>
      <c r="L12" s="20">
        <v>17.8</v>
      </c>
      <c r="M12" s="57">
        <f t="shared" si="14"/>
        <v>28</v>
      </c>
      <c r="N12" s="20">
        <v>23.8</v>
      </c>
      <c r="O12" s="20">
        <v>4.2</v>
      </c>
      <c r="P12" s="57">
        <f>SUM(Q12:R12)</f>
        <v>107.10000000000001</v>
      </c>
      <c r="Q12" s="20">
        <v>97.9</v>
      </c>
      <c r="R12" s="20">
        <v>9.2</v>
      </c>
      <c r="S12" s="57">
        <f t="shared" si="17"/>
        <v>0.5</v>
      </c>
      <c r="T12" s="20">
        <v>0.4</v>
      </c>
      <c r="U12" s="20">
        <v>0.1</v>
      </c>
      <c r="V12" s="57">
        <f t="shared" si="15"/>
        <v>7.800000000000001</v>
      </c>
      <c r="W12" s="20">
        <v>5.2</v>
      </c>
      <c r="X12" s="20">
        <v>2.6</v>
      </c>
      <c r="Y12" s="77">
        <v>177.3</v>
      </c>
      <c r="Z12" s="58">
        <f>D12+Y12</f>
        <v>721.0999999999999</v>
      </c>
      <c r="AA12" s="60">
        <f>SUM(AB12:AC12)</f>
        <v>543.8000000000001</v>
      </c>
      <c r="AB12" s="78">
        <f>G12+J12+M12+S12+V12</f>
        <v>436.70000000000005</v>
      </c>
      <c r="AC12" s="79">
        <f>P12</f>
        <v>107.10000000000001</v>
      </c>
      <c r="AD12" s="80">
        <f t="shared" si="6"/>
        <v>706.7477646080267</v>
      </c>
      <c r="AE12" s="81">
        <f t="shared" si="7"/>
        <v>567.5556248700353</v>
      </c>
      <c r="AF12" s="82">
        <f t="shared" si="8"/>
        <v>139.19213973799128</v>
      </c>
      <c r="AG12" s="83">
        <f t="shared" si="9"/>
        <v>937.1750883759615</v>
      </c>
      <c r="AH12" s="84">
        <f t="shared" si="10"/>
        <v>230.42732376793512</v>
      </c>
      <c r="AI12" s="85">
        <f t="shared" si="11"/>
        <v>19.694740713497605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8" customFormat="1" ht="19.5" customHeight="1">
      <c r="A13" s="19">
        <v>8</v>
      </c>
      <c r="B13" s="18" t="s">
        <v>40</v>
      </c>
      <c r="C13" s="54">
        <v>112049</v>
      </c>
      <c r="D13" s="56">
        <f t="shared" si="12"/>
        <v>2077.5</v>
      </c>
      <c r="E13" s="51">
        <f t="shared" si="12"/>
        <v>1876.6</v>
      </c>
      <c r="F13" s="51">
        <f t="shared" si="12"/>
        <v>200.89999999999998</v>
      </c>
      <c r="G13" s="57">
        <f t="shared" si="1"/>
        <v>0</v>
      </c>
      <c r="H13" s="20">
        <v>0</v>
      </c>
      <c r="I13" s="20">
        <v>0</v>
      </c>
      <c r="J13" s="57">
        <f t="shared" si="13"/>
        <v>1693.6999999999998</v>
      </c>
      <c r="K13" s="20">
        <v>1558.6</v>
      </c>
      <c r="L13" s="20">
        <v>135.1</v>
      </c>
      <c r="M13" s="57">
        <f t="shared" si="14"/>
        <v>121</v>
      </c>
      <c r="N13" s="20">
        <v>96.9</v>
      </c>
      <c r="O13" s="20">
        <v>24.1</v>
      </c>
      <c r="P13" s="57">
        <f t="shared" si="16"/>
        <v>221.29999999999998</v>
      </c>
      <c r="Q13" s="20">
        <v>221.1</v>
      </c>
      <c r="R13" s="20">
        <v>0.2</v>
      </c>
      <c r="S13" s="57">
        <f t="shared" si="17"/>
        <v>0</v>
      </c>
      <c r="T13" s="20">
        <v>0</v>
      </c>
      <c r="U13" s="20">
        <v>0</v>
      </c>
      <c r="V13" s="57">
        <f t="shared" si="15"/>
        <v>41.5</v>
      </c>
      <c r="W13" s="20">
        <v>0</v>
      </c>
      <c r="X13" s="20">
        <v>41.5</v>
      </c>
      <c r="Y13" s="77">
        <v>676.7</v>
      </c>
      <c r="Z13" s="58">
        <f t="shared" si="2"/>
        <v>2754.2</v>
      </c>
      <c r="AA13" s="60">
        <f t="shared" si="3"/>
        <v>2077.5</v>
      </c>
      <c r="AB13" s="78">
        <f t="shared" si="4"/>
        <v>1856.1999999999998</v>
      </c>
      <c r="AC13" s="79">
        <f t="shared" si="5"/>
        <v>221.29999999999998</v>
      </c>
      <c r="AD13" s="80">
        <f t="shared" si="6"/>
        <v>618.0331819114851</v>
      </c>
      <c r="AE13" s="81">
        <f t="shared" si="7"/>
        <v>552.1988891764614</v>
      </c>
      <c r="AF13" s="82">
        <f t="shared" si="8"/>
        <v>65.83429273502367</v>
      </c>
      <c r="AG13" s="83">
        <f t="shared" si="9"/>
        <v>819.343917988261</v>
      </c>
      <c r="AH13" s="84">
        <f t="shared" si="10"/>
        <v>201.31073607677595</v>
      </c>
      <c r="AI13" s="85">
        <f t="shared" si="11"/>
        <v>10.65222623345367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55" customFormat="1" ht="17.25" customHeight="1">
      <c r="A14" s="13">
        <v>9</v>
      </c>
      <c r="B14" s="18" t="s">
        <v>47</v>
      </c>
      <c r="C14" s="54">
        <v>18389</v>
      </c>
      <c r="D14" s="56">
        <f t="shared" si="12"/>
        <v>366.09999999999997</v>
      </c>
      <c r="E14" s="51">
        <f t="shared" si="12"/>
        <v>287.8</v>
      </c>
      <c r="F14" s="51">
        <f t="shared" si="12"/>
        <v>78.30000000000001</v>
      </c>
      <c r="G14" s="57">
        <f>SUM(H14:I14)</f>
        <v>0</v>
      </c>
      <c r="H14" s="20">
        <v>0</v>
      </c>
      <c r="I14" s="20">
        <v>0</v>
      </c>
      <c r="J14" s="57">
        <f t="shared" si="13"/>
        <v>300.9</v>
      </c>
      <c r="K14" s="20">
        <v>239.7</v>
      </c>
      <c r="L14" s="20">
        <v>61.2</v>
      </c>
      <c r="M14" s="57">
        <f t="shared" si="14"/>
        <v>16.5</v>
      </c>
      <c r="N14" s="20">
        <v>9.8</v>
      </c>
      <c r="O14" s="20">
        <v>6.7</v>
      </c>
      <c r="P14" s="57">
        <f t="shared" si="16"/>
        <v>48.699999999999996</v>
      </c>
      <c r="Q14" s="20">
        <v>38.3</v>
      </c>
      <c r="R14" s="20">
        <v>10.4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69.8</v>
      </c>
      <c r="Z14" s="58">
        <f t="shared" si="2"/>
        <v>435.9</v>
      </c>
      <c r="AA14" s="60">
        <f t="shared" si="3"/>
        <v>366.09999999999997</v>
      </c>
      <c r="AB14" s="78">
        <f>G14+J14+M14+S14+V14</f>
        <v>317.4</v>
      </c>
      <c r="AC14" s="79">
        <f>P14</f>
        <v>48.699999999999996</v>
      </c>
      <c r="AD14" s="86">
        <f t="shared" si="6"/>
        <v>663.6213678467199</v>
      </c>
      <c r="AE14" s="81">
        <f t="shared" si="7"/>
        <v>575.3439556256458</v>
      </c>
      <c r="AF14" s="82">
        <f t="shared" si="8"/>
        <v>88.27741222107419</v>
      </c>
      <c r="AG14" s="83">
        <f t="shared" si="9"/>
        <v>790.1462831040296</v>
      </c>
      <c r="AH14" s="87">
        <f t="shared" si="10"/>
        <v>126.52491525730962</v>
      </c>
      <c r="AI14" s="85">
        <f t="shared" si="11"/>
        <v>13.302376399890742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55" customFormat="1" ht="19.5" customHeight="1">
      <c r="A15" s="13">
        <v>10</v>
      </c>
      <c r="B15" s="18" t="s">
        <v>25</v>
      </c>
      <c r="C15" s="54">
        <v>31599</v>
      </c>
      <c r="D15" s="56">
        <f t="shared" si="12"/>
        <v>693.8</v>
      </c>
      <c r="E15" s="51">
        <f t="shared" si="12"/>
        <v>600.4</v>
      </c>
      <c r="F15" s="51">
        <f t="shared" si="12"/>
        <v>93.4</v>
      </c>
      <c r="G15" s="57">
        <f t="shared" si="1"/>
        <v>490.8</v>
      </c>
      <c r="H15" s="20">
        <v>490.8</v>
      </c>
      <c r="I15" s="20">
        <v>0</v>
      </c>
      <c r="J15" s="57">
        <f t="shared" si="13"/>
        <v>64.4</v>
      </c>
      <c r="K15" s="20">
        <v>0</v>
      </c>
      <c r="L15" s="20">
        <v>64.4</v>
      </c>
      <c r="M15" s="57">
        <f t="shared" si="14"/>
        <v>7.8</v>
      </c>
      <c r="N15" s="20">
        <v>0</v>
      </c>
      <c r="O15" s="20">
        <v>7.8</v>
      </c>
      <c r="P15" s="57">
        <f t="shared" si="16"/>
        <v>105</v>
      </c>
      <c r="Q15" s="20">
        <v>105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25.799999999999997</v>
      </c>
      <c r="W15" s="20">
        <v>4.6</v>
      </c>
      <c r="X15" s="20">
        <v>21.2</v>
      </c>
      <c r="Y15" s="77">
        <v>387.4</v>
      </c>
      <c r="Z15" s="58">
        <f t="shared" si="2"/>
        <v>1081.1999999999998</v>
      </c>
      <c r="AA15" s="60">
        <f t="shared" si="3"/>
        <v>693.8</v>
      </c>
      <c r="AB15" s="78">
        <f>G15+J15+M15+S15+V15</f>
        <v>588.8</v>
      </c>
      <c r="AC15" s="79">
        <f>P15</f>
        <v>105</v>
      </c>
      <c r="AD15" s="80">
        <f t="shared" si="6"/>
        <v>731.8797008344145</v>
      </c>
      <c r="AE15" s="81">
        <f t="shared" si="7"/>
        <v>621.1167020053376</v>
      </c>
      <c r="AF15" s="82">
        <f t="shared" si="8"/>
        <v>110.76299882907686</v>
      </c>
      <c r="AG15" s="83">
        <f t="shared" si="9"/>
        <v>1140.5424222285515</v>
      </c>
      <c r="AH15" s="84">
        <f t="shared" si="10"/>
        <v>408.66272139413695</v>
      </c>
      <c r="AI15" s="85">
        <f t="shared" si="11"/>
        <v>15.134044393196888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</row>
    <row r="16" spans="1:154" s="8" customFormat="1" ht="19.5" customHeight="1">
      <c r="A16" s="19">
        <v>11</v>
      </c>
      <c r="B16" s="18" t="s">
        <v>48</v>
      </c>
      <c r="C16" s="54">
        <v>25769</v>
      </c>
      <c r="D16" s="56">
        <f>G16+J16+M16+P16+S16+V16</f>
        <v>543.1</v>
      </c>
      <c r="E16" s="51">
        <f t="shared" si="12"/>
        <v>510.6</v>
      </c>
      <c r="F16" s="51">
        <f t="shared" si="12"/>
        <v>32.5</v>
      </c>
      <c r="G16" s="57">
        <f t="shared" si="1"/>
        <v>0</v>
      </c>
      <c r="H16" s="20">
        <v>0</v>
      </c>
      <c r="I16" s="20">
        <v>0</v>
      </c>
      <c r="J16" s="57">
        <f t="shared" si="13"/>
        <v>425.90000000000003</v>
      </c>
      <c r="K16" s="20">
        <v>416.8</v>
      </c>
      <c r="L16" s="20">
        <v>9.1</v>
      </c>
      <c r="M16" s="57">
        <f t="shared" si="14"/>
        <v>22.5</v>
      </c>
      <c r="N16" s="20">
        <v>18.8</v>
      </c>
      <c r="O16" s="20">
        <v>3.7</v>
      </c>
      <c r="P16" s="57">
        <f t="shared" si="16"/>
        <v>58.099999999999994</v>
      </c>
      <c r="Q16" s="20">
        <v>57.3</v>
      </c>
      <c r="R16" s="20">
        <v>0.8</v>
      </c>
      <c r="S16" s="57">
        <f t="shared" si="17"/>
        <v>0</v>
      </c>
      <c r="T16" s="20">
        <v>0</v>
      </c>
      <c r="U16" s="20">
        <v>0</v>
      </c>
      <c r="V16" s="57">
        <f t="shared" si="15"/>
        <v>36.599999999999994</v>
      </c>
      <c r="W16" s="20">
        <v>17.7</v>
      </c>
      <c r="X16" s="20">
        <v>18.9</v>
      </c>
      <c r="Y16" s="77">
        <v>158.2</v>
      </c>
      <c r="Z16" s="58">
        <f t="shared" si="2"/>
        <v>701.3</v>
      </c>
      <c r="AA16" s="60">
        <f t="shared" si="3"/>
        <v>543.1</v>
      </c>
      <c r="AB16" s="78">
        <f t="shared" si="4"/>
        <v>485</v>
      </c>
      <c r="AC16" s="79">
        <f t="shared" si="5"/>
        <v>58.099999999999994</v>
      </c>
      <c r="AD16" s="80">
        <f t="shared" si="6"/>
        <v>702.5237041923759</v>
      </c>
      <c r="AE16" s="81">
        <f t="shared" si="7"/>
        <v>627.3688023076824</v>
      </c>
      <c r="AF16" s="82">
        <f t="shared" si="8"/>
        <v>75.15490188469349</v>
      </c>
      <c r="AG16" s="83">
        <f t="shared" si="9"/>
        <v>907.1623526976858</v>
      </c>
      <c r="AH16" s="84">
        <f t="shared" si="10"/>
        <v>204.63864850530996</v>
      </c>
      <c r="AI16" s="85">
        <f t="shared" si="11"/>
        <v>10.69784570060762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</row>
    <row r="17" spans="1:154" s="8" customFormat="1" ht="19.5" customHeight="1">
      <c r="A17" s="19">
        <v>12</v>
      </c>
      <c r="B17" s="18" t="s">
        <v>41</v>
      </c>
      <c r="C17" s="54">
        <v>24414</v>
      </c>
      <c r="D17" s="56">
        <f t="shared" si="12"/>
        <v>618.6</v>
      </c>
      <c r="E17" s="51">
        <f t="shared" si="12"/>
        <v>498.9</v>
      </c>
      <c r="F17" s="51">
        <f t="shared" si="12"/>
        <v>119.7</v>
      </c>
      <c r="G17" s="57">
        <f t="shared" si="1"/>
        <v>0</v>
      </c>
      <c r="H17" s="20">
        <v>0</v>
      </c>
      <c r="I17" s="20">
        <v>0</v>
      </c>
      <c r="J17" s="57">
        <f t="shared" si="13"/>
        <v>495.2</v>
      </c>
      <c r="K17" s="20">
        <v>410.5</v>
      </c>
      <c r="L17" s="20">
        <v>84.7</v>
      </c>
      <c r="M17" s="57">
        <f t="shared" si="14"/>
        <v>26.2</v>
      </c>
      <c r="N17" s="20">
        <v>25.7</v>
      </c>
      <c r="O17" s="20">
        <v>0.5</v>
      </c>
      <c r="P17" s="57">
        <f t="shared" si="16"/>
        <v>69.2</v>
      </c>
      <c r="Q17" s="20">
        <v>62.7</v>
      </c>
      <c r="R17" s="20">
        <v>6.5</v>
      </c>
      <c r="S17" s="57">
        <f t="shared" si="17"/>
        <v>0</v>
      </c>
      <c r="T17" s="20">
        <v>0</v>
      </c>
      <c r="U17" s="20">
        <v>0</v>
      </c>
      <c r="V17" s="57">
        <f t="shared" si="15"/>
        <v>28</v>
      </c>
      <c r="W17" s="20">
        <v>0</v>
      </c>
      <c r="X17" s="20">
        <v>28</v>
      </c>
      <c r="Y17" s="77">
        <v>259.6</v>
      </c>
      <c r="Z17" s="58">
        <f t="shared" si="2"/>
        <v>878.2</v>
      </c>
      <c r="AA17" s="60">
        <f t="shared" si="3"/>
        <v>618.6</v>
      </c>
      <c r="AB17" s="78">
        <f t="shared" si="4"/>
        <v>549.4</v>
      </c>
      <c r="AC17" s="79">
        <f t="shared" si="5"/>
        <v>69.2</v>
      </c>
      <c r="AD17" s="80">
        <f t="shared" si="6"/>
        <v>844.5973621692472</v>
      </c>
      <c r="AE17" s="81">
        <f t="shared" si="7"/>
        <v>750.1160536304307</v>
      </c>
      <c r="AF17" s="82">
        <f t="shared" si="8"/>
        <v>94.48130853881653</v>
      </c>
      <c r="AG17" s="83">
        <f t="shared" si="9"/>
        <v>1199.0388028726686</v>
      </c>
      <c r="AH17" s="84">
        <f t="shared" si="10"/>
        <v>354.44144070342156</v>
      </c>
      <c r="AI17" s="85">
        <f t="shared" si="11"/>
        <v>11.186550274814095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</row>
    <row r="18" spans="1:154" s="8" customFormat="1" ht="19.5" customHeight="1">
      <c r="A18" s="19">
        <v>13</v>
      </c>
      <c r="B18" s="18" t="s">
        <v>49</v>
      </c>
      <c r="C18" s="54">
        <v>113458</v>
      </c>
      <c r="D18" s="56">
        <f t="shared" si="12"/>
        <v>2133.7</v>
      </c>
      <c r="E18" s="51">
        <f t="shared" si="12"/>
        <v>1939.5</v>
      </c>
      <c r="F18" s="51">
        <f t="shared" si="12"/>
        <v>194.20000000000002</v>
      </c>
      <c r="G18" s="57">
        <f t="shared" si="1"/>
        <v>0</v>
      </c>
      <c r="H18" s="20">
        <v>0</v>
      </c>
      <c r="I18" s="20">
        <v>0</v>
      </c>
      <c r="J18" s="57">
        <f t="shared" si="13"/>
        <v>1785.3</v>
      </c>
      <c r="K18" s="20">
        <v>1643.5</v>
      </c>
      <c r="L18" s="20">
        <v>141.8</v>
      </c>
      <c r="M18" s="57">
        <f t="shared" si="14"/>
        <v>122.4</v>
      </c>
      <c r="N18" s="20">
        <v>70</v>
      </c>
      <c r="O18" s="20">
        <v>52.4</v>
      </c>
      <c r="P18" s="57">
        <f t="shared" si="16"/>
        <v>226</v>
      </c>
      <c r="Q18" s="20">
        <v>226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1107.7</v>
      </c>
      <c r="Z18" s="58">
        <f t="shared" si="2"/>
        <v>3241.3999999999996</v>
      </c>
      <c r="AA18" s="60">
        <f t="shared" si="3"/>
        <v>2133.7</v>
      </c>
      <c r="AB18" s="78">
        <f t="shared" si="4"/>
        <v>1907.7</v>
      </c>
      <c r="AC18" s="79">
        <f t="shared" si="5"/>
        <v>226</v>
      </c>
      <c r="AD18" s="80">
        <f t="shared" si="6"/>
        <v>626.8692673353428</v>
      </c>
      <c r="AE18" s="81">
        <f t="shared" si="7"/>
        <v>560.471716406071</v>
      </c>
      <c r="AF18" s="82">
        <f t="shared" si="8"/>
        <v>66.39755092927193</v>
      </c>
      <c r="AG18" s="74">
        <f t="shared" si="9"/>
        <v>952.3054052307168</v>
      </c>
      <c r="AH18" s="84">
        <f t="shared" si="10"/>
        <v>325.436137895374</v>
      </c>
      <c r="AI18" s="85">
        <f t="shared" si="11"/>
        <v>10.591929512115106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</row>
    <row r="19" spans="1:154" s="8" customFormat="1" ht="19.5" customHeight="1">
      <c r="A19" s="19">
        <v>14</v>
      </c>
      <c r="B19" s="18" t="s">
        <v>36</v>
      </c>
      <c r="C19" s="54">
        <v>55668</v>
      </c>
      <c r="D19" s="56">
        <f t="shared" si="12"/>
        <v>1270.5</v>
      </c>
      <c r="E19" s="51">
        <f t="shared" si="12"/>
        <v>1156.4</v>
      </c>
      <c r="F19" s="51">
        <f t="shared" si="12"/>
        <v>114.1</v>
      </c>
      <c r="G19" s="57">
        <f t="shared" si="1"/>
        <v>0</v>
      </c>
      <c r="H19" s="20">
        <v>0</v>
      </c>
      <c r="I19" s="20">
        <v>0</v>
      </c>
      <c r="J19" s="57">
        <f t="shared" si="13"/>
        <v>964.5999999999999</v>
      </c>
      <c r="K19" s="20">
        <v>934.3</v>
      </c>
      <c r="L19" s="20">
        <v>30.3</v>
      </c>
      <c r="M19" s="57">
        <f t="shared" si="14"/>
        <v>0</v>
      </c>
      <c r="N19" s="20">
        <v>0</v>
      </c>
      <c r="O19" s="20">
        <v>0</v>
      </c>
      <c r="P19" s="57">
        <f t="shared" si="16"/>
        <v>195.7</v>
      </c>
      <c r="Q19" s="20">
        <v>179.7</v>
      </c>
      <c r="R19" s="20">
        <v>16</v>
      </c>
      <c r="S19" s="57">
        <f t="shared" si="17"/>
        <v>0</v>
      </c>
      <c r="T19" s="20">
        <v>0</v>
      </c>
      <c r="U19" s="20">
        <v>0</v>
      </c>
      <c r="V19" s="57">
        <f t="shared" si="15"/>
        <v>110.19999999999999</v>
      </c>
      <c r="W19" s="20">
        <v>42.4</v>
      </c>
      <c r="X19" s="20">
        <v>67.8</v>
      </c>
      <c r="Y19" s="77">
        <v>335.5</v>
      </c>
      <c r="Z19" s="58">
        <f t="shared" si="2"/>
        <v>1606</v>
      </c>
      <c r="AA19" s="60">
        <f t="shared" si="3"/>
        <v>1270.5</v>
      </c>
      <c r="AB19" s="78">
        <f t="shared" si="4"/>
        <v>1074.8</v>
      </c>
      <c r="AC19" s="79">
        <f t="shared" si="5"/>
        <v>195.7</v>
      </c>
      <c r="AD19" s="80">
        <f t="shared" si="6"/>
        <v>760.7602213120645</v>
      </c>
      <c r="AE19" s="81">
        <f t="shared" si="7"/>
        <v>643.5773993437282</v>
      </c>
      <c r="AF19" s="82">
        <f t="shared" si="8"/>
        <v>117.18282196833607</v>
      </c>
      <c r="AG19" s="74">
        <f t="shared" si="9"/>
        <v>961.6536130871117</v>
      </c>
      <c r="AH19" s="84">
        <f t="shared" si="10"/>
        <v>200.8933917750473</v>
      </c>
      <c r="AI19" s="85">
        <f t="shared" si="11"/>
        <v>15.403384494293585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</row>
    <row r="20" spans="1:154" s="8" customFormat="1" ht="19.5" customHeight="1">
      <c r="A20" s="19">
        <v>15</v>
      </c>
      <c r="B20" s="18" t="s">
        <v>37</v>
      </c>
      <c r="C20" s="54">
        <v>15857</v>
      </c>
      <c r="D20" s="56">
        <f t="shared" si="12"/>
        <v>390.20000000000005</v>
      </c>
      <c r="E20" s="51">
        <f t="shared" si="12"/>
        <v>355.8</v>
      </c>
      <c r="F20" s="51">
        <f t="shared" si="12"/>
        <v>34.4</v>
      </c>
      <c r="G20" s="57">
        <f>SUM(H20:I20)</f>
        <v>0</v>
      </c>
      <c r="H20" s="20">
        <v>0</v>
      </c>
      <c r="I20" s="20">
        <v>0</v>
      </c>
      <c r="J20" s="57">
        <f t="shared" si="13"/>
        <v>309</v>
      </c>
      <c r="K20" s="20">
        <v>298.4</v>
      </c>
      <c r="L20" s="20">
        <v>10.6</v>
      </c>
      <c r="M20" s="57">
        <f t="shared" si="14"/>
        <v>0</v>
      </c>
      <c r="N20" s="20">
        <v>0</v>
      </c>
      <c r="O20" s="20">
        <v>0</v>
      </c>
      <c r="P20" s="57">
        <f>SUM(Q20:R20)</f>
        <v>42.6</v>
      </c>
      <c r="Q20" s="20">
        <v>42.6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38.6</v>
      </c>
      <c r="W20" s="20">
        <v>14.8</v>
      </c>
      <c r="X20" s="20">
        <v>23.8</v>
      </c>
      <c r="Y20" s="77">
        <v>150</v>
      </c>
      <c r="Z20" s="58">
        <f>D20+Y20</f>
        <v>540.2</v>
      </c>
      <c r="AA20" s="60">
        <f>SUM(AB20:AC20)</f>
        <v>390.20000000000005</v>
      </c>
      <c r="AB20" s="78">
        <f>G20+J20+M20+S20+V20</f>
        <v>347.6</v>
      </c>
      <c r="AC20" s="79">
        <f>P20</f>
        <v>42.6</v>
      </c>
      <c r="AD20" s="80">
        <f t="shared" si="6"/>
        <v>820.2476298585274</v>
      </c>
      <c r="AE20" s="81">
        <f t="shared" si="7"/>
        <v>730.697273549011</v>
      </c>
      <c r="AF20" s="82">
        <f t="shared" si="8"/>
        <v>89.5503563095163</v>
      </c>
      <c r="AG20" s="83">
        <f t="shared" si="9"/>
        <v>1135.565785877951</v>
      </c>
      <c r="AH20" s="84">
        <f t="shared" si="10"/>
        <v>315.3181560194236</v>
      </c>
      <c r="AI20" s="85">
        <f t="shared" si="11"/>
        <v>10.917478216299333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</row>
    <row r="21" spans="1:154" s="8" customFormat="1" ht="19.5" customHeight="1">
      <c r="A21" s="19">
        <v>16</v>
      </c>
      <c r="B21" s="18" t="s">
        <v>38</v>
      </c>
      <c r="C21" s="54">
        <v>5762</v>
      </c>
      <c r="D21" s="56">
        <f t="shared" si="12"/>
        <v>107.9</v>
      </c>
      <c r="E21" s="51">
        <f t="shared" si="12"/>
        <v>104</v>
      </c>
      <c r="F21" s="51">
        <f t="shared" si="12"/>
        <v>3.9</v>
      </c>
      <c r="G21" s="57">
        <f>SUM(H21:I21)</f>
        <v>0</v>
      </c>
      <c r="H21" s="20">
        <v>0</v>
      </c>
      <c r="I21" s="20">
        <v>0</v>
      </c>
      <c r="J21" s="57">
        <f t="shared" si="13"/>
        <v>64</v>
      </c>
      <c r="K21" s="20">
        <v>63.1</v>
      </c>
      <c r="L21" s="20">
        <v>0.9</v>
      </c>
      <c r="M21" s="57">
        <f t="shared" si="14"/>
        <v>7.9</v>
      </c>
      <c r="N21" s="20">
        <v>4.9</v>
      </c>
      <c r="O21" s="20">
        <v>3</v>
      </c>
      <c r="P21" s="57">
        <f>SUM(Q21:R21)</f>
        <v>36</v>
      </c>
      <c r="Q21" s="20">
        <v>36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30.6</v>
      </c>
      <c r="Z21" s="58">
        <f t="shared" si="2"/>
        <v>138.5</v>
      </c>
      <c r="AA21" s="60">
        <f t="shared" si="3"/>
        <v>107.9</v>
      </c>
      <c r="AB21" s="78">
        <f t="shared" si="4"/>
        <v>71.9</v>
      </c>
      <c r="AC21" s="79">
        <f t="shared" si="5"/>
        <v>36</v>
      </c>
      <c r="AD21" s="80">
        <f t="shared" si="6"/>
        <v>624.2045586023372</v>
      </c>
      <c r="AE21" s="81">
        <f t="shared" si="7"/>
        <v>415.94353812333685</v>
      </c>
      <c r="AF21" s="82">
        <f t="shared" si="8"/>
        <v>208.26102047900036</v>
      </c>
      <c r="AG21" s="83">
        <f t="shared" si="9"/>
        <v>801.2264260094873</v>
      </c>
      <c r="AH21" s="84">
        <f t="shared" si="10"/>
        <v>177.0218674071503</v>
      </c>
      <c r="AI21" s="85">
        <f t="shared" si="11"/>
        <v>33.364226135310474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</row>
    <row r="22" spans="1:154" s="8" customFormat="1" ht="19.5" customHeight="1">
      <c r="A22" s="19">
        <v>17</v>
      </c>
      <c r="B22" s="18" t="s">
        <v>39</v>
      </c>
      <c r="C22" s="54">
        <v>12539</v>
      </c>
      <c r="D22" s="56">
        <f t="shared" si="12"/>
        <v>283.69999999999993</v>
      </c>
      <c r="E22" s="51">
        <f t="shared" si="12"/>
        <v>252</v>
      </c>
      <c r="F22" s="51">
        <f t="shared" si="12"/>
        <v>31.700000000000003</v>
      </c>
      <c r="G22" s="57">
        <f t="shared" si="1"/>
        <v>0</v>
      </c>
      <c r="H22" s="20">
        <v>0</v>
      </c>
      <c r="I22" s="20">
        <v>0</v>
      </c>
      <c r="J22" s="57">
        <f t="shared" si="13"/>
        <v>219.79999999999998</v>
      </c>
      <c r="K22" s="20">
        <v>197.1</v>
      </c>
      <c r="L22" s="20">
        <v>22.7</v>
      </c>
      <c r="M22" s="57">
        <f t="shared" si="14"/>
        <v>15</v>
      </c>
      <c r="N22" s="20">
        <v>8.2</v>
      </c>
      <c r="O22" s="20">
        <v>6.8</v>
      </c>
      <c r="P22" s="57">
        <f t="shared" si="16"/>
        <v>39.5</v>
      </c>
      <c r="Q22" s="20">
        <v>38.4</v>
      </c>
      <c r="R22" s="20">
        <v>1.1</v>
      </c>
      <c r="S22" s="57">
        <f t="shared" si="17"/>
        <v>1</v>
      </c>
      <c r="T22" s="20">
        <v>1</v>
      </c>
      <c r="U22" s="20">
        <v>0</v>
      </c>
      <c r="V22" s="57">
        <f t="shared" si="15"/>
        <v>8.4</v>
      </c>
      <c r="W22" s="20">
        <v>7.3</v>
      </c>
      <c r="X22" s="20">
        <v>1.1</v>
      </c>
      <c r="Y22" s="77">
        <v>67.9</v>
      </c>
      <c r="Z22" s="58">
        <f t="shared" si="2"/>
        <v>351.5999999999999</v>
      </c>
      <c r="AA22" s="60">
        <f t="shared" si="3"/>
        <v>283.7</v>
      </c>
      <c r="AB22" s="78">
        <f t="shared" si="4"/>
        <v>244.2</v>
      </c>
      <c r="AC22" s="79">
        <f t="shared" si="5"/>
        <v>39.5</v>
      </c>
      <c r="AD22" s="80">
        <f t="shared" si="6"/>
        <v>754.1802908259563</v>
      </c>
      <c r="AE22" s="81">
        <f t="shared" si="7"/>
        <v>649.174575324986</v>
      </c>
      <c r="AF22" s="82">
        <f t="shared" si="8"/>
        <v>105.00571550097031</v>
      </c>
      <c r="AG22" s="83">
        <f t="shared" si="9"/>
        <v>934.683786585852</v>
      </c>
      <c r="AH22" s="84">
        <f t="shared" si="10"/>
        <v>180.5034957598958</v>
      </c>
      <c r="AI22" s="85">
        <f t="shared" si="11"/>
        <v>13.923158265773704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</row>
    <row r="23" spans="1:154" s="8" customFormat="1" ht="19.5" customHeight="1">
      <c r="A23" s="19">
        <v>18</v>
      </c>
      <c r="B23" s="18" t="s">
        <v>42</v>
      </c>
      <c r="C23" s="54">
        <v>33128</v>
      </c>
      <c r="D23" s="56">
        <f t="shared" si="12"/>
        <v>604</v>
      </c>
      <c r="E23" s="51">
        <f t="shared" si="12"/>
        <v>582.9000000000001</v>
      </c>
      <c r="F23" s="51">
        <f t="shared" si="12"/>
        <v>21.1</v>
      </c>
      <c r="G23" s="57">
        <v>0</v>
      </c>
      <c r="H23" s="20">
        <v>0</v>
      </c>
      <c r="I23" s="88">
        <v>0</v>
      </c>
      <c r="J23" s="57">
        <f t="shared" si="13"/>
        <v>431.3</v>
      </c>
      <c r="K23" s="20">
        <v>418</v>
      </c>
      <c r="L23" s="88">
        <v>13.3</v>
      </c>
      <c r="M23" s="57">
        <f t="shared" si="14"/>
        <v>0</v>
      </c>
      <c r="N23" s="20">
        <v>0</v>
      </c>
      <c r="O23" s="88">
        <v>0</v>
      </c>
      <c r="P23" s="57">
        <f t="shared" si="16"/>
        <v>127.2</v>
      </c>
      <c r="Q23" s="20">
        <v>127.2</v>
      </c>
      <c r="R23" s="89">
        <v>0</v>
      </c>
      <c r="S23" s="57">
        <f t="shared" si="17"/>
        <v>0</v>
      </c>
      <c r="T23" s="20">
        <v>0</v>
      </c>
      <c r="U23" s="88">
        <v>0</v>
      </c>
      <c r="V23" s="57">
        <f t="shared" si="15"/>
        <v>45.5</v>
      </c>
      <c r="W23" s="20">
        <v>37.7</v>
      </c>
      <c r="X23" s="88">
        <v>7.8</v>
      </c>
      <c r="Y23" s="77">
        <v>277.5</v>
      </c>
      <c r="Z23" s="58">
        <f t="shared" si="2"/>
        <v>881.5</v>
      </c>
      <c r="AA23" s="60">
        <f t="shared" si="3"/>
        <v>604</v>
      </c>
      <c r="AB23" s="78">
        <f t="shared" si="4"/>
        <v>476.8</v>
      </c>
      <c r="AC23" s="79">
        <f t="shared" si="5"/>
        <v>127.2</v>
      </c>
      <c r="AD23" s="80">
        <f t="shared" si="6"/>
        <v>607.7437011993882</v>
      </c>
      <c r="AE23" s="81">
        <f t="shared" si="7"/>
        <v>479.755292602431</v>
      </c>
      <c r="AF23" s="82">
        <f t="shared" si="8"/>
        <v>127.98840859695726</v>
      </c>
      <c r="AG23" s="83">
        <f t="shared" si="9"/>
        <v>886.9636963696369</v>
      </c>
      <c r="AH23" s="84">
        <f t="shared" si="10"/>
        <v>279.21999517024875</v>
      </c>
      <c r="AI23" s="85">
        <f t="shared" si="11"/>
        <v>21.05960264900662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</row>
    <row r="24" spans="1:154" s="8" customFormat="1" ht="19.5" customHeight="1">
      <c r="A24" s="19">
        <v>19</v>
      </c>
      <c r="B24" s="18" t="s">
        <v>50</v>
      </c>
      <c r="C24" s="54">
        <v>26970</v>
      </c>
      <c r="D24" s="56">
        <f t="shared" si="12"/>
        <v>522.9</v>
      </c>
      <c r="E24" s="51">
        <f t="shared" si="12"/>
        <v>501</v>
      </c>
      <c r="F24" s="51">
        <f t="shared" si="12"/>
        <v>21.9</v>
      </c>
      <c r="G24" s="57">
        <v>0</v>
      </c>
      <c r="H24" s="20">
        <v>0</v>
      </c>
      <c r="I24" s="20">
        <v>0</v>
      </c>
      <c r="J24" s="57">
        <f t="shared" si="13"/>
        <v>364.29999999999995</v>
      </c>
      <c r="K24" s="20">
        <v>349.4</v>
      </c>
      <c r="L24" s="20">
        <v>14.9</v>
      </c>
      <c r="M24" s="57">
        <v>0</v>
      </c>
      <c r="N24" s="20">
        <v>0</v>
      </c>
      <c r="O24" s="20">
        <v>0</v>
      </c>
      <c r="P24" s="57">
        <f t="shared" si="16"/>
        <v>118.1</v>
      </c>
      <c r="Q24" s="20">
        <v>118</v>
      </c>
      <c r="R24" s="20">
        <v>0.1</v>
      </c>
      <c r="S24" s="57">
        <f t="shared" si="17"/>
        <v>0</v>
      </c>
      <c r="T24" s="20">
        <v>0</v>
      </c>
      <c r="U24" s="20">
        <v>0</v>
      </c>
      <c r="V24" s="57">
        <f t="shared" si="15"/>
        <v>40.5</v>
      </c>
      <c r="W24" s="20">
        <v>33.6</v>
      </c>
      <c r="X24" s="20">
        <v>6.9</v>
      </c>
      <c r="Y24" s="77">
        <v>401.4</v>
      </c>
      <c r="Z24" s="58">
        <f t="shared" si="2"/>
        <v>924.3</v>
      </c>
      <c r="AA24" s="60">
        <f t="shared" si="3"/>
        <v>522.9</v>
      </c>
      <c r="AB24" s="78">
        <f t="shared" si="4"/>
        <v>404.79999999999995</v>
      </c>
      <c r="AC24" s="79">
        <f t="shared" si="5"/>
        <v>118.1</v>
      </c>
      <c r="AD24" s="80">
        <f t="shared" si="6"/>
        <v>646.273637374861</v>
      </c>
      <c r="AE24" s="81">
        <f t="shared" si="7"/>
        <v>500.3089852923</v>
      </c>
      <c r="AF24" s="82">
        <f t="shared" si="8"/>
        <v>145.96465208256086</v>
      </c>
      <c r="AG24" s="83">
        <f t="shared" si="9"/>
        <v>1142.3804226918799</v>
      </c>
      <c r="AH24" s="84">
        <f t="shared" si="10"/>
        <v>496.1067853170188</v>
      </c>
      <c r="AI24" s="85">
        <f t="shared" si="11"/>
        <v>22.58558041690572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</row>
    <row r="25" spans="1:154" s="8" customFormat="1" ht="19.5" customHeight="1">
      <c r="A25" s="19">
        <v>20</v>
      </c>
      <c r="B25" s="18" t="s">
        <v>26</v>
      </c>
      <c r="C25" s="54">
        <v>5267</v>
      </c>
      <c r="D25" s="56">
        <f t="shared" si="12"/>
        <v>85.19999999999999</v>
      </c>
      <c r="E25" s="51">
        <f t="shared" si="12"/>
        <v>83.39999999999999</v>
      </c>
      <c r="F25" s="51">
        <f t="shared" si="12"/>
        <v>1.7999999999999998</v>
      </c>
      <c r="G25" s="57">
        <f t="shared" si="1"/>
        <v>0</v>
      </c>
      <c r="H25" s="20">
        <v>0</v>
      </c>
      <c r="I25" s="20">
        <v>0</v>
      </c>
      <c r="J25" s="57">
        <f t="shared" si="13"/>
        <v>63.3</v>
      </c>
      <c r="K25" s="20">
        <v>61.9</v>
      </c>
      <c r="L25" s="20">
        <v>1.4</v>
      </c>
      <c r="M25" s="57">
        <f t="shared" si="14"/>
        <v>4.6000000000000005</v>
      </c>
      <c r="N25" s="20">
        <v>4.2</v>
      </c>
      <c r="O25" s="20">
        <v>0.4</v>
      </c>
      <c r="P25" s="57">
        <f t="shared" si="16"/>
        <v>15.5</v>
      </c>
      <c r="Q25" s="20">
        <v>15.5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1.8</v>
      </c>
      <c r="W25" s="20">
        <v>1.8</v>
      </c>
      <c r="X25" s="20">
        <v>0</v>
      </c>
      <c r="Y25" s="77">
        <v>43.1</v>
      </c>
      <c r="Z25" s="58">
        <f t="shared" si="2"/>
        <v>128.29999999999998</v>
      </c>
      <c r="AA25" s="60">
        <f t="shared" si="3"/>
        <v>85.19999999999999</v>
      </c>
      <c r="AB25" s="78">
        <f t="shared" si="4"/>
        <v>69.69999999999999</v>
      </c>
      <c r="AC25" s="79">
        <f t="shared" si="5"/>
        <v>15.5</v>
      </c>
      <c r="AD25" s="80">
        <f t="shared" si="6"/>
        <v>539.2063793430794</v>
      </c>
      <c r="AE25" s="81">
        <f t="shared" si="7"/>
        <v>441.1113220682235</v>
      </c>
      <c r="AF25" s="82">
        <f t="shared" si="8"/>
        <v>98.09505727485602</v>
      </c>
      <c r="AG25" s="83">
        <f t="shared" si="9"/>
        <v>811.9739257009049</v>
      </c>
      <c r="AH25" s="84">
        <f t="shared" si="10"/>
        <v>272.76754635782544</v>
      </c>
      <c r="AI25" s="85">
        <f t="shared" si="11"/>
        <v>18.1924882629108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</row>
    <row r="26" spans="1:154" s="8" customFormat="1" ht="19.5" customHeight="1">
      <c r="A26" s="19">
        <v>21</v>
      </c>
      <c r="B26" s="18" t="s">
        <v>27</v>
      </c>
      <c r="C26" s="54">
        <v>15501</v>
      </c>
      <c r="D26" s="56">
        <f>G26+J26+M26+P26+S26+V26</f>
        <v>250.20000000000002</v>
      </c>
      <c r="E26" s="51">
        <f>H26+K26+N26+Q26+T26+W26</f>
        <v>211.9</v>
      </c>
      <c r="F26" s="51">
        <f>I26+L26+O26+R26+U26+X26</f>
        <v>38.3</v>
      </c>
      <c r="G26" s="57">
        <f>SUM(H26:I26)</f>
        <v>0</v>
      </c>
      <c r="H26" s="20">
        <v>0</v>
      </c>
      <c r="I26" s="20">
        <v>0</v>
      </c>
      <c r="J26" s="57">
        <f>SUM(K26:L26)</f>
        <v>198.8</v>
      </c>
      <c r="K26" s="20">
        <v>169.5</v>
      </c>
      <c r="L26" s="20">
        <v>29.3</v>
      </c>
      <c r="M26" s="57">
        <f>SUM(N26:O26)</f>
        <v>13.4</v>
      </c>
      <c r="N26" s="20">
        <v>4.4</v>
      </c>
      <c r="O26" s="20">
        <v>9</v>
      </c>
      <c r="P26" s="57">
        <f>SUM(Q26:R26)</f>
        <v>38</v>
      </c>
      <c r="Q26" s="163">
        <v>38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125.1</v>
      </c>
      <c r="Z26" s="58">
        <f t="shared" si="2"/>
        <v>375.3</v>
      </c>
      <c r="AA26" s="60">
        <f t="shared" si="3"/>
        <v>250.20000000000002</v>
      </c>
      <c r="AB26" s="78">
        <f t="shared" si="4"/>
        <v>212.20000000000002</v>
      </c>
      <c r="AC26" s="79">
        <f t="shared" si="5"/>
        <v>38</v>
      </c>
      <c r="AD26" s="80">
        <f t="shared" si="6"/>
        <v>538.0298045287401</v>
      </c>
      <c r="AE26" s="81">
        <f t="shared" si="7"/>
        <v>456.3146463669011</v>
      </c>
      <c r="AF26" s="82">
        <f t="shared" si="8"/>
        <v>81.71515816183903</v>
      </c>
      <c r="AG26" s="83">
        <f t="shared" si="9"/>
        <v>807.0447067931102</v>
      </c>
      <c r="AH26" s="84">
        <f t="shared" si="10"/>
        <v>269.01490226437005</v>
      </c>
      <c r="AI26" s="85">
        <f t="shared" si="11"/>
        <v>15.18784972022382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</row>
    <row r="27" spans="1:154" s="8" customFormat="1" ht="19.5" customHeight="1">
      <c r="A27" s="13">
        <v>22</v>
      </c>
      <c r="B27" s="18" t="s">
        <v>28</v>
      </c>
      <c r="C27" s="54">
        <v>7259</v>
      </c>
      <c r="D27" s="56">
        <f t="shared" si="12"/>
        <v>127.19999999999999</v>
      </c>
      <c r="E27" s="51">
        <f t="shared" si="12"/>
        <v>118.1</v>
      </c>
      <c r="F27" s="51">
        <f t="shared" si="12"/>
        <v>9.1</v>
      </c>
      <c r="G27" s="57">
        <f t="shared" si="1"/>
        <v>0</v>
      </c>
      <c r="H27" s="20">
        <v>0</v>
      </c>
      <c r="I27" s="20">
        <v>0</v>
      </c>
      <c r="J27" s="57">
        <f t="shared" si="13"/>
        <v>105.1</v>
      </c>
      <c r="K27" s="20">
        <v>98.6</v>
      </c>
      <c r="L27" s="20">
        <v>6.5</v>
      </c>
      <c r="M27" s="57">
        <f t="shared" si="14"/>
        <v>7.800000000000001</v>
      </c>
      <c r="N27" s="20">
        <v>6.9</v>
      </c>
      <c r="O27" s="20">
        <v>0.9</v>
      </c>
      <c r="P27" s="57">
        <f t="shared" si="16"/>
        <v>12.6</v>
      </c>
      <c r="Q27" s="20">
        <v>12.6</v>
      </c>
      <c r="R27" s="20">
        <v>0</v>
      </c>
      <c r="S27" s="57">
        <v>0</v>
      </c>
      <c r="T27" s="20">
        <v>0</v>
      </c>
      <c r="U27" s="20">
        <v>0</v>
      </c>
      <c r="V27" s="57">
        <f t="shared" si="15"/>
        <v>1.7</v>
      </c>
      <c r="W27" s="20">
        <v>0</v>
      </c>
      <c r="X27" s="20">
        <v>1.7</v>
      </c>
      <c r="Y27" s="77">
        <v>35.9</v>
      </c>
      <c r="Z27" s="58">
        <f t="shared" si="2"/>
        <v>163.1</v>
      </c>
      <c r="AA27" s="60">
        <f t="shared" si="3"/>
        <v>127.19999999999999</v>
      </c>
      <c r="AB27" s="78">
        <f>G27+J27+M27+S27+V27</f>
        <v>114.6</v>
      </c>
      <c r="AC27" s="79">
        <f t="shared" si="5"/>
        <v>12.6</v>
      </c>
      <c r="AD27" s="80">
        <f t="shared" si="6"/>
        <v>584.1024934563989</v>
      </c>
      <c r="AE27" s="81">
        <f t="shared" si="7"/>
        <v>526.2432841989255</v>
      </c>
      <c r="AF27" s="82">
        <f t="shared" si="8"/>
        <v>57.85920925747348</v>
      </c>
      <c r="AG27" s="83">
        <f t="shared" si="9"/>
        <v>748.9553198328513</v>
      </c>
      <c r="AH27" s="84">
        <f t="shared" si="10"/>
        <v>164.8528263764522</v>
      </c>
      <c r="AI27" s="85">
        <f t="shared" si="11"/>
        <v>9.905660377358492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</row>
    <row r="28" spans="1:154" s="55" customFormat="1" ht="19.5" customHeight="1">
      <c r="A28" s="19">
        <v>23</v>
      </c>
      <c r="B28" s="18" t="s">
        <v>29</v>
      </c>
      <c r="C28" s="54">
        <v>5087</v>
      </c>
      <c r="D28" s="56">
        <f t="shared" si="12"/>
        <v>101.6</v>
      </c>
      <c r="E28" s="51">
        <f t="shared" si="12"/>
        <v>94.89999999999999</v>
      </c>
      <c r="F28" s="51">
        <f t="shared" si="12"/>
        <v>6.7</v>
      </c>
      <c r="G28" s="57">
        <f t="shared" si="1"/>
        <v>0</v>
      </c>
      <c r="H28" s="20">
        <v>0</v>
      </c>
      <c r="I28" s="20">
        <v>0</v>
      </c>
      <c r="J28" s="57">
        <f t="shared" si="13"/>
        <v>83.8</v>
      </c>
      <c r="K28" s="20">
        <v>79.1</v>
      </c>
      <c r="L28" s="20">
        <v>4.7</v>
      </c>
      <c r="M28" s="57">
        <f t="shared" si="14"/>
        <v>11.5</v>
      </c>
      <c r="N28" s="20">
        <v>9.8</v>
      </c>
      <c r="O28" s="20">
        <v>1.7</v>
      </c>
      <c r="P28" s="57">
        <f t="shared" si="16"/>
        <v>6.3</v>
      </c>
      <c r="Q28" s="20">
        <v>6</v>
      </c>
      <c r="R28" s="20">
        <v>0.3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101.6</v>
      </c>
      <c r="AA28" s="60">
        <f t="shared" si="3"/>
        <v>101.6</v>
      </c>
      <c r="AB28" s="78">
        <f t="shared" si="4"/>
        <v>95.3</v>
      </c>
      <c r="AC28" s="79">
        <f t="shared" si="5"/>
        <v>6.3</v>
      </c>
      <c r="AD28" s="80">
        <f t="shared" si="6"/>
        <v>665.7492955900661</v>
      </c>
      <c r="AE28" s="81">
        <f t="shared" si="7"/>
        <v>624.4675971430444</v>
      </c>
      <c r="AF28" s="82">
        <f t="shared" si="8"/>
        <v>41.28169844702182</v>
      </c>
      <c r="AG28" s="83">
        <f t="shared" si="9"/>
        <v>665.7492955900661</v>
      </c>
      <c r="AH28" s="84">
        <f t="shared" si="10"/>
        <v>0</v>
      </c>
      <c r="AI28" s="85">
        <f t="shared" si="11"/>
        <v>6.200787401574804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1:154" s="55" customFormat="1" ht="19.5" customHeight="1">
      <c r="A29" s="19">
        <v>24</v>
      </c>
      <c r="B29" s="18" t="s">
        <v>30</v>
      </c>
      <c r="C29" s="54">
        <v>11208</v>
      </c>
      <c r="D29" s="56">
        <f>G29+J29+M29+P29+S29+V29</f>
        <v>248.3</v>
      </c>
      <c r="E29" s="51">
        <f t="shared" si="12"/>
        <v>226.29999999999998</v>
      </c>
      <c r="F29" s="51">
        <f t="shared" si="12"/>
        <v>22</v>
      </c>
      <c r="G29" s="57">
        <f>SUM(H29:I29)</f>
        <v>0</v>
      </c>
      <c r="H29" s="20">
        <v>0</v>
      </c>
      <c r="I29" s="20">
        <v>0</v>
      </c>
      <c r="J29" s="57">
        <f t="shared" si="13"/>
        <v>170.2</v>
      </c>
      <c r="K29" s="20">
        <v>153.6</v>
      </c>
      <c r="L29" s="20">
        <v>16.6</v>
      </c>
      <c r="M29" s="57">
        <f t="shared" si="14"/>
        <v>6.4</v>
      </c>
      <c r="N29" s="20">
        <v>5.7</v>
      </c>
      <c r="O29" s="20">
        <v>0.7</v>
      </c>
      <c r="P29" s="57">
        <f>SUM(Q29:R29)</f>
        <v>64.4</v>
      </c>
      <c r="Q29" s="20">
        <v>62.6</v>
      </c>
      <c r="R29" s="20">
        <v>1.8</v>
      </c>
      <c r="S29" s="57">
        <f>SUM(T29:U29)</f>
        <v>0</v>
      </c>
      <c r="T29" s="20">
        <v>0</v>
      </c>
      <c r="U29" s="20">
        <v>0</v>
      </c>
      <c r="V29" s="57">
        <f t="shared" si="15"/>
        <v>7.300000000000001</v>
      </c>
      <c r="W29" s="20">
        <v>4.4</v>
      </c>
      <c r="X29" s="20">
        <v>2.9</v>
      </c>
      <c r="Y29" s="77">
        <v>87.1</v>
      </c>
      <c r="Z29" s="58">
        <f>D29+Y29</f>
        <v>335.4</v>
      </c>
      <c r="AA29" s="90">
        <f>SUM(AB29:AC29)</f>
        <v>248.3</v>
      </c>
      <c r="AB29" s="57">
        <f>G29+J29+M29+S29+V29</f>
        <v>183.9</v>
      </c>
      <c r="AC29" s="91">
        <f>P29</f>
        <v>64.4</v>
      </c>
      <c r="AD29" s="80">
        <f t="shared" si="6"/>
        <v>738.4606233642636</v>
      </c>
      <c r="AE29" s="81">
        <f t="shared" si="7"/>
        <v>546.9307637401855</v>
      </c>
      <c r="AF29" s="82">
        <f t="shared" si="8"/>
        <v>191.52985962407809</v>
      </c>
      <c r="AG29" s="83">
        <f t="shared" si="9"/>
        <v>997.5017844396858</v>
      </c>
      <c r="AH29" s="84">
        <f t="shared" si="10"/>
        <v>259.0411610754223</v>
      </c>
      <c r="AI29" s="85">
        <f t="shared" si="11"/>
        <v>25.936367297623846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1:154" s="55" customFormat="1" ht="19.5" customHeight="1">
      <c r="A30" s="19">
        <v>25</v>
      </c>
      <c r="B30" s="18" t="s">
        <v>31</v>
      </c>
      <c r="C30" s="54">
        <v>14848</v>
      </c>
      <c r="D30" s="56">
        <f t="shared" si="12"/>
        <v>322.7</v>
      </c>
      <c r="E30" s="51">
        <f t="shared" si="12"/>
        <v>284.7</v>
      </c>
      <c r="F30" s="51">
        <f t="shared" si="12"/>
        <v>38</v>
      </c>
      <c r="G30" s="57">
        <f t="shared" si="1"/>
        <v>0</v>
      </c>
      <c r="H30" s="20">
        <v>0</v>
      </c>
      <c r="I30" s="20">
        <v>0</v>
      </c>
      <c r="J30" s="57">
        <f t="shared" si="13"/>
        <v>261.8</v>
      </c>
      <c r="K30" s="20">
        <v>251.8</v>
      </c>
      <c r="L30" s="20">
        <v>10</v>
      </c>
      <c r="M30" s="57">
        <f t="shared" si="14"/>
        <v>12.2</v>
      </c>
      <c r="N30" s="20">
        <v>8.7</v>
      </c>
      <c r="O30" s="20">
        <v>3.5</v>
      </c>
      <c r="P30" s="57">
        <f t="shared" si="16"/>
        <v>25.4</v>
      </c>
      <c r="Q30" s="20">
        <v>23.2</v>
      </c>
      <c r="R30" s="20">
        <v>2.2</v>
      </c>
      <c r="S30" s="57">
        <f t="shared" si="17"/>
        <v>0</v>
      </c>
      <c r="T30" s="20">
        <v>0</v>
      </c>
      <c r="U30" s="20">
        <v>0</v>
      </c>
      <c r="V30" s="57">
        <f t="shared" si="15"/>
        <v>23.3</v>
      </c>
      <c r="W30" s="20">
        <v>1</v>
      </c>
      <c r="X30" s="20">
        <v>22.3</v>
      </c>
      <c r="Y30" s="77">
        <v>75.1</v>
      </c>
      <c r="Z30" s="58">
        <f t="shared" si="2"/>
        <v>397.79999999999995</v>
      </c>
      <c r="AA30" s="60">
        <f t="shared" si="3"/>
        <v>322.7</v>
      </c>
      <c r="AB30" s="78">
        <f t="shared" si="4"/>
        <v>297.3</v>
      </c>
      <c r="AC30" s="79">
        <f t="shared" si="5"/>
        <v>25.4</v>
      </c>
      <c r="AD30" s="80">
        <f t="shared" si="6"/>
        <v>724.4522270114941</v>
      </c>
      <c r="AE30" s="81">
        <f t="shared" si="7"/>
        <v>667.4299568965517</v>
      </c>
      <c r="AF30" s="82">
        <f t="shared" si="8"/>
        <v>57.02227011494253</v>
      </c>
      <c r="AG30" s="83">
        <f t="shared" si="9"/>
        <v>893.0495689655171</v>
      </c>
      <c r="AH30" s="84">
        <f t="shared" si="10"/>
        <v>168.597341954023</v>
      </c>
      <c r="AI30" s="85">
        <f t="shared" si="11"/>
        <v>7.871087697551906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1:154" s="55" customFormat="1" ht="19.5" customHeight="1">
      <c r="A31" s="19">
        <v>26</v>
      </c>
      <c r="B31" s="18" t="s">
        <v>43</v>
      </c>
      <c r="C31" s="54">
        <v>8664</v>
      </c>
      <c r="D31" s="56">
        <f t="shared" si="12"/>
        <v>173.70000000000002</v>
      </c>
      <c r="E31" s="51">
        <f t="shared" si="12"/>
        <v>165.1</v>
      </c>
      <c r="F31" s="51">
        <f t="shared" si="12"/>
        <v>8.6</v>
      </c>
      <c r="G31" s="57">
        <f t="shared" si="1"/>
        <v>0</v>
      </c>
      <c r="H31" s="20">
        <v>0</v>
      </c>
      <c r="I31" s="20">
        <v>0</v>
      </c>
      <c r="J31" s="57">
        <f t="shared" si="13"/>
        <v>129.9</v>
      </c>
      <c r="K31" s="20">
        <v>128.4</v>
      </c>
      <c r="L31" s="20">
        <v>1.5</v>
      </c>
      <c r="M31" s="57">
        <f t="shared" si="14"/>
        <v>7.800000000000001</v>
      </c>
      <c r="N31" s="20">
        <v>6.9</v>
      </c>
      <c r="O31" s="20">
        <v>0.9</v>
      </c>
      <c r="P31" s="57">
        <f t="shared" si="16"/>
        <v>26.9</v>
      </c>
      <c r="Q31" s="20">
        <v>26.2</v>
      </c>
      <c r="R31" s="20">
        <v>0.7</v>
      </c>
      <c r="S31" s="57">
        <f t="shared" si="17"/>
        <v>0</v>
      </c>
      <c r="T31" s="20">
        <v>0</v>
      </c>
      <c r="U31" s="20">
        <v>0</v>
      </c>
      <c r="V31" s="57">
        <f t="shared" si="15"/>
        <v>9.1</v>
      </c>
      <c r="W31" s="20">
        <v>3.6</v>
      </c>
      <c r="X31" s="20">
        <v>5.5</v>
      </c>
      <c r="Y31" s="77">
        <v>48.7</v>
      </c>
      <c r="Z31" s="58">
        <f t="shared" si="2"/>
        <v>222.40000000000003</v>
      </c>
      <c r="AA31" s="60">
        <f t="shared" si="3"/>
        <v>173.70000000000002</v>
      </c>
      <c r="AB31" s="78">
        <f t="shared" si="4"/>
        <v>146.8</v>
      </c>
      <c r="AC31" s="79">
        <f t="shared" si="5"/>
        <v>26.9</v>
      </c>
      <c r="AD31" s="80">
        <f t="shared" si="6"/>
        <v>668.2825484764543</v>
      </c>
      <c r="AE31" s="81">
        <f t="shared" si="7"/>
        <v>564.789165897199</v>
      </c>
      <c r="AF31" s="82">
        <f t="shared" si="8"/>
        <v>103.49338257925515</v>
      </c>
      <c r="AG31" s="83">
        <f t="shared" si="9"/>
        <v>855.6478916589721</v>
      </c>
      <c r="AH31" s="84">
        <f t="shared" si="10"/>
        <v>187.3653431825177</v>
      </c>
      <c r="AI31" s="85">
        <f t="shared" si="11"/>
        <v>15.486470926885433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1:154" s="55" customFormat="1" ht="19.5" customHeight="1">
      <c r="A32" s="19">
        <v>27</v>
      </c>
      <c r="B32" s="18" t="s">
        <v>32</v>
      </c>
      <c r="C32" s="54">
        <v>3142</v>
      </c>
      <c r="D32" s="56">
        <f t="shared" si="12"/>
        <v>63.80000000000001</v>
      </c>
      <c r="E32" s="51">
        <f t="shared" si="12"/>
        <v>58.8</v>
      </c>
      <c r="F32" s="51">
        <f t="shared" si="12"/>
        <v>5</v>
      </c>
      <c r="G32" s="57">
        <f>SUM(H32:I32)</f>
        <v>0</v>
      </c>
      <c r="H32" s="20">
        <v>0</v>
      </c>
      <c r="I32" s="20">
        <v>0</v>
      </c>
      <c r="J32" s="57">
        <f t="shared" si="13"/>
        <v>48.2</v>
      </c>
      <c r="K32" s="20">
        <v>47.5</v>
      </c>
      <c r="L32" s="20">
        <v>0.7</v>
      </c>
      <c r="M32" s="57">
        <f t="shared" si="14"/>
        <v>3.2</v>
      </c>
      <c r="N32" s="20">
        <v>2.6</v>
      </c>
      <c r="O32" s="20">
        <v>0.6</v>
      </c>
      <c r="P32" s="57">
        <f>SUM(Q32:R32)</f>
        <v>8.700000000000001</v>
      </c>
      <c r="Q32" s="20">
        <v>7.9</v>
      </c>
      <c r="R32" s="20">
        <v>0.8</v>
      </c>
      <c r="S32" s="57">
        <f>SUM(T32:U32)</f>
        <v>0</v>
      </c>
      <c r="T32" s="20">
        <v>0</v>
      </c>
      <c r="U32" s="20">
        <v>0</v>
      </c>
      <c r="V32" s="57">
        <f t="shared" si="15"/>
        <v>3.7</v>
      </c>
      <c r="W32" s="20">
        <v>0.8</v>
      </c>
      <c r="X32" s="20">
        <v>2.9</v>
      </c>
      <c r="Y32" s="77">
        <v>15.8</v>
      </c>
      <c r="Z32" s="58">
        <f>D32+Y32</f>
        <v>79.60000000000001</v>
      </c>
      <c r="AA32" s="60">
        <f>SUM(AB32:AC32)</f>
        <v>63.80000000000001</v>
      </c>
      <c r="AB32" s="78">
        <f>G32+J32+M32+S32+V32</f>
        <v>55.10000000000001</v>
      </c>
      <c r="AC32" s="79">
        <f>P32</f>
        <v>8.700000000000001</v>
      </c>
      <c r="AD32" s="80">
        <f t="shared" si="6"/>
        <v>676.851262465521</v>
      </c>
      <c r="AE32" s="81">
        <f t="shared" si="7"/>
        <v>584.5533630384045</v>
      </c>
      <c r="AF32" s="82">
        <f t="shared" si="8"/>
        <v>92.2978994271165</v>
      </c>
      <c r="AG32" s="83">
        <f t="shared" si="9"/>
        <v>844.4727349883301</v>
      </c>
      <c r="AH32" s="84">
        <f t="shared" si="10"/>
        <v>167.62147252280926</v>
      </c>
      <c r="AI32" s="85">
        <f t="shared" si="11"/>
        <v>13.636363636363635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8" customFormat="1" ht="19.5" customHeight="1">
      <c r="A33" s="13">
        <v>28</v>
      </c>
      <c r="B33" s="18" t="s">
        <v>44</v>
      </c>
      <c r="C33" s="54">
        <v>2522</v>
      </c>
      <c r="D33" s="56">
        <f t="shared" si="12"/>
        <v>58</v>
      </c>
      <c r="E33" s="51">
        <f t="shared" si="12"/>
        <v>53.199999999999996</v>
      </c>
      <c r="F33" s="51">
        <f t="shared" si="12"/>
        <v>4.799999999999999</v>
      </c>
      <c r="G33" s="57">
        <f t="shared" si="1"/>
        <v>0</v>
      </c>
      <c r="H33" s="20">
        <v>0</v>
      </c>
      <c r="I33" s="20">
        <v>0</v>
      </c>
      <c r="J33" s="57">
        <f t="shared" si="13"/>
        <v>47.6</v>
      </c>
      <c r="K33" s="20">
        <v>43.5</v>
      </c>
      <c r="L33" s="20">
        <v>4.1</v>
      </c>
      <c r="M33" s="57">
        <f t="shared" si="14"/>
        <v>2</v>
      </c>
      <c r="N33" s="20">
        <v>1.9</v>
      </c>
      <c r="O33" s="20">
        <v>0.1</v>
      </c>
      <c r="P33" s="57">
        <f t="shared" si="16"/>
        <v>8.4</v>
      </c>
      <c r="Q33" s="20">
        <v>7.8</v>
      </c>
      <c r="R33" s="20">
        <v>0.6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13.8</v>
      </c>
      <c r="Z33" s="58">
        <f>D33+Y33</f>
        <v>71.8</v>
      </c>
      <c r="AA33" s="60">
        <f>SUM(AB33:AC33)</f>
        <v>58</v>
      </c>
      <c r="AB33" s="78">
        <f t="shared" si="4"/>
        <v>49.6</v>
      </c>
      <c r="AC33" s="79">
        <f t="shared" si="5"/>
        <v>8.4</v>
      </c>
      <c r="AD33" s="80">
        <f t="shared" si="6"/>
        <v>766.587364525509</v>
      </c>
      <c r="AE33" s="81">
        <f t="shared" si="7"/>
        <v>655.5643669045731</v>
      </c>
      <c r="AF33" s="82">
        <f t="shared" si="8"/>
        <v>111.02299762093578</v>
      </c>
      <c r="AG33" s="83">
        <f t="shared" si="9"/>
        <v>948.9822891884747</v>
      </c>
      <c r="AH33" s="84">
        <f t="shared" si="10"/>
        <v>182.3949246629659</v>
      </c>
      <c r="AI33" s="85">
        <f t="shared" si="11"/>
        <v>14.482758620689655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8" customFormat="1" ht="19.5" customHeight="1">
      <c r="A34" s="19">
        <v>29</v>
      </c>
      <c r="B34" s="18" t="s">
        <v>33</v>
      </c>
      <c r="C34" s="54">
        <v>8605</v>
      </c>
      <c r="D34" s="56">
        <f t="shared" si="12"/>
        <v>143.70000000000002</v>
      </c>
      <c r="E34" s="51">
        <f t="shared" si="12"/>
        <v>141.2</v>
      </c>
      <c r="F34" s="51">
        <f t="shared" si="12"/>
        <v>2.5</v>
      </c>
      <c r="G34" s="57">
        <f t="shared" si="1"/>
        <v>0</v>
      </c>
      <c r="H34" s="20">
        <v>0</v>
      </c>
      <c r="I34" s="20">
        <v>0</v>
      </c>
      <c r="J34" s="57">
        <f t="shared" si="13"/>
        <v>102.6</v>
      </c>
      <c r="K34" s="20">
        <v>102.1</v>
      </c>
      <c r="L34" s="20">
        <v>0.5</v>
      </c>
      <c r="M34" s="57">
        <f t="shared" si="14"/>
        <v>7.8999999999999995</v>
      </c>
      <c r="N34" s="20">
        <v>7.3</v>
      </c>
      <c r="O34" s="20">
        <v>0.6</v>
      </c>
      <c r="P34" s="57">
        <f t="shared" si="16"/>
        <v>19.900000000000002</v>
      </c>
      <c r="Q34" s="20">
        <v>19.8</v>
      </c>
      <c r="R34" s="20">
        <v>0.1</v>
      </c>
      <c r="S34" s="57">
        <f t="shared" si="17"/>
        <v>0</v>
      </c>
      <c r="T34" s="20">
        <v>0</v>
      </c>
      <c r="U34" s="20">
        <v>0</v>
      </c>
      <c r="V34" s="57">
        <f t="shared" si="15"/>
        <v>13.3</v>
      </c>
      <c r="W34" s="20">
        <v>12</v>
      </c>
      <c r="X34" s="20">
        <v>1.3</v>
      </c>
      <c r="Y34" s="77">
        <v>36.2</v>
      </c>
      <c r="Z34" s="58">
        <f t="shared" si="2"/>
        <v>179.90000000000003</v>
      </c>
      <c r="AA34" s="60">
        <f>SUM(AB34:AC34)</f>
        <v>143.7</v>
      </c>
      <c r="AB34" s="78">
        <f t="shared" si="4"/>
        <v>123.8</v>
      </c>
      <c r="AC34" s="79">
        <f t="shared" si="5"/>
        <v>19.900000000000002</v>
      </c>
      <c r="AD34" s="80">
        <f t="shared" si="6"/>
        <v>556.6531086577571</v>
      </c>
      <c r="AE34" s="81">
        <f t="shared" si="7"/>
        <v>479.5661437148944</v>
      </c>
      <c r="AF34" s="82">
        <f t="shared" si="8"/>
        <v>77.08696494286269</v>
      </c>
      <c r="AG34" s="83">
        <f t="shared" si="9"/>
        <v>696.8816579508039</v>
      </c>
      <c r="AH34" s="84">
        <f t="shared" si="10"/>
        <v>140.2285492930467</v>
      </c>
      <c r="AI34" s="85">
        <f t="shared" si="11"/>
        <v>13.848295059151011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1:154" s="55" customFormat="1" ht="19.5" customHeight="1">
      <c r="A35" s="19">
        <v>30</v>
      </c>
      <c r="B35" s="18" t="s">
        <v>34</v>
      </c>
      <c r="C35" s="54">
        <v>4119</v>
      </c>
      <c r="D35" s="56">
        <f>G35+J35+M35+P35+S35+V35</f>
        <v>89.5</v>
      </c>
      <c r="E35" s="51">
        <f t="shared" si="12"/>
        <v>79</v>
      </c>
      <c r="F35" s="51">
        <f t="shared" si="12"/>
        <v>10.5</v>
      </c>
      <c r="G35" s="57">
        <f>SUM(H35:I35)</f>
        <v>0</v>
      </c>
      <c r="H35" s="20">
        <v>0</v>
      </c>
      <c r="I35" s="20">
        <v>0</v>
      </c>
      <c r="J35" s="57">
        <f t="shared" si="13"/>
        <v>72</v>
      </c>
      <c r="K35" s="20">
        <v>66.2</v>
      </c>
      <c r="L35" s="20">
        <v>5.8</v>
      </c>
      <c r="M35" s="57">
        <f t="shared" si="14"/>
        <v>7.9</v>
      </c>
      <c r="N35" s="20">
        <v>3.5</v>
      </c>
      <c r="O35" s="20">
        <v>4.4</v>
      </c>
      <c r="P35" s="57">
        <f>SUM(Q35:R35)</f>
        <v>9.600000000000001</v>
      </c>
      <c r="Q35" s="20">
        <v>9.3</v>
      </c>
      <c r="R35" s="20">
        <v>0.3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26.8</v>
      </c>
      <c r="Z35" s="58">
        <f>D35+Y35</f>
        <v>116.3</v>
      </c>
      <c r="AA35" s="60">
        <f t="shared" si="3"/>
        <v>89.5</v>
      </c>
      <c r="AB35" s="78">
        <f>G35+J35+M35+S35+V35</f>
        <v>79.9</v>
      </c>
      <c r="AC35" s="79">
        <f>P35</f>
        <v>9.600000000000001</v>
      </c>
      <c r="AD35" s="80">
        <f t="shared" si="6"/>
        <v>724.2858298939872</v>
      </c>
      <c r="AE35" s="81">
        <f t="shared" si="7"/>
        <v>646.597070486364</v>
      </c>
      <c r="AF35" s="82">
        <f t="shared" si="8"/>
        <v>77.68875940762322</v>
      </c>
      <c r="AG35" s="83">
        <f t="shared" si="9"/>
        <v>941.1669499069352</v>
      </c>
      <c r="AH35" s="84">
        <f t="shared" si="10"/>
        <v>216.88112001294814</v>
      </c>
      <c r="AI35" s="85">
        <f t="shared" si="11"/>
        <v>10.726256983240225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1:154" s="8" customFormat="1" ht="19.5" customHeight="1">
      <c r="A36" s="19">
        <v>31</v>
      </c>
      <c r="B36" s="18" t="s">
        <v>51</v>
      </c>
      <c r="C36" s="54">
        <v>5505</v>
      </c>
      <c r="D36" s="56">
        <f t="shared" si="12"/>
        <v>112.5</v>
      </c>
      <c r="E36" s="51">
        <f t="shared" si="12"/>
        <v>110.39999999999999</v>
      </c>
      <c r="F36" s="51">
        <f t="shared" si="12"/>
        <v>2.1</v>
      </c>
      <c r="G36" s="57">
        <f t="shared" si="1"/>
        <v>0</v>
      </c>
      <c r="H36" s="20">
        <v>0</v>
      </c>
      <c r="I36" s="20">
        <v>0</v>
      </c>
      <c r="J36" s="57">
        <f t="shared" si="13"/>
        <v>87.69999999999999</v>
      </c>
      <c r="K36" s="20">
        <v>86.6</v>
      </c>
      <c r="L36" s="20">
        <v>1.1</v>
      </c>
      <c r="M36" s="57">
        <f t="shared" si="14"/>
        <v>5.2</v>
      </c>
      <c r="N36" s="20">
        <v>5</v>
      </c>
      <c r="O36" s="20">
        <v>0.2</v>
      </c>
      <c r="P36" s="57">
        <f t="shared" si="16"/>
        <v>14.2</v>
      </c>
      <c r="Q36" s="20">
        <v>14.2</v>
      </c>
      <c r="R36" s="20">
        <v>0</v>
      </c>
      <c r="S36" s="57">
        <f t="shared" si="17"/>
        <v>0</v>
      </c>
      <c r="T36" s="20">
        <v>0</v>
      </c>
      <c r="U36" s="20">
        <v>0</v>
      </c>
      <c r="V36" s="57">
        <f t="shared" si="15"/>
        <v>5.3999999999999995</v>
      </c>
      <c r="W36" s="20">
        <v>4.6</v>
      </c>
      <c r="X36" s="20">
        <v>0.8</v>
      </c>
      <c r="Y36" s="77">
        <v>14</v>
      </c>
      <c r="Z36" s="58">
        <f t="shared" si="2"/>
        <v>126.5</v>
      </c>
      <c r="AA36" s="60">
        <f t="shared" si="3"/>
        <v>112.5</v>
      </c>
      <c r="AB36" s="78">
        <f t="shared" si="4"/>
        <v>98.3</v>
      </c>
      <c r="AC36" s="79">
        <f t="shared" si="5"/>
        <v>14.2</v>
      </c>
      <c r="AD36" s="80">
        <f t="shared" si="6"/>
        <v>681.1989100817439</v>
      </c>
      <c r="AE36" s="81">
        <f t="shared" si="7"/>
        <v>595.2164698758704</v>
      </c>
      <c r="AF36" s="82">
        <f t="shared" si="8"/>
        <v>85.98244020587344</v>
      </c>
      <c r="AG36" s="83">
        <f t="shared" si="9"/>
        <v>765.9703300030276</v>
      </c>
      <c r="AH36" s="84">
        <f t="shared" si="10"/>
        <v>84.77141992128368</v>
      </c>
      <c r="AI36" s="85">
        <f t="shared" si="11"/>
        <v>12.622222222222222</v>
      </c>
      <c r="AJ36" s="65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1:35" s="8" customFormat="1" ht="19.5" customHeight="1">
      <c r="A37" s="19">
        <v>32</v>
      </c>
      <c r="B37" s="18" t="s">
        <v>45</v>
      </c>
      <c r="C37" s="54">
        <v>15783</v>
      </c>
      <c r="D37" s="56">
        <f t="shared" si="12"/>
        <v>320.5</v>
      </c>
      <c r="E37" s="51">
        <f t="shared" si="12"/>
        <v>263.5</v>
      </c>
      <c r="F37" s="51">
        <f t="shared" si="12"/>
        <v>56.99999999999999</v>
      </c>
      <c r="G37" s="57">
        <f t="shared" si="1"/>
        <v>0</v>
      </c>
      <c r="H37" s="20">
        <v>0</v>
      </c>
      <c r="I37" s="20">
        <v>0</v>
      </c>
      <c r="J37" s="57">
        <f t="shared" si="13"/>
        <v>255.39999999999998</v>
      </c>
      <c r="K37" s="20">
        <v>212.6</v>
      </c>
      <c r="L37" s="20">
        <v>42.8</v>
      </c>
      <c r="M37" s="57">
        <f t="shared" si="14"/>
        <v>22.8</v>
      </c>
      <c r="N37" s="20">
        <v>11.4</v>
      </c>
      <c r="O37" s="20">
        <v>11.4</v>
      </c>
      <c r="P37" s="57">
        <f t="shared" si="16"/>
        <v>42.3</v>
      </c>
      <c r="Q37" s="20">
        <v>39.5</v>
      </c>
      <c r="R37" s="20">
        <v>2.8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66.3</v>
      </c>
      <c r="Z37" s="58">
        <f t="shared" si="2"/>
        <v>386.8</v>
      </c>
      <c r="AA37" s="60">
        <f t="shared" si="3"/>
        <v>320.5</v>
      </c>
      <c r="AB37" s="78">
        <f t="shared" si="4"/>
        <v>278.2</v>
      </c>
      <c r="AC37" s="79">
        <f t="shared" si="5"/>
        <v>42.3</v>
      </c>
      <c r="AD37" s="80">
        <f t="shared" si="6"/>
        <v>676.8886354516463</v>
      </c>
      <c r="AE37" s="81">
        <f t="shared" si="7"/>
        <v>587.552007434159</v>
      </c>
      <c r="AF37" s="82">
        <f t="shared" si="8"/>
        <v>89.33662801748716</v>
      </c>
      <c r="AG37" s="83">
        <f t="shared" si="9"/>
        <v>816.9127119896935</v>
      </c>
      <c r="AH37" s="84">
        <f t="shared" si="10"/>
        <v>140.02407653804724</v>
      </c>
      <c r="AI37" s="85">
        <f t="shared" si="11"/>
        <v>13.198127925117005</v>
      </c>
    </row>
    <row r="38" spans="1:35" s="8" customFormat="1" ht="19.5" customHeight="1" thickBot="1">
      <c r="A38" s="92">
        <v>33</v>
      </c>
      <c r="B38" s="93" t="s">
        <v>35</v>
      </c>
      <c r="C38" s="94">
        <v>11649</v>
      </c>
      <c r="D38" s="95">
        <f t="shared" si="12"/>
        <v>205</v>
      </c>
      <c r="E38" s="96">
        <f t="shared" si="12"/>
        <v>195.3</v>
      </c>
      <c r="F38" s="96">
        <f t="shared" si="12"/>
        <v>9.7</v>
      </c>
      <c r="G38" s="97">
        <f t="shared" si="1"/>
        <v>0</v>
      </c>
      <c r="H38" s="98">
        <v>0</v>
      </c>
      <c r="I38" s="98">
        <v>0</v>
      </c>
      <c r="J38" s="97">
        <f t="shared" si="13"/>
        <v>129.6</v>
      </c>
      <c r="K38" s="98">
        <v>127.4</v>
      </c>
      <c r="L38" s="98">
        <v>2.2</v>
      </c>
      <c r="M38" s="97">
        <f t="shared" si="14"/>
        <v>7.1</v>
      </c>
      <c r="N38" s="98">
        <v>6</v>
      </c>
      <c r="O38" s="98">
        <v>1.1</v>
      </c>
      <c r="P38" s="97">
        <f t="shared" si="16"/>
        <v>50.4</v>
      </c>
      <c r="Q38" s="98">
        <v>50.1</v>
      </c>
      <c r="R38" s="98">
        <v>0.3</v>
      </c>
      <c r="S38" s="97">
        <f t="shared" si="17"/>
        <v>0</v>
      </c>
      <c r="T38" s="98">
        <v>0</v>
      </c>
      <c r="U38" s="98">
        <v>0</v>
      </c>
      <c r="V38" s="97">
        <f t="shared" si="15"/>
        <v>17.9</v>
      </c>
      <c r="W38" s="98">
        <v>11.8</v>
      </c>
      <c r="X38" s="98">
        <v>6.1</v>
      </c>
      <c r="Y38" s="99">
        <v>46.6</v>
      </c>
      <c r="Z38" s="100">
        <f t="shared" si="2"/>
        <v>251.6</v>
      </c>
      <c r="AA38" s="101">
        <f t="shared" si="3"/>
        <v>205</v>
      </c>
      <c r="AB38" s="102">
        <f t="shared" si="4"/>
        <v>154.6</v>
      </c>
      <c r="AC38" s="103">
        <f t="shared" si="5"/>
        <v>50.4</v>
      </c>
      <c r="AD38" s="104">
        <f t="shared" si="6"/>
        <v>586.6025696054026</v>
      </c>
      <c r="AE38" s="105">
        <f t="shared" si="7"/>
        <v>442.3841817609523</v>
      </c>
      <c r="AF38" s="106">
        <f t="shared" si="8"/>
        <v>144.21838784445018</v>
      </c>
      <c r="AG38" s="107">
        <f t="shared" si="9"/>
        <v>719.947348842533</v>
      </c>
      <c r="AH38" s="108">
        <f t="shared" si="10"/>
        <v>133.34477923713052</v>
      </c>
      <c r="AI38" s="61">
        <f t="shared" si="11"/>
        <v>24.585365853658537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16" t="s">
        <v>59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</row>
    <row r="2" spans="1:35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</row>
    <row r="3" spans="1:35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</row>
    <row r="4" spans="1:35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</row>
    <row r="5" spans="1:35" s="2" customFormat="1" ht="39.75" customHeight="1" thickBot="1">
      <c r="A5" s="148" t="s">
        <v>18</v>
      </c>
      <c r="B5" s="149"/>
      <c r="C5" s="34">
        <f>SUM(C6:C38)</f>
        <v>1208747</v>
      </c>
      <c r="D5" s="35">
        <f>SUM(E5:F5)</f>
        <v>22001.499999999996</v>
      </c>
      <c r="E5" s="36">
        <f>SUM(E6:E38)</f>
        <v>20273.699999999997</v>
      </c>
      <c r="F5" s="36">
        <f>SUM(F6:F38)</f>
        <v>1727.7999999999997</v>
      </c>
      <c r="G5" s="37">
        <f>SUM(H5:I5)</f>
        <v>465.3</v>
      </c>
      <c r="H5" s="37">
        <f aca="true" t="shared" si="0" ref="H5:AC5">SUM(H6:H38)</f>
        <v>465.3</v>
      </c>
      <c r="I5" s="37">
        <f t="shared" si="0"/>
        <v>0</v>
      </c>
      <c r="J5" s="37">
        <f>SUM(K5:L5)</f>
        <v>16726.100000000002</v>
      </c>
      <c r="K5" s="37">
        <f t="shared" si="0"/>
        <v>15660.300000000001</v>
      </c>
      <c r="L5" s="37">
        <f t="shared" si="0"/>
        <v>1065.7999999999995</v>
      </c>
      <c r="M5" s="37">
        <f>SUM(N5:O5)</f>
        <v>1125.3</v>
      </c>
      <c r="N5" s="37">
        <f t="shared" si="0"/>
        <v>875.6</v>
      </c>
      <c r="O5" s="37">
        <f t="shared" si="0"/>
        <v>249.7</v>
      </c>
      <c r="P5" s="37">
        <f>SUM(Q5:R5)</f>
        <v>3055.399999999999</v>
      </c>
      <c r="Q5" s="37">
        <f t="shared" si="0"/>
        <v>2965.999999999999</v>
      </c>
      <c r="R5" s="37">
        <f t="shared" si="0"/>
        <v>89.40000000000002</v>
      </c>
      <c r="S5" s="37">
        <f>SUM(T5:U5)</f>
        <v>1.5</v>
      </c>
      <c r="T5" s="37">
        <f t="shared" si="0"/>
        <v>1.4</v>
      </c>
      <c r="U5" s="37">
        <f t="shared" si="0"/>
        <v>0.1</v>
      </c>
      <c r="V5" s="37">
        <f>SUM(W5:X5)</f>
        <v>627.9000000000001</v>
      </c>
      <c r="W5" s="37">
        <f t="shared" si="0"/>
        <v>305.1</v>
      </c>
      <c r="X5" s="37">
        <f t="shared" si="0"/>
        <v>322.8</v>
      </c>
      <c r="Y5" s="38">
        <f t="shared" si="0"/>
        <v>10313.099999999999</v>
      </c>
      <c r="Z5" s="39">
        <f t="shared" si="0"/>
        <v>32314.600000000002</v>
      </c>
      <c r="AA5" s="40">
        <f t="shared" si="0"/>
        <v>22001.500000000007</v>
      </c>
      <c r="AB5" s="41">
        <f t="shared" si="0"/>
        <v>18946.09999999999</v>
      </c>
      <c r="AC5" s="42">
        <f t="shared" si="0"/>
        <v>3055.4</v>
      </c>
      <c r="AD5" s="43">
        <f>AA5/C5/31*1000000</f>
        <v>587.1582774986107</v>
      </c>
      <c r="AE5" s="44">
        <f>AB5/C5/31*1000000</f>
        <v>505.6182279079344</v>
      </c>
      <c r="AF5" s="45">
        <f>AC5/C5/31*1000000</f>
        <v>81.54004959067584</v>
      </c>
      <c r="AG5" s="46">
        <f>Z5/C5/31*1000000</f>
        <v>862.3859679593028</v>
      </c>
      <c r="AH5" s="47">
        <f>Y5/C5/31*1000000</f>
        <v>275.22769046069214</v>
      </c>
      <c r="AI5" s="48">
        <f>AC5*100/AA5</f>
        <v>13.887234961252638</v>
      </c>
    </row>
    <row r="6" spans="1:35" s="8" customFormat="1" ht="19.5" customHeight="1" thickTop="1">
      <c r="A6" s="14">
        <v>1</v>
      </c>
      <c r="B6" s="15" t="s">
        <v>19</v>
      </c>
      <c r="C6" s="49">
        <v>285633</v>
      </c>
      <c r="D6" s="50">
        <f>G6+J6+M6+P6+S6+V6</f>
        <v>5100.200000000001</v>
      </c>
      <c r="E6" s="51">
        <f>H6+K6+N6+Q6+T6+W6</f>
        <v>5038.499999999999</v>
      </c>
      <c r="F6" s="51">
        <f>I6+L6+O6+R6+U6+X6</f>
        <v>61.699999999999996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3822.1</v>
      </c>
      <c r="K6" s="16">
        <v>3785.7</v>
      </c>
      <c r="L6" s="16">
        <v>36.4</v>
      </c>
      <c r="M6" s="52">
        <f>SUM(N6:O6)</f>
        <v>286.90000000000003</v>
      </c>
      <c r="N6" s="16">
        <v>284.1</v>
      </c>
      <c r="O6" s="16">
        <v>2.8</v>
      </c>
      <c r="P6" s="52">
        <f>SUM(Q6:R6)</f>
        <v>874.6</v>
      </c>
      <c r="Q6" s="16">
        <v>873.5</v>
      </c>
      <c r="R6" s="16">
        <v>1.1</v>
      </c>
      <c r="S6" s="52">
        <f>SUM(T6:U6)</f>
        <v>0</v>
      </c>
      <c r="T6" s="16">
        <v>0</v>
      </c>
      <c r="U6" s="16">
        <v>0</v>
      </c>
      <c r="V6" s="52">
        <f>SUM(W6:X6)</f>
        <v>116.6</v>
      </c>
      <c r="W6" s="16">
        <v>95.2</v>
      </c>
      <c r="X6" s="16">
        <v>21.4</v>
      </c>
      <c r="Y6" s="67">
        <v>3154.5</v>
      </c>
      <c r="Z6" s="53">
        <f aca="true" t="shared" si="2" ref="Z6:Z38">D6+Y6</f>
        <v>8254.7</v>
      </c>
      <c r="AA6" s="68">
        <f aca="true" t="shared" si="3" ref="AA6:AA38">SUM(AB6:AC6)</f>
        <v>5100.200000000001</v>
      </c>
      <c r="AB6" s="69">
        <f aca="true" t="shared" si="4" ref="AB6:AB38">G6+J6+M6+S6+V6</f>
        <v>4225.6</v>
      </c>
      <c r="AC6" s="70">
        <f aca="true" t="shared" si="5" ref="AC6:AC38">P6</f>
        <v>874.6</v>
      </c>
      <c r="AD6" s="71">
        <f aca="true" t="shared" si="6" ref="AD6:AD38">AA6/C6/31*1000000</f>
        <v>575.9929022387515</v>
      </c>
      <c r="AE6" s="72">
        <f aca="true" t="shared" si="7" ref="AE6:AE38">AB6/C6/31*1000000</f>
        <v>477.2196399553093</v>
      </c>
      <c r="AF6" s="73">
        <f aca="true" t="shared" si="8" ref="AF6:AF38">AC6/C6/31*1000000</f>
        <v>98.77326228344222</v>
      </c>
      <c r="AG6" s="74">
        <f aca="true" t="shared" si="9" ref="AG6:AG38">Z6/C6/31*1000000</f>
        <v>932.2474824732799</v>
      </c>
      <c r="AH6" s="75">
        <f aca="true" t="shared" si="10" ref="AH6:AH38">Y6/C6/31*1000000</f>
        <v>356.25458023452836</v>
      </c>
      <c r="AI6" s="76">
        <f aca="true" t="shared" si="11" ref="AI6:AI38">AC6*100/AA6</f>
        <v>17.148347123642207</v>
      </c>
    </row>
    <row r="7" spans="1:35" s="55" customFormat="1" ht="19.5" customHeight="1">
      <c r="A7" s="13">
        <v>2</v>
      </c>
      <c r="B7" s="17" t="s">
        <v>20</v>
      </c>
      <c r="C7" s="54">
        <v>49427</v>
      </c>
      <c r="D7" s="50">
        <f aca="true" t="shared" si="12" ref="D7:F38">G7+J7+M7+P7+S7+V7</f>
        <v>1067</v>
      </c>
      <c r="E7" s="51">
        <f t="shared" si="12"/>
        <v>869.7</v>
      </c>
      <c r="F7" s="51">
        <f t="shared" si="12"/>
        <v>197.3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808.5</v>
      </c>
      <c r="K7" s="16">
        <v>730.2</v>
      </c>
      <c r="L7" s="16">
        <v>78.3</v>
      </c>
      <c r="M7" s="52">
        <f aca="true" t="shared" si="14" ref="M7:M38">SUM(N7:O7)</f>
        <v>50.3</v>
      </c>
      <c r="N7" s="16">
        <v>29.1</v>
      </c>
      <c r="O7" s="16">
        <v>21.2</v>
      </c>
      <c r="P7" s="52">
        <f>SUM(Q7:R7)</f>
        <v>131.20000000000002</v>
      </c>
      <c r="Q7" s="16">
        <v>100.9</v>
      </c>
      <c r="R7" s="16">
        <v>30.3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77</v>
      </c>
      <c r="W7" s="16">
        <v>9.5</v>
      </c>
      <c r="X7" s="16">
        <v>67.5</v>
      </c>
      <c r="Y7" s="67">
        <v>452.2</v>
      </c>
      <c r="Z7" s="53">
        <f>D7+Y7</f>
        <v>1519.2</v>
      </c>
      <c r="AA7" s="68">
        <f>SUM(AB7:AC7)</f>
        <v>1067</v>
      </c>
      <c r="AB7" s="69">
        <f>G7+J7+M7+S7+V7</f>
        <v>935.8</v>
      </c>
      <c r="AC7" s="70">
        <f>P7</f>
        <v>131.20000000000002</v>
      </c>
      <c r="AD7" s="71">
        <f t="shared" si="6"/>
        <v>696.3674679569806</v>
      </c>
      <c r="AE7" s="72">
        <f t="shared" si="7"/>
        <v>610.7410276608645</v>
      </c>
      <c r="AF7" s="73">
        <f t="shared" si="8"/>
        <v>85.62644029611607</v>
      </c>
      <c r="AG7" s="74">
        <f t="shared" si="9"/>
        <v>991.4915251361247</v>
      </c>
      <c r="AH7" s="75">
        <f t="shared" si="10"/>
        <v>295.12405717914396</v>
      </c>
      <c r="AI7" s="76">
        <f t="shared" si="11"/>
        <v>12.296157450796628</v>
      </c>
    </row>
    <row r="8" spans="1:35" s="55" customFormat="1" ht="19.5" customHeight="1">
      <c r="A8" s="13">
        <v>3</v>
      </c>
      <c r="B8" s="18" t="s">
        <v>21</v>
      </c>
      <c r="C8" s="54">
        <v>34419</v>
      </c>
      <c r="D8" s="50">
        <f t="shared" si="12"/>
        <v>690.8000000000001</v>
      </c>
      <c r="E8" s="51">
        <f t="shared" si="12"/>
        <v>602.9</v>
      </c>
      <c r="F8" s="51">
        <f t="shared" si="12"/>
        <v>87.9</v>
      </c>
      <c r="G8" s="52">
        <f>SUM(H8:I8)</f>
        <v>0</v>
      </c>
      <c r="H8" s="16">
        <v>0</v>
      </c>
      <c r="I8" s="16">
        <v>0</v>
      </c>
      <c r="J8" s="52">
        <f t="shared" si="13"/>
        <v>584.6</v>
      </c>
      <c r="K8" s="16">
        <v>526.5</v>
      </c>
      <c r="L8" s="16">
        <v>58.1</v>
      </c>
      <c r="M8" s="52">
        <f t="shared" si="14"/>
        <v>77</v>
      </c>
      <c r="N8" s="16">
        <v>51.1</v>
      </c>
      <c r="O8" s="16">
        <v>25.9</v>
      </c>
      <c r="P8" s="52">
        <f>SUM(Q8:R8)</f>
        <v>29.2</v>
      </c>
      <c r="Q8" s="16">
        <v>25.3</v>
      </c>
      <c r="R8" s="16">
        <v>3.9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70.4</v>
      </c>
      <c r="Z8" s="53">
        <f>D8+Y8</f>
        <v>761.2</v>
      </c>
      <c r="AA8" s="68">
        <f>SUM(AB8:AC8)</f>
        <v>690.8000000000001</v>
      </c>
      <c r="AB8" s="69">
        <f>G8+J8+M8+S8+V8</f>
        <v>661.6</v>
      </c>
      <c r="AC8" s="70">
        <f>P8</f>
        <v>29.2</v>
      </c>
      <c r="AD8" s="71">
        <f t="shared" si="6"/>
        <v>647.4293549418036</v>
      </c>
      <c r="AE8" s="72">
        <f t="shared" si="7"/>
        <v>620.0626248255605</v>
      </c>
      <c r="AF8" s="73">
        <f t="shared" si="8"/>
        <v>27.366730116242994</v>
      </c>
      <c r="AG8" s="74">
        <f t="shared" si="9"/>
        <v>713.4094165919237</v>
      </c>
      <c r="AH8" s="75">
        <f t="shared" si="10"/>
        <v>65.9800616501201</v>
      </c>
      <c r="AI8" s="76">
        <f t="shared" si="11"/>
        <v>4.226983207874927</v>
      </c>
    </row>
    <row r="9" spans="1:35" s="8" customFormat="1" ht="19.5" customHeight="1">
      <c r="A9" s="19">
        <v>4</v>
      </c>
      <c r="B9" s="18" t="s">
        <v>22</v>
      </c>
      <c r="C9" s="54">
        <v>93623</v>
      </c>
      <c r="D9" s="56">
        <f t="shared" si="12"/>
        <v>1432.6000000000001</v>
      </c>
      <c r="E9" s="51">
        <f t="shared" si="12"/>
        <v>1383.7</v>
      </c>
      <c r="F9" s="51">
        <f t="shared" si="12"/>
        <v>48.9</v>
      </c>
      <c r="G9" s="57">
        <f t="shared" si="1"/>
        <v>0</v>
      </c>
      <c r="H9" s="20">
        <v>0</v>
      </c>
      <c r="I9" s="20">
        <v>0</v>
      </c>
      <c r="J9" s="57">
        <f t="shared" si="13"/>
        <v>1237.3</v>
      </c>
      <c r="K9" s="16">
        <v>1204.5</v>
      </c>
      <c r="L9" s="16">
        <v>32.8</v>
      </c>
      <c r="M9" s="57">
        <f t="shared" si="14"/>
        <v>84.4</v>
      </c>
      <c r="N9" s="16">
        <v>74.2</v>
      </c>
      <c r="O9" s="16">
        <v>10.2</v>
      </c>
      <c r="P9" s="57">
        <f aca="true" t="shared" si="16" ref="P9:P38">SUM(Q9:R9)</f>
        <v>105</v>
      </c>
      <c r="Q9" s="16">
        <v>105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5.9</v>
      </c>
      <c r="W9" s="16">
        <v>0</v>
      </c>
      <c r="X9" s="16">
        <v>5.9</v>
      </c>
      <c r="Y9" s="77">
        <v>912.2</v>
      </c>
      <c r="Z9" s="58">
        <f t="shared" si="2"/>
        <v>2344.8</v>
      </c>
      <c r="AA9" s="60">
        <f t="shared" si="3"/>
        <v>1432.6000000000001</v>
      </c>
      <c r="AB9" s="78">
        <f t="shared" si="4"/>
        <v>1327.6000000000001</v>
      </c>
      <c r="AC9" s="79">
        <f t="shared" si="5"/>
        <v>105</v>
      </c>
      <c r="AD9" s="80">
        <f t="shared" si="6"/>
        <v>493.6063064183636</v>
      </c>
      <c r="AE9" s="81">
        <f t="shared" si="7"/>
        <v>457.4282649734884</v>
      </c>
      <c r="AF9" s="82">
        <f t="shared" si="8"/>
        <v>36.17804144487517</v>
      </c>
      <c r="AG9" s="83">
        <f t="shared" si="9"/>
        <v>807.9073483804125</v>
      </c>
      <c r="AH9" s="84">
        <f t="shared" si="10"/>
        <v>314.30104196204894</v>
      </c>
      <c r="AI9" s="85">
        <f t="shared" si="11"/>
        <v>7.329331285774116</v>
      </c>
    </row>
    <row r="10" spans="1:35" s="8" customFormat="1" ht="19.5" customHeight="1">
      <c r="A10" s="19">
        <v>5</v>
      </c>
      <c r="B10" s="18" t="s">
        <v>46</v>
      </c>
      <c r="C10" s="54">
        <v>92465</v>
      </c>
      <c r="D10" s="56">
        <f t="shared" si="12"/>
        <v>1481.8000000000002</v>
      </c>
      <c r="E10" s="51">
        <f t="shared" si="12"/>
        <v>1364.8000000000002</v>
      </c>
      <c r="F10" s="51">
        <f t="shared" si="12"/>
        <v>117</v>
      </c>
      <c r="G10" s="57">
        <f t="shared" si="1"/>
        <v>0</v>
      </c>
      <c r="H10" s="20">
        <v>0</v>
      </c>
      <c r="I10" s="20">
        <v>0</v>
      </c>
      <c r="J10" s="57">
        <f t="shared" si="13"/>
        <v>1120.8</v>
      </c>
      <c r="K10" s="20">
        <v>1031.7</v>
      </c>
      <c r="L10" s="20">
        <v>89.1</v>
      </c>
      <c r="M10" s="57">
        <f t="shared" si="14"/>
        <v>87.4</v>
      </c>
      <c r="N10" s="20">
        <v>59.5</v>
      </c>
      <c r="O10" s="20">
        <v>27.9</v>
      </c>
      <c r="P10" s="57">
        <f t="shared" si="16"/>
        <v>273.6</v>
      </c>
      <c r="Q10" s="20">
        <v>273.6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679.9</v>
      </c>
      <c r="Z10" s="58">
        <f t="shared" si="2"/>
        <v>2161.7000000000003</v>
      </c>
      <c r="AA10" s="60">
        <f t="shared" si="3"/>
        <v>1481.8000000000002</v>
      </c>
      <c r="AB10" s="78">
        <f t="shared" si="4"/>
        <v>1208.2</v>
      </c>
      <c r="AC10" s="79">
        <f t="shared" si="5"/>
        <v>273.6</v>
      </c>
      <c r="AD10" s="80">
        <f t="shared" si="6"/>
        <v>516.9523603525658</v>
      </c>
      <c r="AE10" s="81">
        <f t="shared" si="7"/>
        <v>421.5021202442773</v>
      </c>
      <c r="AF10" s="82">
        <f t="shared" si="8"/>
        <v>95.45024010828858</v>
      </c>
      <c r="AG10" s="83">
        <f t="shared" si="9"/>
        <v>754.1476024930097</v>
      </c>
      <c r="AH10" s="84">
        <f t="shared" si="10"/>
        <v>237.19524214044372</v>
      </c>
      <c r="AI10" s="85">
        <f t="shared" si="11"/>
        <v>18.4640302334998</v>
      </c>
    </row>
    <row r="11" spans="1:36" s="8" customFormat="1" ht="19.5" customHeight="1">
      <c r="A11" s="19">
        <v>6</v>
      </c>
      <c r="B11" s="18" t="s">
        <v>23</v>
      </c>
      <c r="C11" s="54">
        <v>33422</v>
      </c>
      <c r="D11" s="56">
        <f>G11+J11+M11+P11+S11+V11</f>
        <v>704.5</v>
      </c>
      <c r="E11" s="51">
        <f t="shared" si="12"/>
        <v>557.1</v>
      </c>
      <c r="F11" s="51">
        <f t="shared" si="12"/>
        <v>147.4</v>
      </c>
      <c r="G11" s="57">
        <f>SUM(H11:I11)</f>
        <v>0</v>
      </c>
      <c r="H11" s="20">
        <v>0</v>
      </c>
      <c r="I11" s="20">
        <v>0</v>
      </c>
      <c r="J11" s="57">
        <f t="shared" si="13"/>
        <v>568.2</v>
      </c>
      <c r="K11" s="20">
        <v>451.6</v>
      </c>
      <c r="L11" s="20">
        <v>116.6</v>
      </c>
      <c r="M11" s="57">
        <f t="shared" si="14"/>
        <v>44.5</v>
      </c>
      <c r="N11" s="20">
        <v>19.2</v>
      </c>
      <c r="O11" s="20">
        <v>25.3</v>
      </c>
      <c r="P11" s="57">
        <f t="shared" si="16"/>
        <v>91.8</v>
      </c>
      <c r="Q11" s="20">
        <v>86.3</v>
      </c>
      <c r="R11" s="20">
        <v>5.5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278.1</v>
      </c>
      <c r="Z11" s="58">
        <f t="shared" si="2"/>
        <v>982.6</v>
      </c>
      <c r="AA11" s="60">
        <f t="shared" si="3"/>
        <v>704.5</v>
      </c>
      <c r="AB11" s="78">
        <f t="shared" si="4"/>
        <v>612.7</v>
      </c>
      <c r="AC11" s="79">
        <f t="shared" si="5"/>
        <v>91.8</v>
      </c>
      <c r="AD11" s="80">
        <f t="shared" si="6"/>
        <v>679.9654853573365</v>
      </c>
      <c r="AE11" s="81">
        <f t="shared" si="7"/>
        <v>591.362459728091</v>
      </c>
      <c r="AF11" s="82">
        <f t="shared" si="8"/>
        <v>88.60302562924555</v>
      </c>
      <c r="AG11" s="83">
        <f t="shared" si="9"/>
        <v>948.3805335871099</v>
      </c>
      <c r="AH11" s="84">
        <f t="shared" si="10"/>
        <v>268.41504822977333</v>
      </c>
      <c r="AI11" s="85">
        <f t="shared" si="11"/>
        <v>13.030518097941803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25623</v>
      </c>
      <c r="D12" s="56">
        <f>G12+J12+M12+P12+S12+V12</f>
        <v>497.7</v>
      </c>
      <c r="E12" s="51">
        <f t="shared" si="12"/>
        <v>468.8</v>
      </c>
      <c r="F12" s="51">
        <f t="shared" si="12"/>
        <v>28.9</v>
      </c>
      <c r="G12" s="57">
        <f>SUM(H12:I12)</f>
        <v>0</v>
      </c>
      <c r="H12" s="20">
        <v>0</v>
      </c>
      <c r="I12" s="20">
        <v>0</v>
      </c>
      <c r="J12" s="57">
        <f t="shared" si="13"/>
        <v>361.7</v>
      </c>
      <c r="K12" s="20">
        <v>349.5</v>
      </c>
      <c r="L12" s="20">
        <v>12.2</v>
      </c>
      <c r="M12" s="57">
        <f t="shared" si="14"/>
        <v>30.4</v>
      </c>
      <c r="N12" s="20">
        <v>25.2</v>
      </c>
      <c r="O12" s="20">
        <v>5.2</v>
      </c>
      <c r="P12" s="57">
        <f>SUM(Q12:R12)</f>
        <v>97</v>
      </c>
      <c r="Q12" s="20">
        <v>88.5</v>
      </c>
      <c r="R12" s="20">
        <v>8.5</v>
      </c>
      <c r="S12" s="57">
        <f t="shared" si="17"/>
        <v>0.6</v>
      </c>
      <c r="T12" s="20">
        <v>0.5</v>
      </c>
      <c r="U12" s="20">
        <v>0.1</v>
      </c>
      <c r="V12" s="57">
        <f t="shared" si="15"/>
        <v>8</v>
      </c>
      <c r="W12" s="20">
        <v>5.1</v>
      </c>
      <c r="X12" s="20">
        <v>2.9</v>
      </c>
      <c r="Y12" s="77">
        <v>174</v>
      </c>
      <c r="Z12" s="58">
        <f>D12+Y12</f>
        <v>671.7</v>
      </c>
      <c r="AA12" s="60">
        <f>SUM(AB12:AC12)</f>
        <v>497.7</v>
      </c>
      <c r="AB12" s="78">
        <f>G12+J12+M12+S12+V12</f>
        <v>400.7</v>
      </c>
      <c r="AC12" s="79">
        <f>P12</f>
        <v>97</v>
      </c>
      <c r="AD12" s="80">
        <f t="shared" si="6"/>
        <v>626.5791948514</v>
      </c>
      <c r="AE12" s="81">
        <f t="shared" si="7"/>
        <v>504.4610877575969</v>
      </c>
      <c r="AF12" s="82">
        <f t="shared" si="8"/>
        <v>122.11810709380309</v>
      </c>
      <c r="AG12" s="83">
        <f t="shared" si="9"/>
        <v>845.6364178856446</v>
      </c>
      <c r="AH12" s="84">
        <f t="shared" si="10"/>
        <v>219.05722303424469</v>
      </c>
      <c r="AI12" s="85">
        <f t="shared" si="11"/>
        <v>19.489652401044808</v>
      </c>
    </row>
    <row r="13" spans="1:35" s="8" customFormat="1" ht="19.5" customHeight="1">
      <c r="A13" s="19">
        <v>8</v>
      </c>
      <c r="B13" s="18" t="s">
        <v>40</v>
      </c>
      <c r="C13" s="54">
        <v>111993</v>
      </c>
      <c r="D13" s="56">
        <f t="shared" si="12"/>
        <v>2016.5</v>
      </c>
      <c r="E13" s="51">
        <f t="shared" si="12"/>
        <v>1822.6999999999998</v>
      </c>
      <c r="F13" s="51">
        <f t="shared" si="12"/>
        <v>193.8</v>
      </c>
      <c r="G13" s="57">
        <f t="shared" si="1"/>
        <v>0</v>
      </c>
      <c r="H13" s="20">
        <v>0</v>
      </c>
      <c r="I13" s="20">
        <v>0</v>
      </c>
      <c r="J13" s="57">
        <f t="shared" si="13"/>
        <v>1629.7</v>
      </c>
      <c r="K13" s="20">
        <v>1497.3</v>
      </c>
      <c r="L13" s="20">
        <v>132.4</v>
      </c>
      <c r="M13" s="57">
        <f t="shared" si="14"/>
        <v>132.1</v>
      </c>
      <c r="N13" s="20">
        <v>109.3</v>
      </c>
      <c r="O13" s="20">
        <v>22.8</v>
      </c>
      <c r="P13" s="57">
        <f t="shared" si="16"/>
        <v>216.2</v>
      </c>
      <c r="Q13" s="20">
        <v>216.1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5"/>
        <v>38.5</v>
      </c>
      <c r="W13" s="20">
        <v>0</v>
      </c>
      <c r="X13" s="20">
        <v>38.5</v>
      </c>
      <c r="Y13" s="77">
        <v>703.4</v>
      </c>
      <c r="Z13" s="58">
        <f t="shared" si="2"/>
        <v>2719.9</v>
      </c>
      <c r="AA13" s="60">
        <f t="shared" si="3"/>
        <v>2016.5</v>
      </c>
      <c r="AB13" s="78">
        <f t="shared" si="4"/>
        <v>1800.3</v>
      </c>
      <c r="AC13" s="79">
        <f t="shared" si="5"/>
        <v>216.2</v>
      </c>
      <c r="AD13" s="80">
        <f t="shared" si="6"/>
        <v>580.8254720989187</v>
      </c>
      <c r="AE13" s="81">
        <f t="shared" si="7"/>
        <v>518.5519947531283</v>
      </c>
      <c r="AF13" s="82">
        <f t="shared" si="8"/>
        <v>62.273477345790326</v>
      </c>
      <c r="AG13" s="83">
        <f t="shared" si="9"/>
        <v>783.43030079933</v>
      </c>
      <c r="AH13" s="84">
        <f t="shared" si="10"/>
        <v>202.6048287004113</v>
      </c>
      <c r="AI13" s="85">
        <f t="shared" si="11"/>
        <v>10.721547235308703</v>
      </c>
    </row>
    <row r="14" spans="1:35" s="55" customFormat="1" ht="17.25" customHeight="1">
      <c r="A14" s="13">
        <v>9</v>
      </c>
      <c r="B14" s="18" t="s">
        <v>47</v>
      </c>
      <c r="C14" s="54">
        <v>18374</v>
      </c>
      <c r="D14" s="56">
        <f t="shared" si="12"/>
        <v>334.7</v>
      </c>
      <c r="E14" s="51">
        <f t="shared" si="12"/>
        <v>272.2</v>
      </c>
      <c r="F14" s="51">
        <f t="shared" si="12"/>
        <v>62.5</v>
      </c>
      <c r="G14" s="57">
        <f>SUM(H14:I14)</f>
        <v>0</v>
      </c>
      <c r="H14" s="20">
        <v>0</v>
      </c>
      <c r="I14" s="20">
        <v>0</v>
      </c>
      <c r="J14" s="57">
        <f t="shared" si="13"/>
        <v>278.9</v>
      </c>
      <c r="K14" s="20">
        <v>227.6</v>
      </c>
      <c r="L14" s="20">
        <v>51.3</v>
      </c>
      <c r="M14" s="57">
        <f t="shared" si="14"/>
        <v>9.8</v>
      </c>
      <c r="N14" s="20">
        <v>4.3</v>
      </c>
      <c r="O14" s="20">
        <v>5.5</v>
      </c>
      <c r="P14" s="57">
        <f t="shared" si="16"/>
        <v>46</v>
      </c>
      <c r="Q14" s="20">
        <v>40.3</v>
      </c>
      <c r="R14" s="20">
        <v>5.7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76.5</v>
      </c>
      <c r="Z14" s="58">
        <f t="shared" si="2"/>
        <v>411.2</v>
      </c>
      <c r="AA14" s="60">
        <f t="shared" si="3"/>
        <v>334.7</v>
      </c>
      <c r="AB14" s="78">
        <f>G14+J14+M14+S14+V14</f>
        <v>288.7</v>
      </c>
      <c r="AC14" s="79">
        <f>P14</f>
        <v>46</v>
      </c>
      <c r="AD14" s="86">
        <f t="shared" si="6"/>
        <v>587.6115268068131</v>
      </c>
      <c r="AE14" s="81">
        <f t="shared" si="7"/>
        <v>506.85224914588287</v>
      </c>
      <c r="AF14" s="82">
        <f t="shared" si="8"/>
        <v>80.75927766093041</v>
      </c>
      <c r="AG14" s="83">
        <f t="shared" si="9"/>
        <v>721.9177168298824</v>
      </c>
      <c r="AH14" s="87">
        <f t="shared" si="10"/>
        <v>134.30619002306906</v>
      </c>
      <c r="AI14" s="85">
        <f t="shared" si="11"/>
        <v>13.743651030773828</v>
      </c>
    </row>
    <row r="15" spans="1:35" s="55" customFormat="1" ht="19.5" customHeight="1">
      <c r="A15" s="13">
        <v>10</v>
      </c>
      <c r="B15" s="18" t="s">
        <v>25</v>
      </c>
      <c r="C15" s="54">
        <v>31535</v>
      </c>
      <c r="D15" s="56">
        <f t="shared" si="12"/>
        <v>631.8000000000001</v>
      </c>
      <c r="E15" s="51">
        <f t="shared" si="12"/>
        <v>556.3000000000001</v>
      </c>
      <c r="F15" s="51">
        <f t="shared" si="12"/>
        <v>75.5</v>
      </c>
      <c r="G15" s="57">
        <f t="shared" si="1"/>
        <v>465.3</v>
      </c>
      <c r="H15" s="20">
        <v>465.3</v>
      </c>
      <c r="I15" s="20">
        <v>0</v>
      </c>
      <c r="J15" s="57">
        <f t="shared" si="13"/>
        <v>52.8</v>
      </c>
      <c r="K15" s="20">
        <v>0</v>
      </c>
      <c r="L15" s="20">
        <v>52.8</v>
      </c>
      <c r="M15" s="57">
        <f t="shared" si="14"/>
        <v>7.2</v>
      </c>
      <c r="N15" s="20">
        <v>0</v>
      </c>
      <c r="O15" s="20">
        <v>7.2</v>
      </c>
      <c r="P15" s="57">
        <f t="shared" si="16"/>
        <v>85.3</v>
      </c>
      <c r="Q15" s="20">
        <v>85.3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21.2</v>
      </c>
      <c r="W15" s="20">
        <v>5.7</v>
      </c>
      <c r="X15" s="20">
        <v>15.5</v>
      </c>
      <c r="Y15" s="77">
        <v>372.7</v>
      </c>
      <c r="Z15" s="58">
        <f t="shared" si="2"/>
        <v>1004.5</v>
      </c>
      <c r="AA15" s="60">
        <f t="shared" si="3"/>
        <v>631.8000000000001</v>
      </c>
      <c r="AB15" s="78">
        <f>G15+J15+M15+S15+V15</f>
        <v>546.5000000000001</v>
      </c>
      <c r="AC15" s="79">
        <f>P15</f>
        <v>85.3</v>
      </c>
      <c r="AD15" s="80">
        <f t="shared" si="6"/>
        <v>646.2865121702973</v>
      </c>
      <c r="AE15" s="81">
        <f t="shared" si="7"/>
        <v>559.0306725246398</v>
      </c>
      <c r="AF15" s="82">
        <f t="shared" si="8"/>
        <v>87.2558396456574</v>
      </c>
      <c r="AG15" s="83">
        <f t="shared" si="9"/>
        <v>1027.5321327557194</v>
      </c>
      <c r="AH15" s="84">
        <f t="shared" si="10"/>
        <v>381.2456205854222</v>
      </c>
      <c r="AI15" s="85">
        <f t="shared" si="11"/>
        <v>13.501107945552388</v>
      </c>
    </row>
    <row r="16" spans="1:35" s="8" customFormat="1" ht="19.5" customHeight="1">
      <c r="A16" s="19">
        <v>11</v>
      </c>
      <c r="B16" s="18" t="s">
        <v>48</v>
      </c>
      <c r="C16" s="54">
        <v>25732</v>
      </c>
      <c r="D16" s="56">
        <f>G16+J16+M16+P16+S16+V16</f>
        <v>522.7</v>
      </c>
      <c r="E16" s="51">
        <f t="shared" si="12"/>
        <v>498.3</v>
      </c>
      <c r="F16" s="51">
        <f t="shared" si="12"/>
        <v>24.4</v>
      </c>
      <c r="G16" s="57">
        <f t="shared" si="1"/>
        <v>0</v>
      </c>
      <c r="H16" s="20">
        <v>0</v>
      </c>
      <c r="I16" s="20">
        <v>0</v>
      </c>
      <c r="J16" s="57">
        <f t="shared" si="13"/>
        <v>403.8</v>
      </c>
      <c r="K16" s="20">
        <v>398.6</v>
      </c>
      <c r="L16" s="20">
        <v>5.2</v>
      </c>
      <c r="M16" s="57">
        <f t="shared" si="14"/>
        <v>21.3</v>
      </c>
      <c r="N16" s="20">
        <v>17.7</v>
      </c>
      <c r="O16" s="20">
        <v>3.6</v>
      </c>
      <c r="P16" s="57">
        <f t="shared" si="16"/>
        <v>54.7</v>
      </c>
      <c r="Q16" s="20">
        <v>53.1</v>
      </c>
      <c r="R16" s="20">
        <v>1.6</v>
      </c>
      <c r="S16" s="57">
        <f t="shared" si="17"/>
        <v>0</v>
      </c>
      <c r="T16" s="20">
        <v>0</v>
      </c>
      <c r="U16" s="20">
        <v>0</v>
      </c>
      <c r="V16" s="57">
        <f t="shared" si="15"/>
        <v>42.9</v>
      </c>
      <c r="W16" s="20">
        <v>28.9</v>
      </c>
      <c r="X16" s="20">
        <v>14</v>
      </c>
      <c r="Y16" s="77">
        <v>171.5</v>
      </c>
      <c r="Z16" s="58">
        <f t="shared" si="2"/>
        <v>694.2</v>
      </c>
      <c r="AA16" s="60">
        <f t="shared" si="3"/>
        <v>522.7</v>
      </c>
      <c r="AB16" s="78">
        <f t="shared" si="4"/>
        <v>468</v>
      </c>
      <c r="AC16" s="79">
        <f t="shared" si="5"/>
        <v>54.7</v>
      </c>
      <c r="AD16" s="80">
        <f t="shared" si="6"/>
        <v>655.2654407966985</v>
      </c>
      <c r="AE16" s="81">
        <f t="shared" si="7"/>
        <v>586.6926081745837</v>
      </c>
      <c r="AF16" s="82">
        <f t="shared" si="8"/>
        <v>68.5728326221148</v>
      </c>
      <c r="AG16" s="83">
        <f t="shared" si="9"/>
        <v>870.2607021256325</v>
      </c>
      <c r="AH16" s="84">
        <f t="shared" si="10"/>
        <v>214.99526132893396</v>
      </c>
      <c r="AI16" s="85">
        <f t="shared" si="11"/>
        <v>10.464893820547157</v>
      </c>
    </row>
    <row r="17" spans="1:35" s="8" customFormat="1" ht="19.5" customHeight="1">
      <c r="A17" s="19">
        <v>12</v>
      </c>
      <c r="B17" s="18" t="s">
        <v>41</v>
      </c>
      <c r="C17" s="54">
        <v>24361</v>
      </c>
      <c r="D17" s="56">
        <f t="shared" si="12"/>
        <v>558.2</v>
      </c>
      <c r="E17" s="51">
        <f t="shared" si="12"/>
        <v>454.40000000000003</v>
      </c>
      <c r="F17" s="51">
        <f t="shared" si="12"/>
        <v>103.8</v>
      </c>
      <c r="G17" s="57">
        <f t="shared" si="1"/>
        <v>0</v>
      </c>
      <c r="H17" s="20">
        <v>0</v>
      </c>
      <c r="I17" s="20">
        <v>0</v>
      </c>
      <c r="J17" s="57">
        <f t="shared" si="13"/>
        <v>456.7</v>
      </c>
      <c r="K17" s="20">
        <v>386.2</v>
      </c>
      <c r="L17" s="20">
        <v>70.5</v>
      </c>
      <c r="M17" s="57">
        <f t="shared" si="14"/>
        <v>18.6</v>
      </c>
      <c r="N17" s="20">
        <v>18.1</v>
      </c>
      <c r="O17" s="20">
        <v>0.5</v>
      </c>
      <c r="P17" s="57">
        <f t="shared" si="16"/>
        <v>57.2</v>
      </c>
      <c r="Q17" s="20">
        <v>50.1</v>
      </c>
      <c r="R17" s="20">
        <v>7.1</v>
      </c>
      <c r="S17" s="57">
        <f t="shared" si="17"/>
        <v>0</v>
      </c>
      <c r="T17" s="20">
        <v>0</v>
      </c>
      <c r="U17" s="20">
        <v>0</v>
      </c>
      <c r="V17" s="57">
        <f t="shared" si="15"/>
        <v>25.7</v>
      </c>
      <c r="W17" s="20">
        <v>0</v>
      </c>
      <c r="X17" s="20">
        <v>25.7</v>
      </c>
      <c r="Y17" s="77">
        <v>273.2</v>
      </c>
      <c r="Z17" s="58">
        <f t="shared" si="2"/>
        <v>831.4000000000001</v>
      </c>
      <c r="AA17" s="60">
        <f t="shared" si="3"/>
        <v>558.2</v>
      </c>
      <c r="AB17" s="78">
        <f t="shared" si="4"/>
        <v>501</v>
      </c>
      <c r="AC17" s="79">
        <f t="shared" si="5"/>
        <v>57.2</v>
      </c>
      <c r="AD17" s="80">
        <f t="shared" si="6"/>
        <v>739.1507578877397</v>
      </c>
      <c r="AE17" s="81">
        <f t="shared" si="7"/>
        <v>663.4083298132525</v>
      </c>
      <c r="AF17" s="82">
        <f t="shared" si="8"/>
        <v>75.74242807448712</v>
      </c>
      <c r="AG17" s="83">
        <f t="shared" si="9"/>
        <v>1100.9135437260243</v>
      </c>
      <c r="AH17" s="84">
        <f t="shared" si="10"/>
        <v>361.7627858382846</v>
      </c>
      <c r="AI17" s="85">
        <f t="shared" si="11"/>
        <v>10.247223217484771</v>
      </c>
    </row>
    <row r="18" spans="1:35" s="8" customFormat="1" ht="19.5" customHeight="1">
      <c r="A18" s="19">
        <v>13</v>
      </c>
      <c r="B18" s="18" t="s">
        <v>49</v>
      </c>
      <c r="C18" s="54">
        <v>113388</v>
      </c>
      <c r="D18" s="56">
        <f t="shared" si="12"/>
        <v>1978.3</v>
      </c>
      <c r="E18" s="51">
        <f t="shared" si="12"/>
        <v>1794.2</v>
      </c>
      <c r="F18" s="51">
        <f t="shared" si="12"/>
        <v>184.1</v>
      </c>
      <c r="G18" s="57">
        <f t="shared" si="1"/>
        <v>0</v>
      </c>
      <c r="H18" s="20">
        <v>0</v>
      </c>
      <c r="I18" s="20">
        <v>0</v>
      </c>
      <c r="J18" s="57">
        <f t="shared" si="13"/>
        <v>1630.3</v>
      </c>
      <c r="K18" s="20">
        <v>1499.2</v>
      </c>
      <c r="L18" s="20">
        <v>131.1</v>
      </c>
      <c r="M18" s="57">
        <f t="shared" si="14"/>
        <v>139.5</v>
      </c>
      <c r="N18" s="20">
        <v>86.5</v>
      </c>
      <c r="O18" s="20">
        <v>53</v>
      </c>
      <c r="P18" s="57">
        <f t="shared" si="16"/>
        <v>208.5</v>
      </c>
      <c r="Q18" s="20">
        <v>208.5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1132.7</v>
      </c>
      <c r="Z18" s="58">
        <f t="shared" si="2"/>
        <v>3111</v>
      </c>
      <c r="AA18" s="60">
        <f t="shared" si="3"/>
        <v>1978.3</v>
      </c>
      <c r="AB18" s="78">
        <f t="shared" si="4"/>
        <v>1769.8</v>
      </c>
      <c r="AC18" s="79">
        <f t="shared" si="5"/>
        <v>208.5</v>
      </c>
      <c r="AD18" s="80">
        <f t="shared" si="6"/>
        <v>562.8120174291641</v>
      </c>
      <c r="AE18" s="81">
        <f t="shared" si="7"/>
        <v>503.4952779892507</v>
      </c>
      <c r="AF18" s="82">
        <f t="shared" si="8"/>
        <v>59.31673943991342</v>
      </c>
      <c r="AG18" s="74">
        <f t="shared" si="9"/>
        <v>885.0569611394277</v>
      </c>
      <c r="AH18" s="84">
        <f t="shared" si="10"/>
        <v>322.2449437102635</v>
      </c>
      <c r="AI18" s="85">
        <f t="shared" si="11"/>
        <v>10.539351968862155</v>
      </c>
    </row>
    <row r="19" spans="1:35" s="8" customFormat="1" ht="19.5" customHeight="1">
      <c r="A19" s="19">
        <v>14</v>
      </c>
      <c r="B19" s="18" t="s">
        <v>36</v>
      </c>
      <c r="C19" s="54">
        <v>55636</v>
      </c>
      <c r="D19" s="56">
        <f t="shared" si="12"/>
        <v>1114.1999999999998</v>
      </c>
      <c r="E19" s="51">
        <f t="shared" si="12"/>
        <v>1015.1</v>
      </c>
      <c r="F19" s="51">
        <f t="shared" si="12"/>
        <v>99.1</v>
      </c>
      <c r="G19" s="57">
        <f t="shared" si="1"/>
        <v>0</v>
      </c>
      <c r="H19" s="20">
        <v>0</v>
      </c>
      <c r="I19" s="20">
        <v>0</v>
      </c>
      <c r="J19" s="57">
        <f t="shared" si="13"/>
        <v>864.3</v>
      </c>
      <c r="K19" s="20">
        <v>833.9</v>
      </c>
      <c r="L19" s="20">
        <v>30.4</v>
      </c>
      <c r="M19" s="57">
        <f t="shared" si="14"/>
        <v>0</v>
      </c>
      <c r="N19" s="20">
        <v>0</v>
      </c>
      <c r="O19" s="20">
        <v>0</v>
      </c>
      <c r="P19" s="57">
        <f t="shared" si="16"/>
        <v>152.4</v>
      </c>
      <c r="Q19" s="20">
        <v>141</v>
      </c>
      <c r="R19" s="20">
        <v>11.4</v>
      </c>
      <c r="S19" s="57">
        <f t="shared" si="17"/>
        <v>0</v>
      </c>
      <c r="T19" s="20">
        <v>0</v>
      </c>
      <c r="U19" s="20">
        <v>0</v>
      </c>
      <c r="V19" s="57">
        <f t="shared" si="15"/>
        <v>97.5</v>
      </c>
      <c r="W19" s="20">
        <v>40.2</v>
      </c>
      <c r="X19" s="20">
        <v>57.3</v>
      </c>
      <c r="Y19" s="77">
        <v>316.9</v>
      </c>
      <c r="Z19" s="58">
        <f t="shared" si="2"/>
        <v>1431.1</v>
      </c>
      <c r="AA19" s="60">
        <f t="shared" si="3"/>
        <v>1114.2</v>
      </c>
      <c r="AB19" s="78">
        <f t="shared" si="4"/>
        <v>961.8</v>
      </c>
      <c r="AC19" s="79">
        <f t="shared" si="5"/>
        <v>152.4</v>
      </c>
      <c r="AD19" s="80">
        <f t="shared" si="6"/>
        <v>646.0194026146914</v>
      </c>
      <c r="AE19" s="81">
        <f t="shared" si="7"/>
        <v>557.6570287514002</v>
      </c>
      <c r="AF19" s="82">
        <f t="shared" si="8"/>
        <v>88.36237386329113</v>
      </c>
      <c r="AG19" s="74">
        <f t="shared" si="9"/>
        <v>829.7597981348812</v>
      </c>
      <c r="AH19" s="84">
        <f t="shared" si="10"/>
        <v>183.74039552018996</v>
      </c>
      <c r="AI19" s="85">
        <f t="shared" si="11"/>
        <v>13.677975228863758</v>
      </c>
    </row>
    <row r="20" spans="1:35" s="8" customFormat="1" ht="19.5" customHeight="1">
      <c r="A20" s="19">
        <v>15</v>
      </c>
      <c r="B20" s="18" t="s">
        <v>37</v>
      </c>
      <c r="C20" s="54">
        <v>15838</v>
      </c>
      <c r="D20" s="56">
        <f t="shared" si="12"/>
        <v>370.3</v>
      </c>
      <c r="E20" s="51">
        <f t="shared" si="12"/>
        <v>334.90000000000003</v>
      </c>
      <c r="F20" s="51">
        <f t="shared" si="12"/>
        <v>35.4</v>
      </c>
      <c r="G20" s="57">
        <f>SUM(H20:I20)</f>
        <v>0</v>
      </c>
      <c r="H20" s="20">
        <v>0</v>
      </c>
      <c r="I20" s="20">
        <v>0</v>
      </c>
      <c r="J20" s="57">
        <f t="shared" si="13"/>
        <v>292.7</v>
      </c>
      <c r="K20" s="20">
        <v>281.8</v>
      </c>
      <c r="L20" s="20">
        <v>10.9</v>
      </c>
      <c r="M20" s="57">
        <f t="shared" si="14"/>
        <v>0</v>
      </c>
      <c r="N20" s="20">
        <v>0</v>
      </c>
      <c r="O20" s="20">
        <v>0</v>
      </c>
      <c r="P20" s="57">
        <f>SUM(Q20:R20)</f>
        <v>42.8</v>
      </c>
      <c r="Q20" s="20">
        <v>42.8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34.8</v>
      </c>
      <c r="W20" s="20">
        <v>10.3</v>
      </c>
      <c r="X20" s="20">
        <v>24.5</v>
      </c>
      <c r="Y20" s="77">
        <v>137</v>
      </c>
      <c r="Z20" s="58">
        <f>D20+Y20</f>
        <v>507.3</v>
      </c>
      <c r="AA20" s="60">
        <f>SUM(AB20:AC20)</f>
        <v>370.3</v>
      </c>
      <c r="AB20" s="78">
        <f>G20+J20+M20+S20+V20</f>
        <v>327.5</v>
      </c>
      <c r="AC20" s="79">
        <f>P20</f>
        <v>42.8</v>
      </c>
      <c r="AD20" s="80">
        <f t="shared" si="6"/>
        <v>754.2089462256965</v>
      </c>
      <c r="AE20" s="81">
        <f t="shared" si="7"/>
        <v>667.0359975396048</v>
      </c>
      <c r="AF20" s="82">
        <f t="shared" si="8"/>
        <v>87.17294868609184</v>
      </c>
      <c r="AG20" s="83">
        <f t="shared" si="9"/>
        <v>1033.2438520666915</v>
      </c>
      <c r="AH20" s="84">
        <f t="shared" si="10"/>
        <v>279.03490584099495</v>
      </c>
      <c r="AI20" s="85">
        <f t="shared" si="11"/>
        <v>11.558196057250877</v>
      </c>
    </row>
    <row r="21" spans="1:35" s="8" customFormat="1" ht="19.5" customHeight="1">
      <c r="A21" s="19">
        <v>16</v>
      </c>
      <c r="B21" s="18" t="s">
        <v>38</v>
      </c>
      <c r="C21" s="54">
        <v>5754</v>
      </c>
      <c r="D21" s="56">
        <f t="shared" si="12"/>
        <v>102.1</v>
      </c>
      <c r="E21" s="51">
        <f t="shared" si="12"/>
        <v>99.30000000000001</v>
      </c>
      <c r="F21" s="51">
        <f t="shared" si="12"/>
        <v>2.8</v>
      </c>
      <c r="G21" s="57">
        <f>SUM(H21:I21)</f>
        <v>0</v>
      </c>
      <c r="H21" s="20">
        <v>0</v>
      </c>
      <c r="I21" s="20">
        <v>0</v>
      </c>
      <c r="J21" s="57">
        <f t="shared" si="13"/>
        <v>61.5</v>
      </c>
      <c r="K21" s="20">
        <v>60.1</v>
      </c>
      <c r="L21" s="20">
        <v>1.4</v>
      </c>
      <c r="M21" s="57">
        <f t="shared" si="14"/>
        <v>9.5</v>
      </c>
      <c r="N21" s="20">
        <v>8.1</v>
      </c>
      <c r="O21" s="20">
        <v>1.4</v>
      </c>
      <c r="P21" s="57">
        <f>SUM(Q21:R21)</f>
        <v>31.1</v>
      </c>
      <c r="Q21" s="20">
        <v>31.1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29.9</v>
      </c>
      <c r="Z21" s="58">
        <f t="shared" si="2"/>
        <v>132</v>
      </c>
      <c r="AA21" s="60">
        <f t="shared" si="3"/>
        <v>102.1</v>
      </c>
      <c r="AB21" s="78">
        <f t="shared" si="4"/>
        <v>71</v>
      </c>
      <c r="AC21" s="79">
        <f t="shared" si="5"/>
        <v>31.1</v>
      </c>
      <c r="AD21" s="80">
        <f t="shared" si="6"/>
        <v>572.3928375211634</v>
      </c>
      <c r="AE21" s="81">
        <f t="shared" si="7"/>
        <v>398.0400731048247</v>
      </c>
      <c r="AF21" s="82">
        <f t="shared" si="8"/>
        <v>174.3527644163387</v>
      </c>
      <c r="AG21" s="83">
        <f t="shared" si="9"/>
        <v>740.0181640822093</v>
      </c>
      <c r="AH21" s="84">
        <f t="shared" si="10"/>
        <v>167.62532656104588</v>
      </c>
      <c r="AI21" s="85">
        <f t="shared" si="11"/>
        <v>30.460333006856025</v>
      </c>
    </row>
    <row r="22" spans="1:35" s="8" customFormat="1" ht="19.5" customHeight="1">
      <c r="A22" s="19">
        <v>17</v>
      </c>
      <c r="B22" s="18" t="s">
        <v>39</v>
      </c>
      <c r="C22" s="54">
        <v>12507</v>
      </c>
      <c r="D22" s="56">
        <f t="shared" si="12"/>
        <v>260.6</v>
      </c>
      <c r="E22" s="51">
        <f t="shared" si="12"/>
        <v>233.00000000000003</v>
      </c>
      <c r="F22" s="51">
        <f t="shared" si="12"/>
        <v>27.600000000000005</v>
      </c>
      <c r="G22" s="57">
        <f t="shared" si="1"/>
        <v>0</v>
      </c>
      <c r="H22" s="20">
        <v>0</v>
      </c>
      <c r="I22" s="20">
        <v>0</v>
      </c>
      <c r="J22" s="57">
        <f t="shared" si="13"/>
        <v>206.60000000000002</v>
      </c>
      <c r="K22" s="20">
        <v>187.8</v>
      </c>
      <c r="L22" s="20">
        <v>18.8</v>
      </c>
      <c r="M22" s="57">
        <f t="shared" si="14"/>
        <v>11.3</v>
      </c>
      <c r="N22" s="20">
        <v>5.9</v>
      </c>
      <c r="O22" s="20">
        <v>5.4</v>
      </c>
      <c r="P22" s="57">
        <f t="shared" si="16"/>
        <v>34.4</v>
      </c>
      <c r="Q22" s="20">
        <v>33.1</v>
      </c>
      <c r="R22" s="20">
        <v>1.3</v>
      </c>
      <c r="S22" s="57">
        <f t="shared" si="17"/>
        <v>0.9</v>
      </c>
      <c r="T22" s="20">
        <v>0.9</v>
      </c>
      <c r="U22" s="20">
        <v>0</v>
      </c>
      <c r="V22" s="57">
        <f t="shared" si="15"/>
        <v>7.4</v>
      </c>
      <c r="W22" s="20">
        <v>5.3</v>
      </c>
      <c r="X22" s="20">
        <v>2.1</v>
      </c>
      <c r="Y22" s="77">
        <v>65.1</v>
      </c>
      <c r="Z22" s="58">
        <f t="shared" si="2"/>
        <v>325.70000000000005</v>
      </c>
      <c r="AA22" s="60">
        <f t="shared" si="3"/>
        <v>260.6</v>
      </c>
      <c r="AB22" s="78">
        <f t="shared" si="4"/>
        <v>226.20000000000005</v>
      </c>
      <c r="AC22" s="79">
        <f t="shared" si="5"/>
        <v>34.4</v>
      </c>
      <c r="AD22" s="80">
        <f t="shared" si="6"/>
        <v>672.1397307830196</v>
      </c>
      <c r="AE22" s="81">
        <f t="shared" si="7"/>
        <v>583.4152229590139</v>
      </c>
      <c r="AF22" s="82">
        <f t="shared" si="8"/>
        <v>88.72450782400566</v>
      </c>
      <c r="AG22" s="83">
        <f t="shared" si="9"/>
        <v>840.0457034383328</v>
      </c>
      <c r="AH22" s="84">
        <f t="shared" si="10"/>
        <v>167.905972655313</v>
      </c>
      <c r="AI22" s="85">
        <f t="shared" si="11"/>
        <v>13.200306983883346</v>
      </c>
    </row>
    <row r="23" spans="1:35" s="8" customFormat="1" ht="19.5" customHeight="1">
      <c r="A23" s="19">
        <v>18</v>
      </c>
      <c r="B23" s="18" t="s">
        <v>42</v>
      </c>
      <c r="C23" s="54">
        <v>33152</v>
      </c>
      <c r="D23" s="56">
        <f t="shared" si="12"/>
        <v>563</v>
      </c>
      <c r="E23" s="51">
        <f t="shared" si="12"/>
        <v>525</v>
      </c>
      <c r="F23" s="51">
        <f t="shared" si="12"/>
        <v>38</v>
      </c>
      <c r="G23" s="57">
        <v>0</v>
      </c>
      <c r="H23" s="20">
        <v>0</v>
      </c>
      <c r="I23" s="88">
        <v>0</v>
      </c>
      <c r="J23" s="57">
        <f t="shared" si="13"/>
        <v>392</v>
      </c>
      <c r="K23" s="20">
        <v>364.9</v>
      </c>
      <c r="L23" s="88">
        <v>27.1</v>
      </c>
      <c r="M23" s="57">
        <f t="shared" si="14"/>
        <v>0</v>
      </c>
      <c r="N23" s="20">
        <v>0</v>
      </c>
      <c r="O23" s="88">
        <v>0</v>
      </c>
      <c r="P23" s="57">
        <f t="shared" si="16"/>
        <v>115.1</v>
      </c>
      <c r="Q23" s="20">
        <v>115</v>
      </c>
      <c r="R23" s="89">
        <v>0.1</v>
      </c>
      <c r="S23" s="57">
        <f t="shared" si="17"/>
        <v>0</v>
      </c>
      <c r="T23" s="20">
        <v>0</v>
      </c>
      <c r="U23" s="88">
        <v>0</v>
      </c>
      <c r="V23" s="57">
        <f t="shared" si="15"/>
        <v>55.900000000000006</v>
      </c>
      <c r="W23" s="20">
        <v>45.1</v>
      </c>
      <c r="X23" s="88">
        <v>10.8</v>
      </c>
      <c r="Y23" s="77">
        <v>272.6</v>
      </c>
      <c r="Z23" s="58">
        <f t="shared" si="2"/>
        <v>835.6</v>
      </c>
      <c r="AA23" s="60">
        <f t="shared" si="3"/>
        <v>563</v>
      </c>
      <c r="AB23" s="78">
        <f t="shared" si="4"/>
        <v>447.9</v>
      </c>
      <c r="AC23" s="79">
        <f t="shared" si="5"/>
        <v>115.1</v>
      </c>
      <c r="AD23" s="80">
        <f t="shared" si="6"/>
        <v>547.8188441898119</v>
      </c>
      <c r="AE23" s="81">
        <f t="shared" si="7"/>
        <v>435.82248723377757</v>
      </c>
      <c r="AF23" s="82">
        <f t="shared" si="8"/>
        <v>111.99635695603436</v>
      </c>
      <c r="AG23" s="83">
        <f t="shared" si="9"/>
        <v>813.0682525843816</v>
      </c>
      <c r="AH23" s="84">
        <f t="shared" si="10"/>
        <v>265.24940839456974</v>
      </c>
      <c r="AI23" s="85">
        <f t="shared" si="11"/>
        <v>20.44404973357016</v>
      </c>
    </row>
    <row r="24" spans="1:35" s="8" customFormat="1" ht="19.5" customHeight="1">
      <c r="A24" s="19">
        <v>19</v>
      </c>
      <c r="B24" s="18" t="s">
        <v>50</v>
      </c>
      <c r="C24" s="54">
        <v>26948</v>
      </c>
      <c r="D24" s="56">
        <f t="shared" si="12"/>
        <v>483.4</v>
      </c>
      <c r="E24" s="51">
        <f t="shared" si="12"/>
        <v>470.8</v>
      </c>
      <c r="F24" s="51">
        <f t="shared" si="12"/>
        <v>12.6</v>
      </c>
      <c r="G24" s="57">
        <v>0</v>
      </c>
      <c r="H24" s="20">
        <v>0</v>
      </c>
      <c r="I24" s="20">
        <v>0</v>
      </c>
      <c r="J24" s="57">
        <f t="shared" si="13"/>
        <v>337.7</v>
      </c>
      <c r="K24" s="20">
        <v>331.3</v>
      </c>
      <c r="L24" s="20">
        <v>6.4</v>
      </c>
      <c r="M24" s="57">
        <v>0</v>
      </c>
      <c r="N24" s="20">
        <v>0</v>
      </c>
      <c r="O24" s="20">
        <v>0</v>
      </c>
      <c r="P24" s="57">
        <f t="shared" si="16"/>
        <v>103.3</v>
      </c>
      <c r="Q24" s="20">
        <v>103.2</v>
      </c>
      <c r="R24" s="20">
        <v>0.1</v>
      </c>
      <c r="S24" s="57">
        <f t="shared" si="17"/>
        <v>0</v>
      </c>
      <c r="T24" s="20">
        <v>0</v>
      </c>
      <c r="U24" s="20">
        <v>0</v>
      </c>
      <c r="V24" s="57">
        <f t="shared" si="15"/>
        <v>42.4</v>
      </c>
      <c r="W24" s="20">
        <v>36.3</v>
      </c>
      <c r="X24" s="20">
        <v>6.1</v>
      </c>
      <c r="Y24" s="77">
        <v>397</v>
      </c>
      <c r="Z24" s="58">
        <f t="shared" si="2"/>
        <v>880.4</v>
      </c>
      <c r="AA24" s="60">
        <f t="shared" si="3"/>
        <v>483.4</v>
      </c>
      <c r="AB24" s="78">
        <f t="shared" si="4"/>
        <v>380.09999999999997</v>
      </c>
      <c r="AC24" s="79">
        <f t="shared" si="5"/>
        <v>103.3</v>
      </c>
      <c r="AD24" s="80">
        <f t="shared" si="6"/>
        <v>578.6532724913453</v>
      </c>
      <c r="AE24" s="81">
        <f t="shared" si="7"/>
        <v>454.99815654522206</v>
      </c>
      <c r="AF24" s="82">
        <f t="shared" si="8"/>
        <v>123.65511594612325</v>
      </c>
      <c r="AG24" s="83">
        <f t="shared" si="9"/>
        <v>1053.88154965118</v>
      </c>
      <c r="AH24" s="84">
        <f t="shared" si="10"/>
        <v>475.2282771598347</v>
      </c>
      <c r="AI24" s="85">
        <f t="shared" si="11"/>
        <v>21.369466280513034</v>
      </c>
    </row>
    <row r="25" spans="1:35" s="8" customFormat="1" ht="19.5" customHeight="1">
      <c r="A25" s="19">
        <v>20</v>
      </c>
      <c r="B25" s="18" t="s">
        <v>26</v>
      </c>
      <c r="C25" s="54">
        <v>5247</v>
      </c>
      <c r="D25" s="56">
        <f t="shared" si="12"/>
        <v>94.5</v>
      </c>
      <c r="E25" s="51">
        <f t="shared" si="12"/>
        <v>91.4</v>
      </c>
      <c r="F25" s="51">
        <f t="shared" si="12"/>
        <v>3.0999999999999996</v>
      </c>
      <c r="G25" s="57">
        <f t="shared" si="1"/>
        <v>0</v>
      </c>
      <c r="H25" s="20">
        <v>0</v>
      </c>
      <c r="I25" s="20">
        <v>0</v>
      </c>
      <c r="J25" s="57">
        <f t="shared" si="13"/>
        <v>69.10000000000001</v>
      </c>
      <c r="K25" s="20">
        <v>67.4</v>
      </c>
      <c r="L25" s="20">
        <v>1.7</v>
      </c>
      <c r="M25" s="57">
        <f t="shared" si="14"/>
        <v>8</v>
      </c>
      <c r="N25" s="20">
        <v>6.6</v>
      </c>
      <c r="O25" s="20">
        <v>1.4</v>
      </c>
      <c r="P25" s="57">
        <f t="shared" si="16"/>
        <v>17.4</v>
      </c>
      <c r="Q25" s="20">
        <v>17.4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0</v>
      </c>
      <c r="W25" s="20">
        <v>0</v>
      </c>
      <c r="X25" s="20">
        <v>0</v>
      </c>
      <c r="Y25" s="77">
        <v>45.6</v>
      </c>
      <c r="Z25" s="58">
        <f t="shared" si="2"/>
        <v>140.1</v>
      </c>
      <c r="AA25" s="60">
        <f t="shared" si="3"/>
        <v>94.5</v>
      </c>
      <c r="AB25" s="78">
        <f t="shared" si="4"/>
        <v>77.10000000000001</v>
      </c>
      <c r="AC25" s="79">
        <f t="shared" si="5"/>
        <v>17.4</v>
      </c>
      <c r="AD25" s="80">
        <f t="shared" si="6"/>
        <v>580.9771482321696</v>
      </c>
      <c r="AE25" s="81">
        <f t="shared" si="7"/>
        <v>474.0035780814844</v>
      </c>
      <c r="AF25" s="82">
        <f t="shared" si="8"/>
        <v>106.97357015068518</v>
      </c>
      <c r="AG25" s="83">
        <f t="shared" si="9"/>
        <v>861.3216769029307</v>
      </c>
      <c r="AH25" s="84">
        <f t="shared" si="10"/>
        <v>280.34452867076124</v>
      </c>
      <c r="AI25" s="85">
        <f t="shared" si="11"/>
        <v>18.41269841269841</v>
      </c>
    </row>
    <row r="26" spans="1:35" s="8" customFormat="1" ht="19.5" customHeight="1">
      <c r="A26" s="19">
        <v>21</v>
      </c>
      <c r="B26" s="18" t="s">
        <v>27</v>
      </c>
      <c r="C26" s="54">
        <v>15461</v>
      </c>
      <c r="D26" s="56">
        <f>G26+J26+M26+P26+S26+V26</f>
        <v>217.4</v>
      </c>
      <c r="E26" s="51">
        <f>H26+K26+N26+Q26+T26+W26</f>
        <v>185.5</v>
      </c>
      <c r="F26" s="51">
        <f>I26+L26+O26+R26+U26+X26</f>
        <v>31.9</v>
      </c>
      <c r="G26" s="57">
        <f>SUM(H26:I26)</f>
        <v>0</v>
      </c>
      <c r="H26" s="20">
        <v>0</v>
      </c>
      <c r="I26" s="20">
        <v>0</v>
      </c>
      <c r="J26" s="57">
        <f>SUM(K26:L26)</f>
        <v>176.70000000000002</v>
      </c>
      <c r="K26" s="20">
        <v>151.9</v>
      </c>
      <c r="L26" s="20">
        <v>24.8</v>
      </c>
      <c r="M26" s="57">
        <f>SUM(N26:O26)</f>
        <v>11.1</v>
      </c>
      <c r="N26" s="20">
        <v>4</v>
      </c>
      <c r="O26" s="20">
        <v>7.1</v>
      </c>
      <c r="P26" s="57">
        <f>SUM(Q26:R26)</f>
        <v>29.6</v>
      </c>
      <c r="Q26" s="20">
        <v>29.6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114.3</v>
      </c>
      <c r="Z26" s="58">
        <f t="shared" si="2"/>
        <v>331.7</v>
      </c>
      <c r="AA26" s="60">
        <f t="shared" si="3"/>
        <v>217.4</v>
      </c>
      <c r="AB26" s="78">
        <f t="shared" si="4"/>
        <v>187.8</v>
      </c>
      <c r="AC26" s="79">
        <f t="shared" si="5"/>
        <v>29.6</v>
      </c>
      <c r="AD26" s="80">
        <f t="shared" si="6"/>
        <v>453.5866519504852</v>
      </c>
      <c r="AE26" s="81">
        <f t="shared" si="7"/>
        <v>391.82876373643575</v>
      </c>
      <c r="AF26" s="82">
        <f t="shared" si="8"/>
        <v>61.75788821404951</v>
      </c>
      <c r="AG26" s="83">
        <f t="shared" si="9"/>
        <v>692.0639027229804</v>
      </c>
      <c r="AH26" s="84">
        <f t="shared" si="10"/>
        <v>238.4772507724952</v>
      </c>
      <c r="AI26" s="85">
        <f t="shared" si="11"/>
        <v>13.615455381784729</v>
      </c>
    </row>
    <row r="27" spans="1:35" s="8" customFormat="1" ht="19.5" customHeight="1">
      <c r="A27" s="13">
        <v>22</v>
      </c>
      <c r="B27" s="18" t="s">
        <v>28</v>
      </c>
      <c r="C27" s="54">
        <v>7245</v>
      </c>
      <c r="D27" s="56">
        <f t="shared" si="12"/>
        <v>123</v>
      </c>
      <c r="E27" s="51">
        <f t="shared" si="12"/>
        <v>114.6</v>
      </c>
      <c r="F27" s="51">
        <f t="shared" si="12"/>
        <v>8.4</v>
      </c>
      <c r="G27" s="57">
        <f t="shared" si="1"/>
        <v>0</v>
      </c>
      <c r="H27" s="20">
        <v>0</v>
      </c>
      <c r="I27" s="20">
        <v>0</v>
      </c>
      <c r="J27" s="57">
        <f t="shared" si="13"/>
        <v>96.6</v>
      </c>
      <c r="K27" s="20">
        <v>92.6</v>
      </c>
      <c r="L27" s="20">
        <v>4</v>
      </c>
      <c r="M27" s="57">
        <f t="shared" si="14"/>
        <v>8.2</v>
      </c>
      <c r="N27" s="20">
        <v>7</v>
      </c>
      <c r="O27" s="20">
        <v>1.2</v>
      </c>
      <c r="P27" s="57">
        <f t="shared" si="16"/>
        <v>15.3</v>
      </c>
      <c r="Q27" s="20">
        <v>15</v>
      </c>
      <c r="R27" s="20">
        <v>0.3</v>
      </c>
      <c r="S27" s="57">
        <v>0</v>
      </c>
      <c r="T27" s="20">
        <v>0</v>
      </c>
      <c r="U27" s="20">
        <v>0</v>
      </c>
      <c r="V27" s="57">
        <f t="shared" si="15"/>
        <v>2.9</v>
      </c>
      <c r="W27" s="20">
        <v>0</v>
      </c>
      <c r="X27" s="20">
        <v>2.9</v>
      </c>
      <c r="Y27" s="77">
        <v>38.5</v>
      </c>
      <c r="Z27" s="58">
        <f t="shared" si="2"/>
        <v>161.5</v>
      </c>
      <c r="AA27" s="60">
        <f t="shared" si="3"/>
        <v>123</v>
      </c>
      <c r="AB27" s="78">
        <f>G27+J27+M27+S27+V27</f>
        <v>107.7</v>
      </c>
      <c r="AC27" s="79">
        <f t="shared" si="5"/>
        <v>15.3</v>
      </c>
      <c r="AD27" s="80">
        <f t="shared" si="6"/>
        <v>547.6524410605757</v>
      </c>
      <c r="AE27" s="81">
        <f t="shared" si="7"/>
        <v>479.5298203432846</v>
      </c>
      <c r="AF27" s="82">
        <f t="shared" si="8"/>
        <v>68.12262071729113</v>
      </c>
      <c r="AG27" s="83">
        <f t="shared" si="9"/>
        <v>719.0721075714064</v>
      </c>
      <c r="AH27" s="84">
        <f t="shared" si="10"/>
        <v>171.41966651083064</v>
      </c>
      <c r="AI27" s="85">
        <f t="shared" si="11"/>
        <v>12.439024390243903</v>
      </c>
    </row>
    <row r="28" spans="1:35" s="55" customFormat="1" ht="19.5" customHeight="1">
      <c r="A28" s="19">
        <v>23</v>
      </c>
      <c r="B28" s="18" t="s">
        <v>29</v>
      </c>
      <c r="C28" s="54">
        <v>5085</v>
      </c>
      <c r="D28" s="56">
        <f t="shared" si="12"/>
        <v>93.3</v>
      </c>
      <c r="E28" s="51">
        <f t="shared" si="12"/>
        <v>88.8</v>
      </c>
      <c r="F28" s="51">
        <f t="shared" si="12"/>
        <v>4.5</v>
      </c>
      <c r="G28" s="57">
        <f t="shared" si="1"/>
        <v>0</v>
      </c>
      <c r="H28" s="20">
        <v>0</v>
      </c>
      <c r="I28" s="20">
        <v>0</v>
      </c>
      <c r="J28" s="57">
        <f t="shared" si="13"/>
        <v>76.3</v>
      </c>
      <c r="K28" s="20">
        <v>73.3</v>
      </c>
      <c r="L28" s="20">
        <v>3</v>
      </c>
      <c r="M28" s="57">
        <f t="shared" si="14"/>
        <v>10.8</v>
      </c>
      <c r="N28" s="20">
        <v>9.5</v>
      </c>
      <c r="O28" s="20">
        <v>1.3</v>
      </c>
      <c r="P28" s="57">
        <f t="shared" si="16"/>
        <v>6.2</v>
      </c>
      <c r="Q28" s="20">
        <v>6</v>
      </c>
      <c r="R28" s="20">
        <v>0.2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93.3</v>
      </c>
      <c r="AA28" s="60">
        <f t="shared" si="3"/>
        <v>93.3</v>
      </c>
      <c r="AB28" s="78">
        <f t="shared" si="4"/>
        <v>87.1</v>
      </c>
      <c r="AC28" s="79">
        <f t="shared" si="5"/>
        <v>6.2</v>
      </c>
      <c r="AD28" s="80">
        <f t="shared" si="6"/>
        <v>591.8736321248454</v>
      </c>
      <c r="AE28" s="81">
        <f t="shared" si="7"/>
        <v>552.5422653598503</v>
      </c>
      <c r="AF28" s="82">
        <f t="shared" si="8"/>
        <v>39.33136676499508</v>
      </c>
      <c r="AG28" s="83">
        <f t="shared" si="9"/>
        <v>591.8736321248454</v>
      </c>
      <c r="AH28" s="84">
        <f t="shared" si="10"/>
        <v>0</v>
      </c>
      <c r="AI28" s="85">
        <f t="shared" si="11"/>
        <v>6.645230439442658</v>
      </c>
    </row>
    <row r="29" spans="1:35" s="55" customFormat="1" ht="19.5" customHeight="1">
      <c r="A29" s="19">
        <v>24</v>
      </c>
      <c r="B29" s="18" t="s">
        <v>30</v>
      </c>
      <c r="C29" s="54">
        <v>11176</v>
      </c>
      <c r="D29" s="56">
        <f>G29+J29+M29+P29+S29+V29</f>
        <v>218.70000000000002</v>
      </c>
      <c r="E29" s="51">
        <f t="shared" si="12"/>
        <v>203.4</v>
      </c>
      <c r="F29" s="51">
        <f t="shared" si="12"/>
        <v>15.3</v>
      </c>
      <c r="G29" s="57">
        <f>SUM(H29:I29)</f>
        <v>0</v>
      </c>
      <c r="H29" s="20">
        <v>0</v>
      </c>
      <c r="I29" s="20">
        <v>0</v>
      </c>
      <c r="J29" s="57">
        <f t="shared" si="13"/>
        <v>158.9</v>
      </c>
      <c r="K29" s="20">
        <v>146.6</v>
      </c>
      <c r="L29" s="20">
        <v>12.3</v>
      </c>
      <c r="M29" s="57">
        <f t="shared" si="14"/>
        <v>8.299999999999999</v>
      </c>
      <c r="N29" s="20">
        <v>7.6</v>
      </c>
      <c r="O29" s="20">
        <v>0.7</v>
      </c>
      <c r="P29" s="57">
        <f>SUM(Q29:R29)</f>
        <v>46.599999999999994</v>
      </c>
      <c r="Q29" s="20">
        <v>45.3</v>
      </c>
      <c r="R29" s="20">
        <v>1.3</v>
      </c>
      <c r="S29" s="57">
        <f>SUM(T29:U29)</f>
        <v>0</v>
      </c>
      <c r="T29" s="20">
        <v>0</v>
      </c>
      <c r="U29" s="20">
        <v>0</v>
      </c>
      <c r="V29" s="57">
        <f t="shared" si="15"/>
        <v>4.9</v>
      </c>
      <c r="W29" s="20">
        <v>3.9</v>
      </c>
      <c r="X29" s="20">
        <v>1</v>
      </c>
      <c r="Y29" s="77">
        <v>85.5</v>
      </c>
      <c r="Z29" s="58">
        <f>D29+Y29</f>
        <v>304.20000000000005</v>
      </c>
      <c r="AA29" s="90">
        <f>SUM(AB29:AC29)</f>
        <v>218.70000000000002</v>
      </c>
      <c r="AB29" s="57">
        <f>G29+J29+M29+S29+V29</f>
        <v>172.10000000000002</v>
      </c>
      <c r="AC29" s="91">
        <f>P29</f>
        <v>46.599999999999994</v>
      </c>
      <c r="AD29" s="80">
        <f t="shared" si="6"/>
        <v>631.2489897707069</v>
      </c>
      <c r="AE29" s="81">
        <f t="shared" si="7"/>
        <v>496.74417530653255</v>
      </c>
      <c r="AF29" s="82">
        <f t="shared" si="8"/>
        <v>134.5048144641744</v>
      </c>
      <c r="AG29" s="83">
        <f t="shared" si="9"/>
        <v>878.0335742489668</v>
      </c>
      <c r="AH29" s="84">
        <f t="shared" si="10"/>
        <v>246.78458447825986</v>
      </c>
      <c r="AI29" s="85">
        <f t="shared" si="11"/>
        <v>21.30772748056698</v>
      </c>
    </row>
    <row r="30" spans="1:35" s="55" customFormat="1" ht="19.5" customHeight="1">
      <c r="A30" s="19">
        <v>25</v>
      </c>
      <c r="B30" s="18" t="s">
        <v>31</v>
      </c>
      <c r="C30" s="54">
        <v>14821</v>
      </c>
      <c r="D30" s="56">
        <f t="shared" si="12"/>
        <v>292.5</v>
      </c>
      <c r="E30" s="51">
        <f t="shared" si="12"/>
        <v>263.1</v>
      </c>
      <c r="F30" s="51">
        <f t="shared" si="12"/>
        <v>29.4</v>
      </c>
      <c r="G30" s="57">
        <f t="shared" si="1"/>
        <v>0</v>
      </c>
      <c r="H30" s="20">
        <v>0</v>
      </c>
      <c r="I30" s="20">
        <v>0</v>
      </c>
      <c r="J30" s="57">
        <f t="shared" si="13"/>
        <v>240.8</v>
      </c>
      <c r="K30" s="20">
        <v>231.9</v>
      </c>
      <c r="L30" s="20">
        <v>8.9</v>
      </c>
      <c r="M30" s="57">
        <f t="shared" si="14"/>
        <v>11.4</v>
      </c>
      <c r="N30" s="20">
        <v>7.9</v>
      </c>
      <c r="O30" s="20">
        <v>3.5</v>
      </c>
      <c r="P30" s="57">
        <f t="shared" si="16"/>
        <v>25.9</v>
      </c>
      <c r="Q30" s="20">
        <v>22.5</v>
      </c>
      <c r="R30" s="20">
        <v>3.4</v>
      </c>
      <c r="S30" s="57">
        <f t="shared" si="17"/>
        <v>0</v>
      </c>
      <c r="T30" s="20">
        <v>0</v>
      </c>
      <c r="U30" s="20">
        <v>0</v>
      </c>
      <c r="V30" s="57">
        <f t="shared" si="15"/>
        <v>14.4</v>
      </c>
      <c r="W30" s="20">
        <v>0.8</v>
      </c>
      <c r="X30" s="20">
        <v>13.6</v>
      </c>
      <c r="Y30" s="77">
        <v>95.8</v>
      </c>
      <c r="Z30" s="58">
        <f t="shared" si="2"/>
        <v>388.3</v>
      </c>
      <c r="AA30" s="60">
        <f t="shared" si="3"/>
        <v>292.5</v>
      </c>
      <c r="AB30" s="78">
        <f t="shared" si="4"/>
        <v>266.6</v>
      </c>
      <c r="AC30" s="79">
        <f t="shared" si="5"/>
        <v>25.9</v>
      </c>
      <c r="AD30" s="80">
        <f t="shared" si="6"/>
        <v>636.6293685289617</v>
      </c>
      <c r="AE30" s="81">
        <f t="shared" si="7"/>
        <v>580.2577423925511</v>
      </c>
      <c r="AF30" s="82">
        <f t="shared" si="8"/>
        <v>56.37162613641063</v>
      </c>
      <c r="AG30" s="83">
        <f t="shared" si="9"/>
        <v>845.139089913832</v>
      </c>
      <c r="AH30" s="84">
        <f t="shared" si="10"/>
        <v>208.5097213848702</v>
      </c>
      <c r="AI30" s="85">
        <f t="shared" si="11"/>
        <v>8.854700854700855</v>
      </c>
    </row>
    <row r="31" spans="1:35" s="55" customFormat="1" ht="19.5" customHeight="1">
      <c r="A31" s="19">
        <v>26</v>
      </c>
      <c r="B31" s="18" t="s">
        <v>43</v>
      </c>
      <c r="C31" s="54">
        <v>8645</v>
      </c>
      <c r="D31" s="56">
        <f t="shared" si="12"/>
        <v>167.70000000000002</v>
      </c>
      <c r="E31" s="51">
        <f t="shared" si="12"/>
        <v>160.4</v>
      </c>
      <c r="F31" s="51">
        <f t="shared" si="12"/>
        <v>7.300000000000001</v>
      </c>
      <c r="G31" s="57">
        <f t="shared" si="1"/>
        <v>0</v>
      </c>
      <c r="H31" s="20">
        <v>0</v>
      </c>
      <c r="I31" s="20">
        <v>0</v>
      </c>
      <c r="J31" s="57">
        <f t="shared" si="13"/>
        <v>129.4</v>
      </c>
      <c r="K31" s="20">
        <v>128.5</v>
      </c>
      <c r="L31" s="20">
        <v>0.9</v>
      </c>
      <c r="M31" s="57">
        <f t="shared" si="14"/>
        <v>7.8</v>
      </c>
      <c r="N31" s="20">
        <v>7.3</v>
      </c>
      <c r="O31" s="20">
        <v>0.5</v>
      </c>
      <c r="P31" s="57">
        <f t="shared" si="16"/>
        <v>24.4</v>
      </c>
      <c r="Q31" s="20">
        <v>23.4</v>
      </c>
      <c r="R31" s="20">
        <v>1</v>
      </c>
      <c r="S31" s="57">
        <f t="shared" si="17"/>
        <v>0</v>
      </c>
      <c r="T31" s="20">
        <v>0</v>
      </c>
      <c r="U31" s="20">
        <v>0</v>
      </c>
      <c r="V31" s="57">
        <f t="shared" si="15"/>
        <v>6.1000000000000005</v>
      </c>
      <c r="W31" s="20">
        <v>1.2</v>
      </c>
      <c r="X31" s="20">
        <v>4.9</v>
      </c>
      <c r="Y31" s="77">
        <v>52.3</v>
      </c>
      <c r="Z31" s="58">
        <f t="shared" si="2"/>
        <v>220</v>
      </c>
      <c r="AA31" s="60">
        <f t="shared" si="3"/>
        <v>167.70000000000002</v>
      </c>
      <c r="AB31" s="78">
        <f t="shared" si="4"/>
        <v>143.3</v>
      </c>
      <c r="AC31" s="79">
        <f t="shared" si="5"/>
        <v>24.4</v>
      </c>
      <c r="AD31" s="80">
        <f t="shared" si="6"/>
        <v>625.7579432452098</v>
      </c>
      <c r="AE31" s="81">
        <f t="shared" si="7"/>
        <v>534.7114684975467</v>
      </c>
      <c r="AF31" s="82">
        <f t="shared" si="8"/>
        <v>91.04647474766318</v>
      </c>
      <c r="AG31" s="83">
        <f t="shared" si="9"/>
        <v>820.9108378887667</v>
      </c>
      <c r="AH31" s="84">
        <f t="shared" si="10"/>
        <v>195.15289464355678</v>
      </c>
      <c r="AI31" s="85">
        <f t="shared" si="11"/>
        <v>14.54979129397734</v>
      </c>
    </row>
    <row r="32" spans="1:35" s="55" customFormat="1" ht="19.5" customHeight="1">
      <c r="A32" s="19">
        <v>27</v>
      </c>
      <c r="B32" s="18" t="s">
        <v>32</v>
      </c>
      <c r="C32" s="54">
        <v>3129</v>
      </c>
      <c r="D32" s="56">
        <f t="shared" si="12"/>
        <v>52.900000000000006</v>
      </c>
      <c r="E32" s="51">
        <f t="shared" si="12"/>
        <v>50</v>
      </c>
      <c r="F32" s="51">
        <f t="shared" si="12"/>
        <v>2.9</v>
      </c>
      <c r="G32" s="57">
        <f>SUM(H32:I32)</f>
        <v>0</v>
      </c>
      <c r="H32" s="20">
        <v>0</v>
      </c>
      <c r="I32" s="20">
        <v>0</v>
      </c>
      <c r="J32" s="57">
        <f t="shared" si="13"/>
        <v>40.5</v>
      </c>
      <c r="K32" s="20">
        <v>40.2</v>
      </c>
      <c r="L32" s="20">
        <v>0.3</v>
      </c>
      <c r="M32" s="57">
        <f t="shared" si="14"/>
        <v>2.6999999999999997</v>
      </c>
      <c r="N32" s="20">
        <v>2.4</v>
      </c>
      <c r="O32" s="20">
        <v>0.3</v>
      </c>
      <c r="P32" s="57">
        <f>SUM(Q32:R32)</f>
        <v>7.7</v>
      </c>
      <c r="Q32" s="20">
        <v>6.8</v>
      </c>
      <c r="R32" s="20">
        <v>0.9</v>
      </c>
      <c r="S32" s="57">
        <f>SUM(T32:U32)</f>
        <v>0</v>
      </c>
      <c r="T32" s="20">
        <v>0</v>
      </c>
      <c r="U32" s="20">
        <v>0</v>
      </c>
      <c r="V32" s="57">
        <f t="shared" si="15"/>
        <v>2</v>
      </c>
      <c r="W32" s="20">
        <v>0.6</v>
      </c>
      <c r="X32" s="20">
        <v>1.4</v>
      </c>
      <c r="Y32" s="77">
        <v>19.5</v>
      </c>
      <c r="Z32" s="58">
        <f>D32+Y32</f>
        <v>72.4</v>
      </c>
      <c r="AA32" s="60">
        <f>SUM(AB32:AC32)</f>
        <v>52.900000000000006</v>
      </c>
      <c r="AB32" s="78">
        <f>G32+J32+M32+S32+V32</f>
        <v>45.2</v>
      </c>
      <c r="AC32" s="79">
        <f>P32</f>
        <v>7.7</v>
      </c>
      <c r="AD32" s="80">
        <f t="shared" si="6"/>
        <v>545.3664470767741</v>
      </c>
      <c r="AE32" s="81">
        <f t="shared" si="7"/>
        <v>465.98418540397324</v>
      </c>
      <c r="AF32" s="82">
        <f t="shared" si="8"/>
        <v>79.38226167280075</v>
      </c>
      <c r="AG32" s="83">
        <f t="shared" si="9"/>
        <v>746.3994474169837</v>
      </c>
      <c r="AH32" s="84">
        <f t="shared" si="10"/>
        <v>201.0330003402097</v>
      </c>
      <c r="AI32" s="85">
        <f t="shared" si="11"/>
        <v>14.555765595463136</v>
      </c>
    </row>
    <row r="33" spans="1:35" s="8" customFormat="1" ht="19.5" customHeight="1">
      <c r="A33" s="13">
        <v>28</v>
      </c>
      <c r="B33" s="18" t="s">
        <v>44</v>
      </c>
      <c r="C33" s="54">
        <v>2522</v>
      </c>
      <c r="D33" s="56">
        <f t="shared" si="12"/>
        <v>56.7</v>
      </c>
      <c r="E33" s="51">
        <f t="shared" si="12"/>
        <v>50.7</v>
      </c>
      <c r="F33" s="51">
        <f t="shared" si="12"/>
        <v>6</v>
      </c>
      <c r="G33" s="57">
        <f t="shared" si="1"/>
        <v>0</v>
      </c>
      <c r="H33" s="20">
        <v>0</v>
      </c>
      <c r="I33" s="20">
        <v>0</v>
      </c>
      <c r="J33" s="57">
        <f t="shared" si="13"/>
        <v>44.7</v>
      </c>
      <c r="K33" s="20">
        <v>41.7</v>
      </c>
      <c r="L33" s="20">
        <v>3</v>
      </c>
      <c r="M33" s="57">
        <f t="shared" si="14"/>
        <v>5.4</v>
      </c>
      <c r="N33" s="20">
        <v>3</v>
      </c>
      <c r="O33" s="20">
        <v>2.4</v>
      </c>
      <c r="P33" s="57">
        <f t="shared" si="16"/>
        <v>6.6</v>
      </c>
      <c r="Q33" s="20">
        <v>6</v>
      </c>
      <c r="R33" s="20">
        <v>0.6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12.1</v>
      </c>
      <c r="Z33" s="58">
        <f>D33+Y33</f>
        <v>68.8</v>
      </c>
      <c r="AA33" s="60">
        <f>SUM(AB33:AC33)</f>
        <v>56.7</v>
      </c>
      <c r="AB33" s="78">
        <f t="shared" si="4"/>
        <v>50.1</v>
      </c>
      <c r="AC33" s="79">
        <f t="shared" si="5"/>
        <v>6.6</v>
      </c>
      <c r="AD33" s="80">
        <f t="shared" si="6"/>
        <v>725.2308715561127</v>
      </c>
      <c r="AE33" s="81">
        <f t="shared" si="7"/>
        <v>640.8124632268298</v>
      </c>
      <c r="AF33" s="82">
        <f t="shared" si="8"/>
        <v>84.41840832928294</v>
      </c>
      <c r="AG33" s="83">
        <f t="shared" si="9"/>
        <v>879.9979534931315</v>
      </c>
      <c r="AH33" s="84">
        <f t="shared" si="10"/>
        <v>154.76708193701873</v>
      </c>
      <c r="AI33" s="85">
        <f t="shared" si="11"/>
        <v>11.64021164021164</v>
      </c>
    </row>
    <row r="34" spans="1:35" s="8" customFormat="1" ht="19.5" customHeight="1">
      <c r="A34" s="19">
        <v>29</v>
      </c>
      <c r="B34" s="18" t="s">
        <v>33</v>
      </c>
      <c r="C34" s="54">
        <v>8586</v>
      </c>
      <c r="D34" s="56">
        <f t="shared" si="12"/>
        <v>114.8</v>
      </c>
      <c r="E34" s="51">
        <f t="shared" si="12"/>
        <v>112.1</v>
      </c>
      <c r="F34" s="51">
        <f t="shared" si="12"/>
        <v>2.7</v>
      </c>
      <c r="G34" s="57">
        <f t="shared" si="1"/>
        <v>0</v>
      </c>
      <c r="H34" s="20">
        <v>0</v>
      </c>
      <c r="I34" s="20">
        <v>0</v>
      </c>
      <c r="J34" s="57">
        <f t="shared" si="13"/>
        <v>88.39999999999999</v>
      </c>
      <c r="K34" s="20">
        <v>88.1</v>
      </c>
      <c r="L34" s="20">
        <v>0.3</v>
      </c>
      <c r="M34" s="57">
        <f t="shared" si="14"/>
        <v>5.7</v>
      </c>
      <c r="N34" s="20">
        <v>5.3</v>
      </c>
      <c r="O34" s="20">
        <v>0.4</v>
      </c>
      <c r="P34" s="57">
        <f t="shared" si="16"/>
        <v>18.7</v>
      </c>
      <c r="Q34" s="20">
        <v>18.7</v>
      </c>
      <c r="R34" s="20">
        <v>0</v>
      </c>
      <c r="S34" s="57">
        <f t="shared" si="17"/>
        <v>0</v>
      </c>
      <c r="T34" s="20">
        <v>0</v>
      </c>
      <c r="U34" s="20">
        <v>0</v>
      </c>
      <c r="V34" s="57">
        <f t="shared" si="15"/>
        <v>2</v>
      </c>
      <c r="W34" s="20">
        <v>0</v>
      </c>
      <c r="X34" s="20">
        <v>2</v>
      </c>
      <c r="Y34" s="77">
        <v>30.1</v>
      </c>
      <c r="Z34" s="58">
        <f t="shared" si="2"/>
        <v>144.9</v>
      </c>
      <c r="AA34" s="60">
        <f>SUM(AB34:AC34)</f>
        <v>114.8</v>
      </c>
      <c r="AB34" s="78">
        <f t="shared" si="4"/>
        <v>96.1</v>
      </c>
      <c r="AC34" s="79">
        <f t="shared" si="5"/>
        <v>18.7</v>
      </c>
      <c r="AD34" s="80">
        <f t="shared" si="6"/>
        <v>431.3097841196847</v>
      </c>
      <c r="AE34" s="81">
        <f t="shared" si="7"/>
        <v>361.0528767761472</v>
      </c>
      <c r="AF34" s="82">
        <f t="shared" si="8"/>
        <v>70.25690734353749</v>
      </c>
      <c r="AG34" s="83">
        <f t="shared" si="9"/>
        <v>544.3971055656997</v>
      </c>
      <c r="AH34" s="84">
        <f t="shared" si="10"/>
        <v>113.08732144601488</v>
      </c>
      <c r="AI34" s="85">
        <f t="shared" si="11"/>
        <v>16.28919860627178</v>
      </c>
    </row>
    <row r="35" spans="1:35" s="55" customFormat="1" ht="19.5" customHeight="1">
      <c r="A35" s="19">
        <v>30</v>
      </c>
      <c r="B35" s="18" t="s">
        <v>34</v>
      </c>
      <c r="C35" s="54">
        <v>4109</v>
      </c>
      <c r="D35" s="56">
        <f>G35+J35+M35+P35+S35+V35</f>
        <v>73</v>
      </c>
      <c r="E35" s="51">
        <f t="shared" si="12"/>
        <v>62.5</v>
      </c>
      <c r="F35" s="51">
        <f t="shared" si="12"/>
        <v>10.5</v>
      </c>
      <c r="G35" s="57">
        <f>SUM(H35:I35)</f>
        <v>0</v>
      </c>
      <c r="H35" s="20">
        <v>0</v>
      </c>
      <c r="I35" s="20">
        <v>0</v>
      </c>
      <c r="J35" s="57">
        <f t="shared" si="13"/>
        <v>57.5</v>
      </c>
      <c r="K35" s="20">
        <v>51.1</v>
      </c>
      <c r="L35" s="20">
        <v>6.4</v>
      </c>
      <c r="M35" s="57">
        <f t="shared" si="14"/>
        <v>3.7</v>
      </c>
      <c r="N35" s="20">
        <v>2.5</v>
      </c>
      <c r="O35" s="20">
        <v>1.2</v>
      </c>
      <c r="P35" s="57">
        <f>SUM(Q35:R35)</f>
        <v>11.8</v>
      </c>
      <c r="Q35" s="20">
        <v>8.9</v>
      </c>
      <c r="R35" s="20">
        <v>2.9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26.7</v>
      </c>
      <c r="Z35" s="58">
        <f>D35+Y35</f>
        <v>99.7</v>
      </c>
      <c r="AA35" s="60">
        <f t="shared" si="3"/>
        <v>73</v>
      </c>
      <c r="AB35" s="78">
        <f>G35+J35+M35+S35+V35</f>
        <v>61.2</v>
      </c>
      <c r="AC35" s="79">
        <f>P35</f>
        <v>11.8</v>
      </c>
      <c r="AD35" s="80">
        <f t="shared" si="6"/>
        <v>573.0928960032658</v>
      </c>
      <c r="AE35" s="81">
        <f t="shared" si="7"/>
        <v>480.45596212876535</v>
      </c>
      <c r="AF35" s="82">
        <f t="shared" si="8"/>
        <v>92.6369338745005</v>
      </c>
      <c r="AG35" s="83">
        <f t="shared" si="9"/>
        <v>782.7035853633645</v>
      </c>
      <c r="AH35" s="84">
        <f t="shared" si="10"/>
        <v>209.6106893600986</v>
      </c>
      <c r="AI35" s="85">
        <f t="shared" si="11"/>
        <v>16.164383561643834</v>
      </c>
    </row>
    <row r="36" spans="1:36" s="8" customFormat="1" ht="19.5" customHeight="1">
      <c r="A36" s="19">
        <v>31</v>
      </c>
      <c r="B36" s="18" t="s">
        <v>51</v>
      </c>
      <c r="C36" s="54">
        <v>5492</v>
      </c>
      <c r="D36" s="56">
        <f t="shared" si="12"/>
        <v>93.7</v>
      </c>
      <c r="E36" s="51">
        <f t="shared" si="12"/>
        <v>93.00000000000001</v>
      </c>
      <c r="F36" s="51">
        <f t="shared" si="12"/>
        <v>0.7</v>
      </c>
      <c r="G36" s="57">
        <f t="shared" si="1"/>
        <v>0</v>
      </c>
      <c r="H36" s="20">
        <v>0</v>
      </c>
      <c r="I36" s="20">
        <v>0</v>
      </c>
      <c r="J36" s="57">
        <f t="shared" si="13"/>
        <v>75.5</v>
      </c>
      <c r="K36" s="20">
        <v>75.4</v>
      </c>
      <c r="L36" s="20">
        <v>0.1</v>
      </c>
      <c r="M36" s="57">
        <f t="shared" si="14"/>
        <v>3.6</v>
      </c>
      <c r="N36" s="20">
        <v>3.5</v>
      </c>
      <c r="O36" s="20">
        <v>0.1</v>
      </c>
      <c r="P36" s="57">
        <f t="shared" si="16"/>
        <v>10.899999999999999</v>
      </c>
      <c r="Q36" s="20">
        <v>10.7</v>
      </c>
      <c r="R36" s="20">
        <v>0.2</v>
      </c>
      <c r="S36" s="57">
        <f t="shared" si="17"/>
        <v>0</v>
      </c>
      <c r="T36" s="20">
        <v>0</v>
      </c>
      <c r="U36" s="20">
        <v>0</v>
      </c>
      <c r="V36" s="57">
        <f t="shared" si="15"/>
        <v>3.6999999999999997</v>
      </c>
      <c r="W36" s="20">
        <v>3.4</v>
      </c>
      <c r="X36" s="20">
        <v>0.3</v>
      </c>
      <c r="Y36" s="77">
        <v>18.9</v>
      </c>
      <c r="Z36" s="58">
        <f t="shared" si="2"/>
        <v>112.6</v>
      </c>
      <c r="AA36" s="60">
        <f t="shared" si="3"/>
        <v>93.69999999999999</v>
      </c>
      <c r="AB36" s="78">
        <f t="shared" si="4"/>
        <v>82.8</v>
      </c>
      <c r="AC36" s="79">
        <f t="shared" si="5"/>
        <v>10.899999999999999</v>
      </c>
      <c r="AD36" s="80">
        <f t="shared" si="6"/>
        <v>550.3606418720484</v>
      </c>
      <c r="AE36" s="81">
        <f t="shared" si="7"/>
        <v>486.3378991142541</v>
      </c>
      <c r="AF36" s="82">
        <f t="shared" si="8"/>
        <v>64.02274275779432</v>
      </c>
      <c r="AG36" s="83">
        <f t="shared" si="9"/>
        <v>661.372553626389</v>
      </c>
      <c r="AH36" s="84">
        <f t="shared" si="10"/>
        <v>111.01191175434062</v>
      </c>
      <c r="AI36" s="85">
        <f t="shared" si="11"/>
        <v>11.632870864461045</v>
      </c>
      <c r="AJ36" s="55"/>
    </row>
    <row r="37" spans="1:35" s="8" customFormat="1" ht="19.5" customHeight="1">
      <c r="A37" s="19">
        <v>32</v>
      </c>
      <c r="B37" s="18" t="s">
        <v>45</v>
      </c>
      <c r="C37" s="54">
        <v>15761</v>
      </c>
      <c r="D37" s="56">
        <f t="shared" si="12"/>
        <v>292.4</v>
      </c>
      <c r="E37" s="51">
        <f t="shared" si="12"/>
        <v>244.6</v>
      </c>
      <c r="F37" s="51">
        <f t="shared" si="12"/>
        <v>47.8</v>
      </c>
      <c r="G37" s="57">
        <f t="shared" si="1"/>
        <v>0</v>
      </c>
      <c r="H37" s="20">
        <v>0</v>
      </c>
      <c r="I37" s="20">
        <v>0</v>
      </c>
      <c r="J37" s="57">
        <f t="shared" si="13"/>
        <v>235.5</v>
      </c>
      <c r="K37" s="20">
        <v>199.2</v>
      </c>
      <c r="L37" s="20">
        <v>36.3</v>
      </c>
      <c r="M37" s="57">
        <f t="shared" si="14"/>
        <v>21</v>
      </c>
      <c r="N37" s="20">
        <v>11</v>
      </c>
      <c r="O37" s="20">
        <v>10</v>
      </c>
      <c r="P37" s="57">
        <f t="shared" si="16"/>
        <v>35.9</v>
      </c>
      <c r="Q37" s="20">
        <v>34.4</v>
      </c>
      <c r="R37" s="20">
        <v>1.5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59.4</v>
      </c>
      <c r="Z37" s="58">
        <f t="shared" si="2"/>
        <v>351.79999999999995</v>
      </c>
      <c r="AA37" s="60">
        <f t="shared" si="3"/>
        <v>292.4</v>
      </c>
      <c r="AB37" s="78">
        <f t="shared" si="4"/>
        <v>256.5</v>
      </c>
      <c r="AC37" s="79">
        <f t="shared" si="5"/>
        <v>35.9</v>
      </c>
      <c r="AD37" s="80">
        <f t="shared" si="6"/>
        <v>598.4555589439838</v>
      </c>
      <c r="AE37" s="81">
        <f t="shared" si="7"/>
        <v>524.9789701406698</v>
      </c>
      <c r="AF37" s="82">
        <f t="shared" si="8"/>
        <v>73.47658880331402</v>
      </c>
      <c r="AG37" s="83">
        <f t="shared" si="9"/>
        <v>720.0296362397178</v>
      </c>
      <c r="AH37" s="84">
        <f t="shared" si="10"/>
        <v>121.57407729573406</v>
      </c>
      <c r="AI37" s="85">
        <f t="shared" si="11"/>
        <v>12.277701778385774</v>
      </c>
    </row>
    <row r="38" spans="1:35" s="8" customFormat="1" ht="19.5" customHeight="1" thickBot="1">
      <c r="A38" s="92">
        <v>33</v>
      </c>
      <c r="B38" s="93" t="s">
        <v>35</v>
      </c>
      <c r="C38" s="94">
        <v>11638</v>
      </c>
      <c r="D38" s="95">
        <f t="shared" si="12"/>
        <v>200.5</v>
      </c>
      <c r="E38" s="96">
        <f t="shared" si="12"/>
        <v>191.89999999999998</v>
      </c>
      <c r="F38" s="96">
        <f t="shared" si="12"/>
        <v>8.600000000000001</v>
      </c>
      <c r="G38" s="97">
        <f t="shared" si="1"/>
        <v>0</v>
      </c>
      <c r="H38" s="98">
        <v>0</v>
      </c>
      <c r="I38" s="98">
        <v>0</v>
      </c>
      <c r="J38" s="97">
        <f t="shared" si="13"/>
        <v>126</v>
      </c>
      <c r="K38" s="98">
        <v>124</v>
      </c>
      <c r="L38" s="98">
        <v>2</v>
      </c>
      <c r="M38" s="97">
        <f t="shared" si="14"/>
        <v>7.4</v>
      </c>
      <c r="N38" s="98">
        <v>5.7</v>
      </c>
      <c r="O38" s="98">
        <v>1.7</v>
      </c>
      <c r="P38" s="97">
        <f t="shared" si="16"/>
        <v>49</v>
      </c>
      <c r="Q38" s="98">
        <v>48.6</v>
      </c>
      <c r="R38" s="98">
        <v>0.4</v>
      </c>
      <c r="S38" s="97">
        <f t="shared" si="17"/>
        <v>0</v>
      </c>
      <c r="T38" s="98">
        <v>0</v>
      </c>
      <c r="U38" s="98">
        <v>0</v>
      </c>
      <c r="V38" s="97">
        <f t="shared" si="15"/>
        <v>18.1</v>
      </c>
      <c r="W38" s="98">
        <v>13.6</v>
      </c>
      <c r="X38" s="98">
        <v>4.5</v>
      </c>
      <c r="Y38" s="99">
        <v>44.6</v>
      </c>
      <c r="Z38" s="100">
        <f t="shared" si="2"/>
        <v>245.1</v>
      </c>
      <c r="AA38" s="101">
        <f t="shared" si="3"/>
        <v>200.5</v>
      </c>
      <c r="AB38" s="102">
        <f t="shared" si="4"/>
        <v>151.5</v>
      </c>
      <c r="AC38" s="103">
        <f t="shared" si="5"/>
        <v>49</v>
      </c>
      <c r="AD38" s="104">
        <f t="shared" si="6"/>
        <v>555.7434211620442</v>
      </c>
      <c r="AE38" s="105">
        <f t="shared" si="7"/>
        <v>419.9258269628414</v>
      </c>
      <c r="AF38" s="106">
        <f t="shared" si="8"/>
        <v>135.81759419920283</v>
      </c>
      <c r="AG38" s="107">
        <f t="shared" si="9"/>
        <v>679.365149759686</v>
      </c>
      <c r="AH38" s="108">
        <f t="shared" si="10"/>
        <v>123.62172859764178</v>
      </c>
      <c r="AI38" s="61">
        <f t="shared" si="11"/>
        <v>24.438902743142144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16" t="s">
        <v>60</v>
      </c>
      <c r="B1" s="117"/>
      <c r="C1" s="162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25" t="s">
        <v>1</v>
      </c>
      <c r="AB1" s="126"/>
      <c r="AC1" s="127"/>
      <c r="AD1" s="131" t="s">
        <v>2</v>
      </c>
      <c r="AE1" s="131"/>
      <c r="AF1" s="131"/>
      <c r="AG1" s="135" t="s">
        <v>3</v>
      </c>
      <c r="AH1" s="142" t="s">
        <v>4</v>
      </c>
      <c r="AI1" s="153" t="s">
        <v>5</v>
      </c>
    </row>
    <row r="2" spans="1:35" ht="19.5" customHeight="1">
      <c r="A2" s="118"/>
      <c r="B2" s="119"/>
      <c r="C2" s="123"/>
      <c r="D2" s="156" t="s">
        <v>1</v>
      </c>
      <c r="E2" s="157"/>
      <c r="F2" s="158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138" t="s">
        <v>6</v>
      </c>
      <c r="Z2" s="140" t="s">
        <v>7</v>
      </c>
      <c r="AA2" s="128"/>
      <c r="AB2" s="129"/>
      <c r="AC2" s="130"/>
      <c r="AD2" s="132"/>
      <c r="AE2" s="132"/>
      <c r="AF2" s="132"/>
      <c r="AG2" s="136"/>
      <c r="AH2" s="143"/>
      <c r="AI2" s="154"/>
    </row>
    <row r="3" spans="1:35" ht="19.5" customHeight="1">
      <c r="A3" s="118"/>
      <c r="B3" s="119"/>
      <c r="C3" s="123"/>
      <c r="D3" s="159"/>
      <c r="E3" s="157"/>
      <c r="F3" s="157"/>
      <c r="G3" s="133" t="s">
        <v>8</v>
      </c>
      <c r="H3" s="134"/>
      <c r="I3" s="134"/>
      <c r="J3" s="133" t="s">
        <v>9</v>
      </c>
      <c r="K3" s="134"/>
      <c r="L3" s="134"/>
      <c r="M3" s="133" t="s">
        <v>10</v>
      </c>
      <c r="N3" s="134"/>
      <c r="O3" s="134"/>
      <c r="P3" s="133" t="s">
        <v>11</v>
      </c>
      <c r="Q3" s="134"/>
      <c r="R3" s="134"/>
      <c r="S3" s="133" t="s">
        <v>12</v>
      </c>
      <c r="T3" s="134"/>
      <c r="U3" s="134"/>
      <c r="V3" s="133" t="s">
        <v>13</v>
      </c>
      <c r="W3" s="134"/>
      <c r="X3" s="134"/>
      <c r="Y3" s="138"/>
      <c r="Z3" s="140"/>
      <c r="AA3" s="128"/>
      <c r="AB3" s="129"/>
      <c r="AC3" s="130"/>
      <c r="AD3" s="132"/>
      <c r="AE3" s="132"/>
      <c r="AF3" s="132"/>
      <c r="AG3" s="136"/>
      <c r="AH3" s="143"/>
      <c r="AI3" s="154"/>
    </row>
    <row r="4" spans="1:35" ht="19.5" customHeight="1" thickBot="1">
      <c r="A4" s="120"/>
      <c r="B4" s="121"/>
      <c r="C4" s="124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39"/>
      <c r="Z4" s="141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37"/>
      <c r="AH4" s="144"/>
      <c r="AI4" s="155"/>
    </row>
    <row r="5" spans="1:35" s="2" customFormat="1" ht="39.75" customHeight="1" thickBot="1">
      <c r="A5" s="148" t="s">
        <v>18</v>
      </c>
      <c r="B5" s="149"/>
      <c r="C5" s="34">
        <f>SUM(C6:C38)</f>
        <v>1207712</v>
      </c>
      <c r="D5" s="35">
        <f>SUM(E5:F5)</f>
        <v>22855.620000000003</v>
      </c>
      <c r="E5" s="36">
        <f>SUM(E6:E38)</f>
        <v>21058.700000000004</v>
      </c>
      <c r="F5" s="36">
        <f>SUM(F6:F38)</f>
        <v>1796.9199999999996</v>
      </c>
      <c r="G5" s="37">
        <f>SUM(H5:I5)</f>
        <v>501.6</v>
      </c>
      <c r="H5" s="37">
        <f aca="true" t="shared" si="0" ref="H5:AC5">SUM(H6:H38)</f>
        <v>501.6</v>
      </c>
      <c r="I5" s="37">
        <f t="shared" si="0"/>
        <v>0</v>
      </c>
      <c r="J5" s="37">
        <f>SUM(K5:L5)</f>
        <v>17789.400000000005</v>
      </c>
      <c r="K5" s="37">
        <f t="shared" si="0"/>
        <v>16676.600000000006</v>
      </c>
      <c r="L5" s="37">
        <f t="shared" si="0"/>
        <v>1112.7999999999997</v>
      </c>
      <c r="M5" s="37">
        <f>SUM(N5:O5)</f>
        <v>1061.3</v>
      </c>
      <c r="N5" s="37">
        <f t="shared" si="0"/>
        <v>798.5</v>
      </c>
      <c r="O5" s="37">
        <f t="shared" si="0"/>
        <v>262.79999999999995</v>
      </c>
      <c r="P5" s="37">
        <f>SUM(Q5:R5)</f>
        <v>2882.4200000000005</v>
      </c>
      <c r="Q5" s="37">
        <f t="shared" si="0"/>
        <v>2797.5000000000005</v>
      </c>
      <c r="R5" s="37">
        <f t="shared" si="0"/>
        <v>84.92000000000002</v>
      </c>
      <c r="S5" s="37">
        <f>SUM(T5:U5)</f>
        <v>1.6</v>
      </c>
      <c r="T5" s="37">
        <f t="shared" si="0"/>
        <v>1.5</v>
      </c>
      <c r="U5" s="37">
        <f t="shared" si="0"/>
        <v>0.1</v>
      </c>
      <c r="V5" s="37">
        <f>SUM(W5:X5)</f>
        <v>619.3</v>
      </c>
      <c r="W5" s="37">
        <f t="shared" si="0"/>
        <v>283</v>
      </c>
      <c r="X5" s="37">
        <f t="shared" si="0"/>
        <v>336.3</v>
      </c>
      <c r="Y5" s="38">
        <f t="shared" si="0"/>
        <v>10314.200000000004</v>
      </c>
      <c r="Z5" s="39">
        <f t="shared" si="0"/>
        <v>33169.82</v>
      </c>
      <c r="AA5" s="40">
        <f t="shared" si="0"/>
        <v>22855.620000000006</v>
      </c>
      <c r="AB5" s="41">
        <f t="shared" si="0"/>
        <v>19973.199999999993</v>
      </c>
      <c r="AC5" s="42">
        <f t="shared" si="0"/>
        <v>2882.42</v>
      </c>
      <c r="AD5" s="43">
        <f>AA5/C5/30*1000000</f>
        <v>630.8242362417533</v>
      </c>
      <c r="AE5" s="44">
        <f>AB5/C5/30*1000000</f>
        <v>551.2682935445977</v>
      </c>
      <c r="AF5" s="45">
        <f>AC5/C5/30*1000000</f>
        <v>79.55594269715517</v>
      </c>
      <c r="AG5" s="46">
        <f>Z5/C5/30*1000000</f>
        <v>915.5002737959602</v>
      </c>
      <c r="AH5" s="47">
        <f>Y5/C5/30*1000000</f>
        <v>284.6760375542073</v>
      </c>
      <c r="AI5" s="48">
        <f>AC5*100/AA5</f>
        <v>12.611427736372933</v>
      </c>
    </row>
    <row r="6" spans="1:35" s="8" customFormat="1" ht="19.5" customHeight="1" thickTop="1">
      <c r="A6" s="14">
        <v>1</v>
      </c>
      <c r="B6" s="15" t="s">
        <v>19</v>
      </c>
      <c r="C6" s="49">
        <v>285511</v>
      </c>
      <c r="D6" s="50">
        <f>G6+J6+M6+P6+S6+V6</f>
        <v>5263.8</v>
      </c>
      <c r="E6" s="51">
        <f>H6+K6+N6+Q6+T6+W6</f>
        <v>5206.500000000001</v>
      </c>
      <c r="F6" s="51">
        <f>I6+L6+O6+R6+U6+X6</f>
        <v>57.300000000000004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4092.4</v>
      </c>
      <c r="K6" s="16">
        <v>4056.3</v>
      </c>
      <c r="L6" s="16">
        <v>36.1</v>
      </c>
      <c r="M6" s="52">
        <f>SUM(N6:O6)</f>
        <v>268.1</v>
      </c>
      <c r="N6" s="16">
        <v>264</v>
      </c>
      <c r="O6" s="16">
        <v>4.1</v>
      </c>
      <c r="P6" s="52">
        <f>SUM(Q6:R6)</f>
        <v>804.6</v>
      </c>
      <c r="Q6" s="16">
        <v>803.1</v>
      </c>
      <c r="R6" s="16">
        <v>1.5</v>
      </c>
      <c r="S6" s="52">
        <f>SUM(T6:U6)</f>
        <v>0</v>
      </c>
      <c r="T6" s="16">
        <v>0</v>
      </c>
      <c r="U6" s="16">
        <v>0</v>
      </c>
      <c r="V6" s="52">
        <f>SUM(W6:X6)</f>
        <v>98.69999999999999</v>
      </c>
      <c r="W6" s="16">
        <v>83.1</v>
      </c>
      <c r="X6" s="16">
        <v>15.6</v>
      </c>
      <c r="Y6" s="67">
        <v>3114.8</v>
      </c>
      <c r="Z6" s="53">
        <f aca="true" t="shared" si="2" ref="Z6:Z38">D6+Y6</f>
        <v>8378.6</v>
      </c>
      <c r="AA6" s="68">
        <f aca="true" t="shared" si="3" ref="AA6:AA38">SUM(AB6:AC6)</f>
        <v>5263.8</v>
      </c>
      <c r="AB6" s="69">
        <f aca="true" t="shared" si="4" ref="AB6:AB38">G6+J6+M6+S6+V6</f>
        <v>4459.2</v>
      </c>
      <c r="AC6" s="70">
        <f aca="true" t="shared" si="5" ref="AC6:AC38">P6</f>
        <v>804.6</v>
      </c>
      <c r="AD6" s="71">
        <f aca="true" t="shared" si="6" ref="AD6:AD38">AA6/C6/30*1000000</f>
        <v>614.5472503686373</v>
      </c>
      <c r="AE6" s="72">
        <f aca="true" t="shared" si="7" ref="AE6:AE38">AB6/C6/30*1000000</f>
        <v>520.6104143097814</v>
      </c>
      <c r="AF6" s="73">
        <f aca="true" t="shared" si="8" ref="AF6:AF38">AC6/C6/30*1000000</f>
        <v>93.93683605885587</v>
      </c>
      <c r="AG6" s="74">
        <f aca="true" t="shared" si="9" ref="AG6:AG38">Z6/C6/30*1000000</f>
        <v>978.1993221510438</v>
      </c>
      <c r="AH6" s="75">
        <f aca="true" t="shared" si="10" ref="AH6:AH38">Y6/C6/30*1000000</f>
        <v>363.65207178240655</v>
      </c>
      <c r="AI6" s="76">
        <f aca="true" t="shared" si="11" ref="AI6:AI38">AC6*100/AA6</f>
        <v>15.285535164709906</v>
      </c>
    </row>
    <row r="7" spans="1:35" s="55" customFormat="1" ht="19.5" customHeight="1">
      <c r="A7" s="13">
        <v>2</v>
      </c>
      <c r="B7" s="17" t="s">
        <v>20</v>
      </c>
      <c r="C7" s="54">
        <v>49348</v>
      </c>
      <c r="D7" s="50">
        <f aca="true" t="shared" si="12" ref="D7:F38">G7+J7+M7+P7+S7+V7</f>
        <v>1112.2</v>
      </c>
      <c r="E7" s="51">
        <f t="shared" si="12"/>
        <v>913.6000000000001</v>
      </c>
      <c r="F7" s="51">
        <f t="shared" si="12"/>
        <v>198.6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868.3000000000001</v>
      </c>
      <c r="K7" s="16">
        <v>786.7</v>
      </c>
      <c r="L7" s="16">
        <v>81.6</v>
      </c>
      <c r="M7" s="52">
        <f aca="true" t="shared" si="14" ref="M7:M38">SUM(N7:O7)</f>
        <v>43.6</v>
      </c>
      <c r="N7" s="16">
        <v>24.5</v>
      </c>
      <c r="O7" s="16">
        <v>19.1</v>
      </c>
      <c r="P7" s="52">
        <f>SUM(Q7:R7)</f>
        <v>130.6</v>
      </c>
      <c r="Q7" s="16">
        <v>97.2</v>
      </c>
      <c r="R7" s="16">
        <v>33.4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69.7</v>
      </c>
      <c r="W7" s="16">
        <v>5.2</v>
      </c>
      <c r="X7" s="16">
        <v>64.5</v>
      </c>
      <c r="Y7" s="67">
        <v>440.8</v>
      </c>
      <c r="Z7" s="53">
        <f>D7+Y7</f>
        <v>1553</v>
      </c>
      <c r="AA7" s="68">
        <f>SUM(AB7:AC7)</f>
        <v>1112.2</v>
      </c>
      <c r="AB7" s="69">
        <f>G7+J7+M7+S7+V7</f>
        <v>981.6000000000001</v>
      </c>
      <c r="AC7" s="70">
        <f>P7</f>
        <v>130.6</v>
      </c>
      <c r="AD7" s="71">
        <f t="shared" si="6"/>
        <v>751.2631379860042</v>
      </c>
      <c r="AE7" s="72">
        <f t="shared" si="7"/>
        <v>663.0461214233608</v>
      </c>
      <c r="AF7" s="73">
        <f t="shared" si="8"/>
        <v>88.21701656264352</v>
      </c>
      <c r="AG7" s="74">
        <f t="shared" si="9"/>
        <v>1049.0124557563968</v>
      </c>
      <c r="AH7" s="75">
        <f t="shared" si="10"/>
        <v>297.74931777039257</v>
      </c>
      <c r="AI7" s="76">
        <f t="shared" si="11"/>
        <v>11.74249235748966</v>
      </c>
    </row>
    <row r="8" spans="1:35" s="55" customFormat="1" ht="19.5" customHeight="1">
      <c r="A8" s="13">
        <v>3</v>
      </c>
      <c r="B8" s="18" t="s">
        <v>21</v>
      </c>
      <c r="C8" s="54">
        <v>34360</v>
      </c>
      <c r="D8" s="50">
        <f t="shared" si="12"/>
        <v>714</v>
      </c>
      <c r="E8" s="51">
        <f t="shared" si="12"/>
        <v>628.5000000000001</v>
      </c>
      <c r="F8" s="51">
        <f t="shared" si="12"/>
        <v>85.5</v>
      </c>
      <c r="G8" s="52">
        <f>SUM(H8:I8)</f>
        <v>0</v>
      </c>
      <c r="H8" s="16">
        <v>0</v>
      </c>
      <c r="I8" s="16">
        <v>0</v>
      </c>
      <c r="J8" s="52">
        <f t="shared" si="13"/>
        <v>617.1</v>
      </c>
      <c r="K8" s="16">
        <v>564.2</v>
      </c>
      <c r="L8" s="16">
        <v>52.9</v>
      </c>
      <c r="M8" s="52">
        <f t="shared" si="14"/>
        <v>71.1</v>
      </c>
      <c r="N8" s="16">
        <v>42.7</v>
      </c>
      <c r="O8" s="16">
        <v>28.4</v>
      </c>
      <c r="P8" s="52">
        <f>SUM(Q8:R8)</f>
        <v>25.8</v>
      </c>
      <c r="Q8" s="16">
        <v>21.6</v>
      </c>
      <c r="R8" s="16">
        <v>4.2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67">
        <v>73</v>
      </c>
      <c r="Z8" s="53">
        <f>D8+Y8</f>
        <v>787</v>
      </c>
      <c r="AA8" s="68">
        <f>SUM(AB8:AC8)</f>
        <v>714</v>
      </c>
      <c r="AB8" s="69">
        <f>G8+J8+M8+S8+V8</f>
        <v>688.2</v>
      </c>
      <c r="AC8" s="70">
        <f>P8</f>
        <v>25.8</v>
      </c>
      <c r="AD8" s="71">
        <f t="shared" si="6"/>
        <v>692.6658905704307</v>
      </c>
      <c r="AE8" s="72">
        <f t="shared" si="7"/>
        <v>667.6367869615833</v>
      </c>
      <c r="AF8" s="73">
        <f t="shared" si="8"/>
        <v>25.0291036088475</v>
      </c>
      <c r="AG8" s="74">
        <f t="shared" si="9"/>
        <v>763.4846720993403</v>
      </c>
      <c r="AH8" s="75">
        <f t="shared" si="10"/>
        <v>70.81878152890958</v>
      </c>
      <c r="AI8" s="76">
        <f t="shared" si="11"/>
        <v>3.6134453781512605</v>
      </c>
    </row>
    <row r="9" spans="1:35" s="8" customFormat="1" ht="19.5" customHeight="1">
      <c r="A9" s="19">
        <v>4</v>
      </c>
      <c r="B9" s="18" t="s">
        <v>22</v>
      </c>
      <c r="C9" s="54">
        <v>93592</v>
      </c>
      <c r="D9" s="56">
        <f t="shared" si="12"/>
        <v>1538.6999999999998</v>
      </c>
      <c r="E9" s="51">
        <f t="shared" si="12"/>
        <v>1485.3999999999999</v>
      </c>
      <c r="F9" s="51">
        <f t="shared" si="12"/>
        <v>53.300000000000004</v>
      </c>
      <c r="G9" s="57">
        <f t="shared" si="1"/>
        <v>0</v>
      </c>
      <c r="H9" s="20">
        <v>0</v>
      </c>
      <c r="I9" s="20">
        <v>0</v>
      </c>
      <c r="J9" s="57">
        <f t="shared" si="13"/>
        <v>1357.5</v>
      </c>
      <c r="K9" s="16">
        <v>1322.8</v>
      </c>
      <c r="L9" s="16">
        <v>34.7</v>
      </c>
      <c r="M9" s="57">
        <f t="shared" si="14"/>
        <v>78</v>
      </c>
      <c r="N9" s="16">
        <v>66</v>
      </c>
      <c r="O9" s="16">
        <v>12</v>
      </c>
      <c r="P9" s="57">
        <f aca="true" t="shared" si="16" ref="P9:P38">SUM(Q9:R9)</f>
        <v>96.6</v>
      </c>
      <c r="Q9" s="16">
        <v>96.6</v>
      </c>
      <c r="R9" s="16">
        <v>0</v>
      </c>
      <c r="S9" s="57">
        <f aca="true" t="shared" si="17" ref="S9:S38">SUM(T9:U9)</f>
        <v>0</v>
      </c>
      <c r="T9" s="20">
        <v>0</v>
      </c>
      <c r="U9" s="20">
        <v>0</v>
      </c>
      <c r="V9" s="57">
        <f t="shared" si="15"/>
        <v>6.6</v>
      </c>
      <c r="W9" s="16">
        <v>0</v>
      </c>
      <c r="X9" s="16">
        <v>6.6</v>
      </c>
      <c r="Y9" s="77">
        <v>986.5</v>
      </c>
      <c r="Z9" s="58">
        <f t="shared" si="2"/>
        <v>2525.2</v>
      </c>
      <c r="AA9" s="60">
        <f t="shared" si="3"/>
        <v>1538.6999999999998</v>
      </c>
      <c r="AB9" s="78">
        <f t="shared" si="4"/>
        <v>1442.1</v>
      </c>
      <c r="AC9" s="79">
        <f t="shared" si="5"/>
        <v>96.6</v>
      </c>
      <c r="AD9" s="80">
        <f t="shared" si="6"/>
        <v>548.0169245234634</v>
      </c>
      <c r="AE9" s="81">
        <f t="shared" si="7"/>
        <v>513.6122745533805</v>
      </c>
      <c r="AF9" s="82">
        <f t="shared" si="8"/>
        <v>34.40464997008291</v>
      </c>
      <c r="AG9" s="83">
        <f t="shared" si="9"/>
        <v>899.3646180585234</v>
      </c>
      <c r="AH9" s="84">
        <f t="shared" si="10"/>
        <v>351.34769353506</v>
      </c>
      <c r="AI9" s="85">
        <f t="shared" si="11"/>
        <v>6.278026905829597</v>
      </c>
    </row>
    <row r="10" spans="1:35" s="8" customFormat="1" ht="19.5" customHeight="1">
      <c r="A10" s="19">
        <v>5</v>
      </c>
      <c r="B10" s="18" t="s">
        <v>46</v>
      </c>
      <c r="C10" s="54">
        <v>92443</v>
      </c>
      <c r="D10" s="56">
        <f t="shared" si="12"/>
        <v>1508.6000000000001</v>
      </c>
      <c r="E10" s="51">
        <f t="shared" si="12"/>
        <v>1397.3000000000002</v>
      </c>
      <c r="F10" s="51">
        <f t="shared" si="12"/>
        <v>111.3</v>
      </c>
      <c r="G10" s="57">
        <f t="shared" si="1"/>
        <v>0</v>
      </c>
      <c r="H10" s="20">
        <v>0</v>
      </c>
      <c r="I10" s="20">
        <v>0</v>
      </c>
      <c r="J10" s="57">
        <f t="shared" si="13"/>
        <v>1169.3</v>
      </c>
      <c r="K10" s="20">
        <v>1087.2</v>
      </c>
      <c r="L10" s="20">
        <v>82.1</v>
      </c>
      <c r="M10" s="57">
        <f t="shared" si="14"/>
        <v>85.4</v>
      </c>
      <c r="N10" s="20">
        <v>56.2</v>
      </c>
      <c r="O10" s="20">
        <v>29.2</v>
      </c>
      <c r="P10" s="57">
        <f t="shared" si="16"/>
        <v>253.9</v>
      </c>
      <c r="Q10" s="20">
        <v>253.9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77">
        <v>695.3</v>
      </c>
      <c r="Z10" s="58">
        <f t="shared" si="2"/>
        <v>2203.9</v>
      </c>
      <c r="AA10" s="60">
        <f t="shared" si="3"/>
        <v>1508.6000000000001</v>
      </c>
      <c r="AB10" s="78">
        <f t="shared" si="4"/>
        <v>1254.7</v>
      </c>
      <c r="AC10" s="79">
        <f t="shared" si="5"/>
        <v>253.9</v>
      </c>
      <c r="AD10" s="80">
        <f t="shared" si="6"/>
        <v>543.9748457608113</v>
      </c>
      <c r="AE10" s="81">
        <f t="shared" si="7"/>
        <v>452.4229344929669</v>
      </c>
      <c r="AF10" s="82">
        <f t="shared" si="8"/>
        <v>91.55191126784433</v>
      </c>
      <c r="AG10" s="83">
        <f t="shared" si="9"/>
        <v>794.6878977676334</v>
      </c>
      <c r="AH10" s="84">
        <f t="shared" si="10"/>
        <v>250.7130520068222</v>
      </c>
      <c r="AI10" s="85">
        <f t="shared" si="11"/>
        <v>16.8301736709532</v>
      </c>
    </row>
    <row r="11" spans="1:36" s="8" customFormat="1" ht="19.5" customHeight="1">
      <c r="A11" s="19">
        <v>6</v>
      </c>
      <c r="B11" s="18" t="s">
        <v>23</v>
      </c>
      <c r="C11" s="54">
        <v>33414</v>
      </c>
      <c r="D11" s="56">
        <f>G11+J11+M11+P11+S11+V11</f>
        <v>738.6</v>
      </c>
      <c r="E11" s="51">
        <f t="shared" si="12"/>
        <v>583.3</v>
      </c>
      <c r="F11" s="51">
        <f t="shared" si="12"/>
        <v>155.29999999999998</v>
      </c>
      <c r="G11" s="57">
        <f>SUM(H11:I11)</f>
        <v>0</v>
      </c>
      <c r="H11" s="20">
        <v>0</v>
      </c>
      <c r="I11" s="20">
        <v>0</v>
      </c>
      <c r="J11" s="57">
        <f t="shared" si="13"/>
        <v>609.8</v>
      </c>
      <c r="K11" s="20">
        <v>486.4</v>
      </c>
      <c r="L11" s="20">
        <v>123.4</v>
      </c>
      <c r="M11" s="57">
        <f t="shared" si="14"/>
        <v>45.599999999999994</v>
      </c>
      <c r="N11" s="20">
        <v>18.9</v>
      </c>
      <c r="O11" s="20">
        <v>26.7</v>
      </c>
      <c r="P11" s="57">
        <f t="shared" si="16"/>
        <v>83.2</v>
      </c>
      <c r="Q11" s="20">
        <v>78</v>
      </c>
      <c r="R11" s="20">
        <v>5.2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77">
        <v>287.2</v>
      </c>
      <c r="Z11" s="58">
        <f t="shared" si="2"/>
        <v>1025.8</v>
      </c>
      <c r="AA11" s="60">
        <f t="shared" si="3"/>
        <v>738.6</v>
      </c>
      <c r="AB11" s="78">
        <f t="shared" si="4"/>
        <v>655.4</v>
      </c>
      <c r="AC11" s="79">
        <f t="shared" si="5"/>
        <v>83.2</v>
      </c>
      <c r="AD11" s="80">
        <f t="shared" si="6"/>
        <v>736.8169030945113</v>
      </c>
      <c r="AE11" s="81">
        <f t="shared" si="7"/>
        <v>653.8177610183355</v>
      </c>
      <c r="AF11" s="82">
        <f t="shared" si="8"/>
        <v>82.99914207617566</v>
      </c>
      <c r="AG11" s="83">
        <f t="shared" si="9"/>
        <v>1023.3235569920793</v>
      </c>
      <c r="AH11" s="84">
        <f t="shared" si="10"/>
        <v>286.5066538975679</v>
      </c>
      <c r="AI11" s="85">
        <f t="shared" si="11"/>
        <v>11.264554562686163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25568</v>
      </c>
      <c r="D12" s="56">
        <f>G12+J12+M12+P12+S12+V12</f>
        <v>499.20000000000005</v>
      </c>
      <c r="E12" s="51">
        <f t="shared" si="12"/>
        <v>468.40000000000003</v>
      </c>
      <c r="F12" s="51">
        <f t="shared" si="12"/>
        <v>30.800000000000004</v>
      </c>
      <c r="G12" s="57">
        <f>SUM(H12:I12)</f>
        <v>0</v>
      </c>
      <c r="H12" s="20">
        <v>0</v>
      </c>
      <c r="I12" s="20">
        <v>0</v>
      </c>
      <c r="J12" s="57">
        <f t="shared" si="13"/>
        <v>359.70000000000005</v>
      </c>
      <c r="K12" s="20">
        <v>349.1</v>
      </c>
      <c r="L12" s="20">
        <v>10.6</v>
      </c>
      <c r="M12" s="57">
        <f t="shared" si="14"/>
        <v>37.2</v>
      </c>
      <c r="N12" s="20">
        <v>28.6</v>
      </c>
      <c r="O12" s="20">
        <v>8.6</v>
      </c>
      <c r="P12" s="57">
        <f>SUM(Q12:R12)</f>
        <v>93</v>
      </c>
      <c r="Q12" s="20">
        <v>84.1</v>
      </c>
      <c r="R12" s="20">
        <v>8.9</v>
      </c>
      <c r="S12" s="57">
        <f t="shared" si="17"/>
        <v>0.5</v>
      </c>
      <c r="T12" s="20">
        <v>0.4</v>
      </c>
      <c r="U12" s="20">
        <v>0.1</v>
      </c>
      <c r="V12" s="57">
        <f t="shared" si="15"/>
        <v>8.8</v>
      </c>
      <c r="W12" s="20">
        <v>6.2</v>
      </c>
      <c r="X12" s="20">
        <v>2.6</v>
      </c>
      <c r="Y12" s="77">
        <v>174</v>
      </c>
      <c r="Z12" s="58">
        <f>D12+Y12</f>
        <v>673.2</v>
      </c>
      <c r="AA12" s="60">
        <f>SUM(AB12:AC12)</f>
        <v>499.20000000000005</v>
      </c>
      <c r="AB12" s="78">
        <f>G12+J12+M12+S12+V12</f>
        <v>406.20000000000005</v>
      </c>
      <c r="AC12" s="79">
        <f>P12</f>
        <v>93</v>
      </c>
      <c r="AD12" s="80">
        <f t="shared" si="6"/>
        <v>650.8135168961202</v>
      </c>
      <c r="AE12" s="81">
        <f t="shared" si="7"/>
        <v>529.5682102628286</v>
      </c>
      <c r="AF12" s="82">
        <f t="shared" si="8"/>
        <v>121.24530663329162</v>
      </c>
      <c r="AG12" s="83">
        <f t="shared" si="9"/>
        <v>877.6595744680852</v>
      </c>
      <c r="AH12" s="84">
        <f t="shared" si="10"/>
        <v>226.84605757196496</v>
      </c>
      <c r="AI12" s="85">
        <f t="shared" si="11"/>
        <v>18.62980769230769</v>
      </c>
    </row>
    <row r="13" spans="1:35" s="8" customFormat="1" ht="19.5" customHeight="1">
      <c r="A13" s="19">
        <v>8</v>
      </c>
      <c r="B13" s="18" t="s">
        <v>40</v>
      </c>
      <c r="C13" s="54">
        <v>111872</v>
      </c>
      <c r="D13" s="56">
        <f t="shared" si="12"/>
        <v>2060.2</v>
      </c>
      <c r="E13" s="51">
        <f t="shared" si="12"/>
        <v>1861.3</v>
      </c>
      <c r="F13" s="51">
        <f t="shared" si="12"/>
        <v>198.89999999999998</v>
      </c>
      <c r="G13" s="57">
        <f t="shared" si="1"/>
        <v>0</v>
      </c>
      <c r="H13" s="20">
        <v>0</v>
      </c>
      <c r="I13" s="20">
        <v>0</v>
      </c>
      <c r="J13" s="57">
        <f t="shared" si="13"/>
        <v>1712.1</v>
      </c>
      <c r="K13" s="20">
        <v>1578.1</v>
      </c>
      <c r="L13" s="20">
        <v>134</v>
      </c>
      <c r="M13" s="57">
        <f t="shared" si="14"/>
        <v>112.7</v>
      </c>
      <c r="N13" s="20">
        <v>89.5</v>
      </c>
      <c r="O13" s="20">
        <v>23.2</v>
      </c>
      <c r="P13" s="57">
        <f t="shared" si="16"/>
        <v>193.79999999999998</v>
      </c>
      <c r="Q13" s="20">
        <v>193.7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5"/>
        <v>41.6</v>
      </c>
      <c r="W13" s="20">
        <v>0</v>
      </c>
      <c r="X13" s="20">
        <v>41.6</v>
      </c>
      <c r="Y13" s="77">
        <v>704.9</v>
      </c>
      <c r="Z13" s="58">
        <f t="shared" si="2"/>
        <v>2765.1</v>
      </c>
      <c r="AA13" s="60">
        <f t="shared" si="3"/>
        <v>2060.2</v>
      </c>
      <c r="AB13" s="78">
        <f t="shared" si="4"/>
        <v>1866.3999999999999</v>
      </c>
      <c r="AC13" s="79">
        <f t="shared" si="5"/>
        <v>193.79999999999998</v>
      </c>
      <c r="AD13" s="80">
        <f t="shared" si="6"/>
        <v>613.8563119755911</v>
      </c>
      <c r="AE13" s="81">
        <f t="shared" si="7"/>
        <v>556.1117467581998</v>
      </c>
      <c r="AF13" s="82">
        <f t="shared" si="8"/>
        <v>57.7445652173913</v>
      </c>
      <c r="AG13" s="83">
        <f t="shared" si="9"/>
        <v>823.8880148741418</v>
      </c>
      <c r="AH13" s="84">
        <f t="shared" si="10"/>
        <v>210.03170289855075</v>
      </c>
      <c r="AI13" s="85">
        <f t="shared" si="11"/>
        <v>9.40685370352393</v>
      </c>
    </row>
    <row r="14" spans="1:35" s="55" customFormat="1" ht="17.25" customHeight="1">
      <c r="A14" s="13">
        <v>9</v>
      </c>
      <c r="B14" s="18" t="s">
        <v>47</v>
      </c>
      <c r="C14" s="54">
        <v>18354</v>
      </c>
      <c r="D14" s="56">
        <f t="shared" si="12"/>
        <v>323.4</v>
      </c>
      <c r="E14" s="51">
        <f t="shared" si="12"/>
        <v>255.9</v>
      </c>
      <c r="F14" s="51">
        <f t="shared" si="12"/>
        <v>67.5</v>
      </c>
      <c r="G14" s="57">
        <f>SUM(H14:I14)</f>
        <v>0</v>
      </c>
      <c r="H14" s="20">
        <v>0</v>
      </c>
      <c r="I14" s="20">
        <v>0</v>
      </c>
      <c r="J14" s="57">
        <f t="shared" si="13"/>
        <v>268.9</v>
      </c>
      <c r="K14" s="20">
        <v>212.5</v>
      </c>
      <c r="L14" s="20">
        <v>56.4</v>
      </c>
      <c r="M14" s="57">
        <f t="shared" si="14"/>
        <v>14.4</v>
      </c>
      <c r="N14" s="20">
        <v>8.3</v>
      </c>
      <c r="O14" s="20">
        <v>6.1</v>
      </c>
      <c r="P14" s="57">
        <f t="shared" si="16"/>
        <v>40.1</v>
      </c>
      <c r="Q14" s="20">
        <v>35.1</v>
      </c>
      <c r="R14" s="20">
        <v>5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77">
        <v>74.1</v>
      </c>
      <c r="Z14" s="58">
        <f t="shared" si="2"/>
        <v>397.5</v>
      </c>
      <c r="AA14" s="60">
        <f t="shared" si="3"/>
        <v>323.4</v>
      </c>
      <c r="AB14" s="78">
        <f>G14+J14+M14+S14+V14</f>
        <v>283.29999999999995</v>
      </c>
      <c r="AC14" s="79">
        <f>P14</f>
        <v>40.1</v>
      </c>
      <c r="AD14" s="86">
        <f t="shared" si="6"/>
        <v>587.3379099923723</v>
      </c>
      <c r="AE14" s="81">
        <f t="shared" si="7"/>
        <v>514.5109149685808</v>
      </c>
      <c r="AF14" s="82">
        <f t="shared" si="8"/>
        <v>72.82699502379137</v>
      </c>
      <c r="AG14" s="83">
        <f t="shared" si="9"/>
        <v>721.9134793505502</v>
      </c>
      <c r="AH14" s="87">
        <f t="shared" si="10"/>
        <v>134.57556935817803</v>
      </c>
      <c r="AI14" s="85">
        <f t="shared" si="11"/>
        <v>12.399505256648114</v>
      </c>
    </row>
    <row r="15" spans="1:35" s="55" customFormat="1" ht="19.5" customHeight="1">
      <c r="A15" s="13">
        <v>10</v>
      </c>
      <c r="B15" s="18" t="s">
        <v>25</v>
      </c>
      <c r="C15" s="54">
        <v>31491</v>
      </c>
      <c r="D15" s="56">
        <f t="shared" si="12"/>
        <v>671.4000000000001</v>
      </c>
      <c r="E15" s="51">
        <f t="shared" si="12"/>
        <v>588.0000000000001</v>
      </c>
      <c r="F15" s="51">
        <f t="shared" si="12"/>
        <v>83.4</v>
      </c>
      <c r="G15" s="57">
        <f t="shared" si="1"/>
        <v>501.6</v>
      </c>
      <c r="H15" s="20">
        <v>501.6</v>
      </c>
      <c r="I15" s="20">
        <v>0</v>
      </c>
      <c r="J15" s="57">
        <f t="shared" si="13"/>
        <v>57.5</v>
      </c>
      <c r="K15" s="20">
        <v>0</v>
      </c>
      <c r="L15" s="20">
        <v>57.5</v>
      </c>
      <c r="M15" s="57">
        <f t="shared" si="14"/>
        <v>7.4</v>
      </c>
      <c r="N15" s="20">
        <v>0</v>
      </c>
      <c r="O15" s="20">
        <v>7.4</v>
      </c>
      <c r="P15" s="57">
        <f t="shared" si="16"/>
        <v>81.2</v>
      </c>
      <c r="Q15" s="20">
        <v>81.2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23.7</v>
      </c>
      <c r="W15" s="20">
        <v>5.2</v>
      </c>
      <c r="X15" s="20">
        <v>18.5</v>
      </c>
      <c r="Y15" s="77">
        <v>374.9</v>
      </c>
      <c r="Z15" s="58">
        <f t="shared" si="2"/>
        <v>1046.3000000000002</v>
      </c>
      <c r="AA15" s="60">
        <f t="shared" si="3"/>
        <v>671.4000000000001</v>
      </c>
      <c r="AB15" s="78">
        <f>G15+J15+M15+S15+V15</f>
        <v>590.2</v>
      </c>
      <c r="AC15" s="79">
        <f>P15</f>
        <v>81.2</v>
      </c>
      <c r="AD15" s="80">
        <f t="shared" si="6"/>
        <v>710.6792416881013</v>
      </c>
      <c r="AE15" s="81">
        <f t="shared" si="7"/>
        <v>624.7287584812592</v>
      </c>
      <c r="AF15" s="82">
        <f t="shared" si="8"/>
        <v>85.95048320684216</v>
      </c>
      <c r="AG15" s="83">
        <f t="shared" si="9"/>
        <v>1107.5121992526967</v>
      </c>
      <c r="AH15" s="84">
        <f t="shared" si="10"/>
        <v>396.8329575645951</v>
      </c>
      <c r="AI15" s="85">
        <f t="shared" si="11"/>
        <v>12.09413166517724</v>
      </c>
    </row>
    <row r="16" spans="1:35" s="8" customFormat="1" ht="19.5" customHeight="1">
      <c r="A16" s="19">
        <v>11</v>
      </c>
      <c r="B16" s="18" t="s">
        <v>48</v>
      </c>
      <c r="C16" s="54">
        <v>25696</v>
      </c>
      <c r="D16" s="56">
        <f>G16+J16+M16+P16+S16+V16</f>
        <v>534.9</v>
      </c>
      <c r="E16" s="51">
        <f t="shared" si="12"/>
        <v>512.4</v>
      </c>
      <c r="F16" s="51">
        <f t="shared" si="12"/>
        <v>22.5</v>
      </c>
      <c r="G16" s="57">
        <f t="shared" si="1"/>
        <v>0</v>
      </c>
      <c r="H16" s="20">
        <v>0</v>
      </c>
      <c r="I16" s="20">
        <v>0</v>
      </c>
      <c r="J16" s="57">
        <f t="shared" si="13"/>
        <v>431.3</v>
      </c>
      <c r="K16" s="20">
        <v>423.5</v>
      </c>
      <c r="L16" s="20">
        <v>7.8</v>
      </c>
      <c r="M16" s="57">
        <f t="shared" si="14"/>
        <v>20</v>
      </c>
      <c r="N16" s="20">
        <v>16.6</v>
      </c>
      <c r="O16" s="20">
        <v>3.4</v>
      </c>
      <c r="P16" s="57">
        <f t="shared" si="16"/>
        <v>50.2</v>
      </c>
      <c r="Q16" s="20">
        <v>49.5</v>
      </c>
      <c r="R16" s="20">
        <v>0.7</v>
      </c>
      <c r="S16" s="57">
        <f t="shared" si="17"/>
        <v>0</v>
      </c>
      <c r="T16" s="20">
        <v>0</v>
      </c>
      <c r="U16" s="20">
        <v>0</v>
      </c>
      <c r="V16" s="57">
        <f t="shared" si="15"/>
        <v>33.4</v>
      </c>
      <c r="W16" s="20">
        <v>22.8</v>
      </c>
      <c r="X16" s="20">
        <v>10.6</v>
      </c>
      <c r="Y16" s="77">
        <v>164</v>
      </c>
      <c r="Z16" s="58">
        <f t="shared" si="2"/>
        <v>698.9</v>
      </c>
      <c r="AA16" s="60">
        <f t="shared" si="3"/>
        <v>534.9</v>
      </c>
      <c r="AB16" s="78">
        <f t="shared" si="4"/>
        <v>484.7</v>
      </c>
      <c r="AC16" s="79">
        <f t="shared" si="5"/>
        <v>50.2</v>
      </c>
      <c r="AD16" s="80">
        <f t="shared" si="6"/>
        <v>693.8823163138231</v>
      </c>
      <c r="AE16" s="81">
        <f t="shared" si="7"/>
        <v>628.7619344126192</v>
      </c>
      <c r="AF16" s="82">
        <f t="shared" si="8"/>
        <v>65.12038190120383</v>
      </c>
      <c r="AG16" s="83">
        <f t="shared" si="9"/>
        <v>906.6261934412619</v>
      </c>
      <c r="AH16" s="84">
        <f t="shared" si="10"/>
        <v>212.7438771274388</v>
      </c>
      <c r="AI16" s="85">
        <f t="shared" si="11"/>
        <v>9.384931762946346</v>
      </c>
    </row>
    <row r="17" spans="1:35" s="8" customFormat="1" ht="19.5" customHeight="1">
      <c r="A17" s="19">
        <v>12</v>
      </c>
      <c r="B17" s="18" t="s">
        <v>41</v>
      </c>
      <c r="C17" s="54">
        <v>24319</v>
      </c>
      <c r="D17" s="56">
        <f t="shared" si="12"/>
        <v>602.02</v>
      </c>
      <c r="E17" s="51">
        <f t="shared" si="12"/>
        <v>481.5</v>
      </c>
      <c r="F17" s="51">
        <f t="shared" si="12"/>
        <v>120.52000000000001</v>
      </c>
      <c r="G17" s="57">
        <f t="shared" si="1"/>
        <v>0</v>
      </c>
      <c r="H17" s="20">
        <v>0</v>
      </c>
      <c r="I17" s="20">
        <v>0</v>
      </c>
      <c r="J17" s="57">
        <f t="shared" si="13"/>
        <v>499.29999999999995</v>
      </c>
      <c r="K17" s="20">
        <v>412.9</v>
      </c>
      <c r="L17" s="20">
        <v>86.4</v>
      </c>
      <c r="M17" s="57">
        <f t="shared" si="14"/>
        <v>17.7</v>
      </c>
      <c r="N17" s="20">
        <v>17.3</v>
      </c>
      <c r="O17" s="20">
        <v>0.4</v>
      </c>
      <c r="P17" s="57">
        <f t="shared" si="16"/>
        <v>57.31999999999999</v>
      </c>
      <c r="Q17" s="20">
        <v>51.3</v>
      </c>
      <c r="R17" s="20">
        <v>6.02</v>
      </c>
      <c r="S17" s="57">
        <f t="shared" si="17"/>
        <v>0</v>
      </c>
      <c r="T17" s="20">
        <v>0</v>
      </c>
      <c r="U17" s="20">
        <v>0</v>
      </c>
      <c r="V17" s="57">
        <f t="shared" si="15"/>
        <v>27.7</v>
      </c>
      <c r="W17" s="20">
        <v>0</v>
      </c>
      <c r="X17" s="20">
        <v>27.7</v>
      </c>
      <c r="Y17" s="77">
        <v>263.8</v>
      </c>
      <c r="Z17" s="58">
        <f t="shared" si="2"/>
        <v>865.8199999999999</v>
      </c>
      <c r="AA17" s="60">
        <f t="shared" si="3"/>
        <v>602.02</v>
      </c>
      <c r="AB17" s="78">
        <f t="shared" si="4"/>
        <v>544.7</v>
      </c>
      <c r="AC17" s="79">
        <f t="shared" si="5"/>
        <v>57.31999999999999</v>
      </c>
      <c r="AD17" s="80">
        <f t="shared" si="6"/>
        <v>825.1709911317624</v>
      </c>
      <c r="AE17" s="81">
        <f t="shared" si="7"/>
        <v>746.6041640966598</v>
      </c>
      <c r="AF17" s="82">
        <f t="shared" si="8"/>
        <v>78.56682703510286</v>
      </c>
      <c r="AG17" s="83">
        <f t="shared" si="9"/>
        <v>1186.7538413037817</v>
      </c>
      <c r="AH17" s="84">
        <f t="shared" si="10"/>
        <v>361.58285017201916</v>
      </c>
      <c r="AI17" s="85">
        <f t="shared" si="11"/>
        <v>9.521278362845086</v>
      </c>
    </row>
    <row r="18" spans="1:35" s="8" customFormat="1" ht="19.5" customHeight="1">
      <c r="A18" s="19">
        <v>13</v>
      </c>
      <c r="B18" s="18" t="s">
        <v>49</v>
      </c>
      <c r="C18" s="54">
        <v>113274</v>
      </c>
      <c r="D18" s="56">
        <f t="shared" si="12"/>
        <v>2098.8</v>
      </c>
      <c r="E18" s="51">
        <f t="shared" si="12"/>
        <v>1914.5</v>
      </c>
      <c r="F18" s="51">
        <f t="shared" si="12"/>
        <v>184.3</v>
      </c>
      <c r="G18" s="57">
        <f t="shared" si="1"/>
        <v>0</v>
      </c>
      <c r="H18" s="20">
        <v>0</v>
      </c>
      <c r="I18" s="20">
        <v>0</v>
      </c>
      <c r="J18" s="57">
        <f t="shared" si="13"/>
        <v>1780</v>
      </c>
      <c r="K18" s="20">
        <v>1648</v>
      </c>
      <c r="L18" s="20">
        <v>132</v>
      </c>
      <c r="M18" s="57">
        <f t="shared" si="14"/>
        <v>122.39999999999999</v>
      </c>
      <c r="N18" s="20">
        <v>70.1</v>
      </c>
      <c r="O18" s="20">
        <v>52.3</v>
      </c>
      <c r="P18" s="57">
        <f t="shared" si="16"/>
        <v>196.4</v>
      </c>
      <c r="Q18" s="20">
        <v>196.4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77">
        <v>1097.8</v>
      </c>
      <c r="Z18" s="58">
        <f t="shared" si="2"/>
        <v>3196.6000000000004</v>
      </c>
      <c r="AA18" s="60">
        <f t="shared" si="3"/>
        <v>2098.8</v>
      </c>
      <c r="AB18" s="78">
        <f t="shared" si="4"/>
        <v>1902.4</v>
      </c>
      <c r="AC18" s="79">
        <f t="shared" si="5"/>
        <v>196.4</v>
      </c>
      <c r="AD18" s="80">
        <f t="shared" si="6"/>
        <v>617.61745855183</v>
      </c>
      <c r="AE18" s="81">
        <f t="shared" si="7"/>
        <v>559.8224953063664</v>
      </c>
      <c r="AF18" s="82">
        <f t="shared" si="8"/>
        <v>57.794963245463805</v>
      </c>
      <c r="AG18" s="74">
        <f t="shared" si="9"/>
        <v>940.6689384442445</v>
      </c>
      <c r="AH18" s="84">
        <f t="shared" si="10"/>
        <v>323.05147989241425</v>
      </c>
      <c r="AI18" s="85">
        <f t="shared" si="11"/>
        <v>9.357728225652753</v>
      </c>
    </row>
    <row r="19" spans="1:35" s="8" customFormat="1" ht="19.5" customHeight="1">
      <c r="A19" s="19">
        <v>14</v>
      </c>
      <c r="B19" s="18" t="s">
        <v>36</v>
      </c>
      <c r="C19" s="54">
        <v>55642</v>
      </c>
      <c r="D19" s="56">
        <f t="shared" si="12"/>
        <v>1193</v>
      </c>
      <c r="E19" s="51">
        <f t="shared" si="12"/>
        <v>1088.3</v>
      </c>
      <c r="F19" s="51">
        <f t="shared" si="12"/>
        <v>104.7</v>
      </c>
      <c r="G19" s="57">
        <f t="shared" si="1"/>
        <v>0</v>
      </c>
      <c r="H19" s="20">
        <v>0</v>
      </c>
      <c r="I19" s="20">
        <v>0</v>
      </c>
      <c r="J19" s="57">
        <f t="shared" si="13"/>
        <v>927.6</v>
      </c>
      <c r="K19" s="20">
        <v>899.9</v>
      </c>
      <c r="L19" s="20">
        <v>27.7</v>
      </c>
      <c r="M19" s="57">
        <f t="shared" si="14"/>
        <v>0</v>
      </c>
      <c r="N19" s="20">
        <v>0</v>
      </c>
      <c r="O19" s="20">
        <v>0</v>
      </c>
      <c r="P19" s="57">
        <f t="shared" si="16"/>
        <v>161.20000000000002</v>
      </c>
      <c r="Q19" s="20">
        <v>150.9</v>
      </c>
      <c r="R19" s="20">
        <v>10.3</v>
      </c>
      <c r="S19" s="57">
        <f t="shared" si="17"/>
        <v>0</v>
      </c>
      <c r="T19" s="20">
        <v>0</v>
      </c>
      <c r="U19" s="20">
        <v>0</v>
      </c>
      <c r="V19" s="57">
        <f t="shared" si="15"/>
        <v>104.2</v>
      </c>
      <c r="W19" s="20">
        <v>37.5</v>
      </c>
      <c r="X19" s="20">
        <v>66.7</v>
      </c>
      <c r="Y19" s="77">
        <v>311.4</v>
      </c>
      <c r="Z19" s="58">
        <f t="shared" si="2"/>
        <v>1504.4</v>
      </c>
      <c r="AA19" s="60">
        <f t="shared" si="3"/>
        <v>1193</v>
      </c>
      <c r="AB19" s="78">
        <f t="shared" si="4"/>
        <v>1031.8</v>
      </c>
      <c r="AC19" s="79">
        <f t="shared" si="5"/>
        <v>161.20000000000002</v>
      </c>
      <c r="AD19" s="80">
        <f t="shared" si="6"/>
        <v>714.6879455567138</v>
      </c>
      <c r="AE19" s="81">
        <f t="shared" si="7"/>
        <v>618.1182080682457</v>
      </c>
      <c r="AF19" s="82">
        <f t="shared" si="8"/>
        <v>96.56973748846796</v>
      </c>
      <c r="AG19" s="74">
        <f t="shared" si="9"/>
        <v>901.2376741789775</v>
      </c>
      <c r="AH19" s="84">
        <f t="shared" si="10"/>
        <v>186.54972862226376</v>
      </c>
      <c r="AI19" s="85">
        <f t="shared" si="11"/>
        <v>13.512154233025987</v>
      </c>
    </row>
    <row r="20" spans="1:35" s="8" customFormat="1" ht="19.5" customHeight="1">
      <c r="A20" s="19">
        <v>15</v>
      </c>
      <c r="B20" s="18" t="s">
        <v>37</v>
      </c>
      <c r="C20" s="54">
        <v>15810</v>
      </c>
      <c r="D20" s="56">
        <f t="shared" si="12"/>
        <v>387.9</v>
      </c>
      <c r="E20" s="51">
        <f t="shared" si="12"/>
        <v>351.9</v>
      </c>
      <c r="F20" s="51">
        <f t="shared" si="12"/>
        <v>36</v>
      </c>
      <c r="G20" s="57">
        <f>SUM(H20:I20)</f>
        <v>0</v>
      </c>
      <c r="H20" s="20">
        <v>0</v>
      </c>
      <c r="I20" s="20">
        <v>0</v>
      </c>
      <c r="J20" s="57">
        <f t="shared" si="13"/>
        <v>313.09999999999997</v>
      </c>
      <c r="K20" s="20">
        <v>301.7</v>
      </c>
      <c r="L20" s="20">
        <v>11.4</v>
      </c>
      <c r="M20" s="57">
        <f t="shared" si="14"/>
        <v>0</v>
      </c>
      <c r="N20" s="20">
        <v>0</v>
      </c>
      <c r="O20" s="20">
        <v>0</v>
      </c>
      <c r="P20" s="57">
        <f>SUM(Q20:R20)</f>
        <v>41.4</v>
      </c>
      <c r="Q20" s="20">
        <v>41.4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33.400000000000006</v>
      </c>
      <c r="W20" s="20">
        <v>8.8</v>
      </c>
      <c r="X20" s="20">
        <v>24.6</v>
      </c>
      <c r="Y20" s="77">
        <v>131.1</v>
      </c>
      <c r="Z20" s="58">
        <f>D20+Y20</f>
        <v>519</v>
      </c>
      <c r="AA20" s="60">
        <f>SUM(AB20:AC20)</f>
        <v>387.9</v>
      </c>
      <c r="AB20" s="78">
        <f>G20+J20+M20+S20+V20</f>
        <v>346.5</v>
      </c>
      <c r="AC20" s="79">
        <f>P20</f>
        <v>41.4</v>
      </c>
      <c r="AD20" s="80">
        <f t="shared" si="6"/>
        <v>817.8368121442124</v>
      </c>
      <c r="AE20" s="81">
        <f t="shared" si="7"/>
        <v>730.550284629981</v>
      </c>
      <c r="AF20" s="82">
        <f t="shared" si="8"/>
        <v>87.2865275142315</v>
      </c>
      <c r="AG20" s="83">
        <f t="shared" si="9"/>
        <v>1094.2441492726123</v>
      </c>
      <c r="AH20" s="84">
        <f t="shared" si="10"/>
        <v>276.4073371283997</v>
      </c>
      <c r="AI20" s="85">
        <f t="shared" si="11"/>
        <v>10.672853828306264</v>
      </c>
    </row>
    <row r="21" spans="1:35" s="8" customFormat="1" ht="19.5" customHeight="1">
      <c r="A21" s="19">
        <v>16</v>
      </c>
      <c r="B21" s="18" t="s">
        <v>38</v>
      </c>
      <c r="C21" s="54">
        <v>5750</v>
      </c>
      <c r="D21" s="56">
        <f t="shared" si="12"/>
        <v>104.1</v>
      </c>
      <c r="E21" s="51">
        <f t="shared" si="12"/>
        <v>98.3</v>
      </c>
      <c r="F21" s="51">
        <f t="shared" si="12"/>
        <v>5.800000000000001</v>
      </c>
      <c r="G21" s="57">
        <f>SUM(H21:I21)</f>
        <v>0</v>
      </c>
      <c r="H21" s="20">
        <v>0</v>
      </c>
      <c r="I21" s="20">
        <v>0</v>
      </c>
      <c r="J21" s="57">
        <f t="shared" si="13"/>
        <v>61.9</v>
      </c>
      <c r="K21" s="20">
        <v>59.3</v>
      </c>
      <c r="L21" s="20">
        <v>2.6</v>
      </c>
      <c r="M21" s="57">
        <f t="shared" si="14"/>
        <v>10.7</v>
      </c>
      <c r="N21" s="20">
        <v>7.5</v>
      </c>
      <c r="O21" s="20">
        <v>3.2</v>
      </c>
      <c r="P21" s="57">
        <f>SUM(Q21:R21)</f>
        <v>31.5</v>
      </c>
      <c r="Q21" s="20">
        <v>31.5</v>
      </c>
      <c r="R21" s="20">
        <v>0</v>
      </c>
      <c r="S21" s="57">
        <f t="shared" si="17"/>
        <v>0</v>
      </c>
      <c r="T21" s="20">
        <v>0</v>
      </c>
      <c r="U21" s="20">
        <v>0</v>
      </c>
      <c r="V21" s="57">
        <f t="shared" si="15"/>
        <v>0</v>
      </c>
      <c r="W21" s="20">
        <v>0</v>
      </c>
      <c r="X21" s="20">
        <v>0</v>
      </c>
      <c r="Y21" s="77">
        <v>36.5</v>
      </c>
      <c r="Z21" s="58">
        <f t="shared" si="2"/>
        <v>140.6</v>
      </c>
      <c r="AA21" s="60">
        <f t="shared" si="3"/>
        <v>104.1</v>
      </c>
      <c r="AB21" s="78">
        <f t="shared" si="4"/>
        <v>72.6</v>
      </c>
      <c r="AC21" s="79">
        <f t="shared" si="5"/>
        <v>31.5</v>
      </c>
      <c r="AD21" s="80">
        <f t="shared" si="6"/>
        <v>603.4782608695651</v>
      </c>
      <c r="AE21" s="81">
        <f t="shared" si="7"/>
        <v>420.86956521739125</v>
      </c>
      <c r="AF21" s="82">
        <f t="shared" si="8"/>
        <v>182.6086956521739</v>
      </c>
      <c r="AG21" s="83">
        <f t="shared" si="9"/>
        <v>815.072463768116</v>
      </c>
      <c r="AH21" s="84">
        <f t="shared" si="10"/>
        <v>211.59420289855072</v>
      </c>
      <c r="AI21" s="85">
        <f t="shared" si="11"/>
        <v>30.259365994236312</v>
      </c>
    </row>
    <row r="22" spans="1:35" s="8" customFormat="1" ht="19.5" customHeight="1">
      <c r="A22" s="19">
        <v>17</v>
      </c>
      <c r="B22" s="18" t="s">
        <v>39</v>
      </c>
      <c r="C22" s="54">
        <v>12464</v>
      </c>
      <c r="D22" s="56">
        <f t="shared" si="12"/>
        <v>261.5</v>
      </c>
      <c r="E22" s="51">
        <f t="shared" si="12"/>
        <v>232.5</v>
      </c>
      <c r="F22" s="51">
        <f t="shared" si="12"/>
        <v>29</v>
      </c>
      <c r="G22" s="57">
        <f t="shared" si="1"/>
        <v>0</v>
      </c>
      <c r="H22" s="20">
        <v>0</v>
      </c>
      <c r="I22" s="20">
        <v>0</v>
      </c>
      <c r="J22" s="57">
        <f t="shared" si="13"/>
        <v>212.7</v>
      </c>
      <c r="K22" s="20">
        <v>191.5</v>
      </c>
      <c r="L22" s="20">
        <v>21.2</v>
      </c>
      <c r="M22" s="57">
        <f t="shared" si="14"/>
        <v>12</v>
      </c>
      <c r="N22" s="20">
        <v>7.5</v>
      </c>
      <c r="O22" s="20">
        <v>4.5</v>
      </c>
      <c r="P22" s="57">
        <f t="shared" si="16"/>
        <v>31.400000000000002</v>
      </c>
      <c r="Q22" s="20">
        <v>30.6</v>
      </c>
      <c r="R22" s="20">
        <v>0.8</v>
      </c>
      <c r="S22" s="57">
        <f t="shared" si="17"/>
        <v>1.1</v>
      </c>
      <c r="T22" s="20">
        <v>1.1</v>
      </c>
      <c r="U22" s="20">
        <v>0</v>
      </c>
      <c r="V22" s="57">
        <f t="shared" si="15"/>
        <v>4.3</v>
      </c>
      <c r="W22" s="20">
        <v>1.8</v>
      </c>
      <c r="X22" s="20">
        <v>2.5</v>
      </c>
      <c r="Y22" s="77">
        <v>64.4</v>
      </c>
      <c r="Z22" s="58">
        <f t="shared" si="2"/>
        <v>325.9</v>
      </c>
      <c r="AA22" s="60">
        <f t="shared" si="3"/>
        <v>261.5</v>
      </c>
      <c r="AB22" s="78">
        <f t="shared" si="4"/>
        <v>230.1</v>
      </c>
      <c r="AC22" s="79">
        <f t="shared" si="5"/>
        <v>31.400000000000002</v>
      </c>
      <c r="AD22" s="80">
        <f t="shared" si="6"/>
        <v>699.3474540008558</v>
      </c>
      <c r="AE22" s="81">
        <f t="shared" si="7"/>
        <v>615.3722721437741</v>
      </c>
      <c r="AF22" s="82">
        <f t="shared" si="8"/>
        <v>83.97518185708174</v>
      </c>
      <c r="AG22" s="83">
        <f t="shared" si="9"/>
        <v>871.5768078733417</v>
      </c>
      <c r="AH22" s="84">
        <f t="shared" si="10"/>
        <v>172.22935387248612</v>
      </c>
      <c r="AI22" s="85">
        <f t="shared" si="11"/>
        <v>12.007648183556405</v>
      </c>
    </row>
    <row r="23" spans="1:35" s="8" customFormat="1" ht="19.5" customHeight="1">
      <c r="A23" s="19">
        <v>18</v>
      </c>
      <c r="B23" s="18" t="s">
        <v>42</v>
      </c>
      <c r="C23" s="54">
        <v>33162</v>
      </c>
      <c r="D23" s="56">
        <f t="shared" si="12"/>
        <v>557.5999999999999</v>
      </c>
      <c r="E23" s="51">
        <f t="shared" si="12"/>
        <v>522.6</v>
      </c>
      <c r="F23" s="51">
        <f t="shared" si="12"/>
        <v>35</v>
      </c>
      <c r="G23" s="57">
        <v>0</v>
      </c>
      <c r="H23" s="20">
        <v>0</v>
      </c>
      <c r="I23" s="88">
        <v>0</v>
      </c>
      <c r="J23" s="57">
        <f t="shared" si="13"/>
        <v>377.59999999999997</v>
      </c>
      <c r="K23" s="20">
        <v>355.9</v>
      </c>
      <c r="L23" s="88">
        <v>21.7</v>
      </c>
      <c r="M23" s="57">
        <f t="shared" si="14"/>
        <v>0</v>
      </c>
      <c r="N23" s="20">
        <v>0</v>
      </c>
      <c r="O23" s="88">
        <v>0</v>
      </c>
      <c r="P23" s="57">
        <f t="shared" si="16"/>
        <v>125.5</v>
      </c>
      <c r="Q23" s="20">
        <v>125.5</v>
      </c>
      <c r="R23" s="89">
        <v>0</v>
      </c>
      <c r="S23" s="57">
        <f t="shared" si="17"/>
        <v>0</v>
      </c>
      <c r="T23" s="20">
        <v>0</v>
      </c>
      <c r="U23" s="88">
        <v>0</v>
      </c>
      <c r="V23" s="57">
        <f t="shared" si="15"/>
        <v>54.5</v>
      </c>
      <c r="W23" s="20">
        <v>41.2</v>
      </c>
      <c r="X23" s="88">
        <v>13.3</v>
      </c>
      <c r="Y23" s="77">
        <v>277.6</v>
      </c>
      <c r="Z23" s="58">
        <f t="shared" si="2"/>
        <v>835.1999999999999</v>
      </c>
      <c r="AA23" s="60">
        <f t="shared" si="3"/>
        <v>557.5999999999999</v>
      </c>
      <c r="AB23" s="78">
        <f t="shared" si="4"/>
        <v>432.09999999999997</v>
      </c>
      <c r="AC23" s="79">
        <f t="shared" si="5"/>
        <v>125.5</v>
      </c>
      <c r="AD23" s="80">
        <f t="shared" si="6"/>
        <v>560.4808716804373</v>
      </c>
      <c r="AE23" s="81">
        <f t="shared" si="7"/>
        <v>434.3324688900951</v>
      </c>
      <c r="AF23" s="82">
        <f t="shared" si="8"/>
        <v>126.14840279034236</v>
      </c>
      <c r="AG23" s="83">
        <f t="shared" si="9"/>
        <v>839.5151076533381</v>
      </c>
      <c r="AH23" s="84">
        <f t="shared" si="10"/>
        <v>279.0342359729007</v>
      </c>
      <c r="AI23" s="85">
        <f t="shared" si="11"/>
        <v>22.50717360114778</v>
      </c>
    </row>
    <row r="24" spans="1:35" s="8" customFormat="1" ht="19.5" customHeight="1">
      <c r="A24" s="19">
        <v>19</v>
      </c>
      <c r="B24" s="18" t="s">
        <v>50</v>
      </c>
      <c r="C24" s="54">
        <v>26932</v>
      </c>
      <c r="D24" s="56">
        <f t="shared" si="12"/>
        <v>491.1</v>
      </c>
      <c r="E24" s="51">
        <f t="shared" si="12"/>
        <v>468.09999999999997</v>
      </c>
      <c r="F24" s="51">
        <f t="shared" si="12"/>
        <v>23</v>
      </c>
      <c r="G24" s="57">
        <v>0</v>
      </c>
      <c r="H24" s="20">
        <v>0</v>
      </c>
      <c r="I24" s="20">
        <v>0</v>
      </c>
      <c r="J24" s="57">
        <f t="shared" si="13"/>
        <v>354.3</v>
      </c>
      <c r="K24" s="20">
        <v>336.2</v>
      </c>
      <c r="L24" s="20">
        <v>18.1</v>
      </c>
      <c r="M24" s="57">
        <v>0</v>
      </c>
      <c r="N24" s="20">
        <v>0</v>
      </c>
      <c r="O24" s="20">
        <v>0</v>
      </c>
      <c r="P24" s="57">
        <f t="shared" si="16"/>
        <v>98</v>
      </c>
      <c r="Q24" s="20">
        <v>97.6</v>
      </c>
      <c r="R24" s="20">
        <v>0.4</v>
      </c>
      <c r="S24" s="57">
        <f t="shared" si="17"/>
        <v>0</v>
      </c>
      <c r="T24" s="20">
        <v>0</v>
      </c>
      <c r="U24" s="20">
        <v>0</v>
      </c>
      <c r="V24" s="57">
        <f t="shared" si="15"/>
        <v>38.8</v>
      </c>
      <c r="W24" s="20">
        <v>34.3</v>
      </c>
      <c r="X24" s="20">
        <v>4.5</v>
      </c>
      <c r="Y24" s="77">
        <v>407.7</v>
      </c>
      <c r="Z24" s="58">
        <f t="shared" si="2"/>
        <v>898.8</v>
      </c>
      <c r="AA24" s="60">
        <f t="shared" si="3"/>
        <v>491.1</v>
      </c>
      <c r="AB24" s="78">
        <f t="shared" si="4"/>
        <v>393.1</v>
      </c>
      <c r="AC24" s="79">
        <f t="shared" si="5"/>
        <v>98</v>
      </c>
      <c r="AD24" s="80">
        <f t="shared" si="6"/>
        <v>607.8271201544632</v>
      </c>
      <c r="AE24" s="81">
        <f t="shared" si="7"/>
        <v>486.53398683103126</v>
      </c>
      <c r="AF24" s="82">
        <f t="shared" si="8"/>
        <v>121.29313332343185</v>
      </c>
      <c r="AG24" s="83">
        <f t="shared" si="9"/>
        <v>1112.4313084806176</v>
      </c>
      <c r="AH24" s="84">
        <f t="shared" si="10"/>
        <v>504.60418832615477</v>
      </c>
      <c r="AI24" s="85">
        <f t="shared" si="11"/>
        <v>19.955202606393808</v>
      </c>
    </row>
    <row r="25" spans="1:35" s="8" customFormat="1" ht="19.5" customHeight="1">
      <c r="A25" s="19">
        <v>20</v>
      </c>
      <c r="B25" s="18" t="s">
        <v>26</v>
      </c>
      <c r="C25" s="54">
        <v>5229</v>
      </c>
      <c r="D25" s="56">
        <f t="shared" si="12"/>
        <v>87.50000000000001</v>
      </c>
      <c r="E25" s="51">
        <f t="shared" si="12"/>
        <v>85.9</v>
      </c>
      <c r="F25" s="51">
        <f t="shared" si="12"/>
        <v>1.6</v>
      </c>
      <c r="G25" s="57">
        <f t="shared" si="1"/>
        <v>0</v>
      </c>
      <c r="H25" s="20">
        <v>0</v>
      </c>
      <c r="I25" s="20">
        <v>0</v>
      </c>
      <c r="J25" s="57">
        <f t="shared" si="13"/>
        <v>67.60000000000001</v>
      </c>
      <c r="K25" s="20">
        <v>66.7</v>
      </c>
      <c r="L25" s="20">
        <v>0.9</v>
      </c>
      <c r="M25" s="57">
        <f t="shared" si="14"/>
        <v>6.4</v>
      </c>
      <c r="N25" s="20">
        <v>5.7</v>
      </c>
      <c r="O25" s="20">
        <v>0.7</v>
      </c>
      <c r="P25" s="57">
        <f t="shared" si="16"/>
        <v>12.8</v>
      </c>
      <c r="Q25" s="20">
        <v>12.8</v>
      </c>
      <c r="R25" s="20">
        <v>0</v>
      </c>
      <c r="S25" s="57">
        <f t="shared" si="17"/>
        <v>0</v>
      </c>
      <c r="T25" s="20">
        <v>0</v>
      </c>
      <c r="U25" s="20">
        <v>0</v>
      </c>
      <c r="V25" s="57">
        <f t="shared" si="15"/>
        <v>0.7</v>
      </c>
      <c r="W25" s="20">
        <v>0.7</v>
      </c>
      <c r="X25" s="20">
        <v>0</v>
      </c>
      <c r="Y25" s="77">
        <v>47.2</v>
      </c>
      <c r="Z25" s="58">
        <f t="shared" si="2"/>
        <v>134.70000000000002</v>
      </c>
      <c r="AA25" s="60">
        <f t="shared" si="3"/>
        <v>87.50000000000001</v>
      </c>
      <c r="AB25" s="78">
        <f t="shared" si="4"/>
        <v>74.70000000000002</v>
      </c>
      <c r="AC25" s="79">
        <f t="shared" si="5"/>
        <v>12.8</v>
      </c>
      <c r="AD25" s="80">
        <f t="shared" si="6"/>
        <v>557.7867023650158</v>
      </c>
      <c r="AE25" s="81">
        <f t="shared" si="7"/>
        <v>476.1904761904763</v>
      </c>
      <c r="AF25" s="82">
        <f t="shared" si="8"/>
        <v>81.59622617453942</v>
      </c>
      <c r="AG25" s="83">
        <f t="shared" si="9"/>
        <v>858.6727863836298</v>
      </c>
      <c r="AH25" s="84">
        <f t="shared" si="10"/>
        <v>300.88608401861416</v>
      </c>
      <c r="AI25" s="85">
        <f t="shared" si="11"/>
        <v>14.628571428571426</v>
      </c>
    </row>
    <row r="26" spans="1:35" s="8" customFormat="1" ht="19.5" customHeight="1">
      <c r="A26" s="19">
        <v>21</v>
      </c>
      <c r="B26" s="18" t="s">
        <v>27</v>
      </c>
      <c r="C26" s="54">
        <v>15441</v>
      </c>
      <c r="D26" s="56">
        <f>G26+J26+M26+P26+S26+V26</f>
        <v>234.4</v>
      </c>
      <c r="E26" s="51">
        <f>H26+K26+N26+Q26+T26+W26</f>
        <v>202.9</v>
      </c>
      <c r="F26" s="51">
        <f>I26+L26+O26+R26+U26+X26</f>
        <v>31.5</v>
      </c>
      <c r="G26" s="57">
        <f>SUM(H26:I26)</f>
        <v>0</v>
      </c>
      <c r="H26" s="20">
        <v>0</v>
      </c>
      <c r="I26" s="20">
        <v>0</v>
      </c>
      <c r="J26" s="57">
        <f>SUM(K26:L26)</f>
        <v>191.6</v>
      </c>
      <c r="K26" s="20">
        <v>168.9</v>
      </c>
      <c r="L26" s="20">
        <v>22.7</v>
      </c>
      <c r="M26" s="57">
        <f>SUM(N26:O26)</f>
        <v>12.3</v>
      </c>
      <c r="N26" s="20">
        <v>3.5</v>
      </c>
      <c r="O26" s="20">
        <v>8.8</v>
      </c>
      <c r="P26" s="57">
        <f>SUM(Q26:R26)</f>
        <v>30.5</v>
      </c>
      <c r="Q26" s="20">
        <v>30.5</v>
      </c>
      <c r="R26" s="20">
        <v>0</v>
      </c>
      <c r="S26" s="57">
        <f t="shared" si="17"/>
        <v>0</v>
      </c>
      <c r="T26" s="20">
        <v>0</v>
      </c>
      <c r="U26" s="20">
        <v>0</v>
      </c>
      <c r="V26" s="57">
        <f t="shared" si="15"/>
        <v>0</v>
      </c>
      <c r="W26" s="20">
        <v>0</v>
      </c>
      <c r="X26" s="20">
        <v>0</v>
      </c>
      <c r="Y26" s="77">
        <v>126.3</v>
      </c>
      <c r="Z26" s="58">
        <f t="shared" si="2"/>
        <v>360.7</v>
      </c>
      <c r="AA26" s="60">
        <f t="shared" si="3"/>
        <v>234.4</v>
      </c>
      <c r="AB26" s="78">
        <f t="shared" si="4"/>
        <v>203.9</v>
      </c>
      <c r="AC26" s="79">
        <f t="shared" si="5"/>
        <v>30.5</v>
      </c>
      <c r="AD26" s="80">
        <f t="shared" si="6"/>
        <v>506.01213220214584</v>
      </c>
      <c r="AE26" s="81">
        <f t="shared" si="7"/>
        <v>440.17010988062094</v>
      </c>
      <c r="AF26" s="82">
        <f t="shared" si="8"/>
        <v>65.84202232152495</v>
      </c>
      <c r="AG26" s="83">
        <f t="shared" si="9"/>
        <v>778.6628672581655</v>
      </c>
      <c r="AH26" s="84">
        <f t="shared" si="10"/>
        <v>272.6507350560197</v>
      </c>
      <c r="AI26" s="85">
        <f t="shared" si="11"/>
        <v>13.011945392491468</v>
      </c>
    </row>
    <row r="27" spans="1:35" s="8" customFormat="1" ht="19.5" customHeight="1">
      <c r="A27" s="13">
        <v>22</v>
      </c>
      <c r="B27" s="18" t="s">
        <v>28</v>
      </c>
      <c r="C27" s="54">
        <v>7240</v>
      </c>
      <c r="D27" s="56">
        <f t="shared" si="12"/>
        <v>128.9</v>
      </c>
      <c r="E27" s="51">
        <f t="shared" si="12"/>
        <v>119.10000000000001</v>
      </c>
      <c r="F27" s="51">
        <f t="shared" si="12"/>
        <v>9.8</v>
      </c>
      <c r="G27" s="57">
        <f t="shared" si="1"/>
        <v>0</v>
      </c>
      <c r="H27" s="20">
        <v>0</v>
      </c>
      <c r="I27" s="20">
        <v>0</v>
      </c>
      <c r="J27" s="57">
        <f t="shared" si="13"/>
        <v>106</v>
      </c>
      <c r="K27" s="20">
        <v>100.5</v>
      </c>
      <c r="L27" s="20">
        <v>5.5</v>
      </c>
      <c r="M27" s="57">
        <f t="shared" si="14"/>
        <v>6.7</v>
      </c>
      <c r="N27" s="20">
        <v>5.4</v>
      </c>
      <c r="O27" s="20">
        <v>1.3</v>
      </c>
      <c r="P27" s="57">
        <f t="shared" si="16"/>
        <v>13.2</v>
      </c>
      <c r="Q27" s="20">
        <v>13.2</v>
      </c>
      <c r="R27" s="20">
        <v>0</v>
      </c>
      <c r="S27" s="57">
        <v>0</v>
      </c>
      <c r="T27" s="20">
        <v>0</v>
      </c>
      <c r="U27" s="20">
        <v>0</v>
      </c>
      <c r="V27" s="57">
        <f t="shared" si="15"/>
        <v>3</v>
      </c>
      <c r="W27" s="20">
        <v>0</v>
      </c>
      <c r="X27" s="20">
        <v>3</v>
      </c>
      <c r="Y27" s="77">
        <v>40.5</v>
      </c>
      <c r="Z27" s="58">
        <f t="shared" si="2"/>
        <v>169.4</v>
      </c>
      <c r="AA27" s="60">
        <f t="shared" si="3"/>
        <v>128.9</v>
      </c>
      <c r="AB27" s="78">
        <f>G27+J27+M27+S27+V27</f>
        <v>115.7</v>
      </c>
      <c r="AC27" s="79">
        <f t="shared" si="5"/>
        <v>13.2</v>
      </c>
      <c r="AD27" s="80">
        <f t="shared" si="6"/>
        <v>593.462246777164</v>
      </c>
      <c r="AE27" s="81">
        <f t="shared" si="7"/>
        <v>532.6887661141805</v>
      </c>
      <c r="AF27" s="82">
        <f t="shared" si="8"/>
        <v>60.773480662983424</v>
      </c>
      <c r="AG27" s="83">
        <f t="shared" si="9"/>
        <v>779.926335174954</v>
      </c>
      <c r="AH27" s="84">
        <f t="shared" si="10"/>
        <v>186.46408839779005</v>
      </c>
      <c r="AI27" s="85">
        <f t="shared" si="11"/>
        <v>10.240496508921645</v>
      </c>
    </row>
    <row r="28" spans="1:35" s="55" customFormat="1" ht="19.5" customHeight="1">
      <c r="A28" s="19">
        <v>23</v>
      </c>
      <c r="B28" s="18" t="s">
        <v>29</v>
      </c>
      <c r="C28" s="54">
        <v>5068</v>
      </c>
      <c r="D28" s="56">
        <f t="shared" si="12"/>
        <v>94.00000000000001</v>
      </c>
      <c r="E28" s="51">
        <f t="shared" si="12"/>
        <v>90</v>
      </c>
      <c r="F28" s="51">
        <f t="shared" si="12"/>
        <v>4</v>
      </c>
      <c r="G28" s="57">
        <f t="shared" si="1"/>
        <v>0</v>
      </c>
      <c r="H28" s="20">
        <v>0</v>
      </c>
      <c r="I28" s="20">
        <v>0</v>
      </c>
      <c r="J28" s="57">
        <f t="shared" si="13"/>
        <v>79.9</v>
      </c>
      <c r="K28" s="20">
        <v>77.4</v>
      </c>
      <c r="L28" s="20">
        <v>2.5</v>
      </c>
      <c r="M28" s="57">
        <f t="shared" si="14"/>
        <v>10.4</v>
      </c>
      <c r="N28" s="20">
        <v>9.1</v>
      </c>
      <c r="O28" s="20">
        <v>1.3</v>
      </c>
      <c r="P28" s="57">
        <f t="shared" si="16"/>
        <v>3.7</v>
      </c>
      <c r="Q28" s="20">
        <v>3.5</v>
      </c>
      <c r="R28" s="20">
        <v>0.2</v>
      </c>
      <c r="S28" s="57">
        <f t="shared" si="17"/>
        <v>0</v>
      </c>
      <c r="T28" s="20">
        <v>0</v>
      </c>
      <c r="U28" s="20">
        <v>0</v>
      </c>
      <c r="V28" s="57">
        <f t="shared" si="15"/>
        <v>0</v>
      </c>
      <c r="W28" s="20">
        <v>0</v>
      </c>
      <c r="X28" s="20">
        <v>0</v>
      </c>
      <c r="Y28" s="77">
        <v>0</v>
      </c>
      <c r="Z28" s="58">
        <f t="shared" si="2"/>
        <v>94.00000000000001</v>
      </c>
      <c r="AA28" s="60">
        <f t="shared" si="3"/>
        <v>94.00000000000001</v>
      </c>
      <c r="AB28" s="78">
        <f t="shared" si="4"/>
        <v>90.30000000000001</v>
      </c>
      <c r="AC28" s="79">
        <f t="shared" si="5"/>
        <v>3.7</v>
      </c>
      <c r="AD28" s="80">
        <f t="shared" si="6"/>
        <v>618.2583530649831</v>
      </c>
      <c r="AE28" s="81">
        <f t="shared" si="7"/>
        <v>593.9226519337018</v>
      </c>
      <c r="AF28" s="82">
        <f t="shared" si="8"/>
        <v>24.33570113128124</v>
      </c>
      <c r="AG28" s="83">
        <f t="shared" si="9"/>
        <v>618.2583530649831</v>
      </c>
      <c r="AH28" s="84">
        <f t="shared" si="10"/>
        <v>0</v>
      </c>
      <c r="AI28" s="85">
        <f t="shared" si="11"/>
        <v>3.936170212765957</v>
      </c>
    </row>
    <row r="29" spans="1:35" s="55" customFormat="1" ht="19.5" customHeight="1">
      <c r="A29" s="19">
        <v>24</v>
      </c>
      <c r="B29" s="18" t="s">
        <v>30</v>
      </c>
      <c r="C29" s="54">
        <v>11164</v>
      </c>
      <c r="D29" s="56">
        <f>G29+J29+M29+P29+S29+V29</f>
        <v>244</v>
      </c>
      <c r="E29" s="51">
        <f t="shared" si="12"/>
        <v>225.3</v>
      </c>
      <c r="F29" s="51">
        <f t="shared" si="12"/>
        <v>18.7</v>
      </c>
      <c r="G29" s="57">
        <f>SUM(H29:I29)</f>
        <v>0</v>
      </c>
      <c r="H29" s="20">
        <v>0</v>
      </c>
      <c r="I29" s="20">
        <v>0</v>
      </c>
      <c r="J29" s="57">
        <f t="shared" si="13"/>
        <v>178.5</v>
      </c>
      <c r="K29" s="20">
        <v>162.7</v>
      </c>
      <c r="L29" s="20">
        <v>15.8</v>
      </c>
      <c r="M29" s="57">
        <f t="shared" si="14"/>
        <v>6.3999999999999995</v>
      </c>
      <c r="N29" s="20">
        <v>5.8</v>
      </c>
      <c r="O29" s="20">
        <v>0.6</v>
      </c>
      <c r="P29" s="57">
        <f>SUM(Q29:R29)</f>
        <v>52.8</v>
      </c>
      <c r="Q29" s="20">
        <v>51.9</v>
      </c>
      <c r="R29" s="20">
        <v>0.9</v>
      </c>
      <c r="S29" s="57">
        <f>SUM(T29:U29)</f>
        <v>0</v>
      </c>
      <c r="T29" s="20">
        <v>0</v>
      </c>
      <c r="U29" s="20">
        <v>0</v>
      </c>
      <c r="V29" s="57">
        <f t="shared" si="15"/>
        <v>6.300000000000001</v>
      </c>
      <c r="W29" s="20">
        <v>4.9</v>
      </c>
      <c r="X29" s="20">
        <v>1.4</v>
      </c>
      <c r="Y29" s="77">
        <v>89.2</v>
      </c>
      <c r="Z29" s="58">
        <f>D29+Y29</f>
        <v>333.2</v>
      </c>
      <c r="AA29" s="90">
        <f>SUM(AB29:AC29)</f>
        <v>244</v>
      </c>
      <c r="AB29" s="57">
        <f>G29+J29+M29+S29+V29</f>
        <v>191.20000000000002</v>
      </c>
      <c r="AC29" s="91">
        <f>P29</f>
        <v>52.8</v>
      </c>
      <c r="AD29" s="80">
        <f t="shared" si="6"/>
        <v>728.5321867908754</v>
      </c>
      <c r="AE29" s="81">
        <f t="shared" si="7"/>
        <v>570.8825988295713</v>
      </c>
      <c r="AF29" s="82">
        <f t="shared" si="8"/>
        <v>157.6495879613042</v>
      </c>
      <c r="AG29" s="83">
        <f t="shared" si="9"/>
        <v>994.8644452406545</v>
      </c>
      <c r="AH29" s="84">
        <f t="shared" si="10"/>
        <v>266.3322584497791</v>
      </c>
      <c r="AI29" s="85">
        <f t="shared" si="11"/>
        <v>21.639344262295083</v>
      </c>
    </row>
    <row r="30" spans="1:35" s="55" customFormat="1" ht="19.5" customHeight="1">
      <c r="A30" s="19">
        <v>25</v>
      </c>
      <c r="B30" s="18" t="s">
        <v>31</v>
      </c>
      <c r="C30" s="54">
        <v>14814</v>
      </c>
      <c r="D30" s="56">
        <f t="shared" si="12"/>
        <v>298.19999999999993</v>
      </c>
      <c r="E30" s="51">
        <f t="shared" si="12"/>
        <v>265.19999999999993</v>
      </c>
      <c r="F30" s="51">
        <f t="shared" si="12"/>
        <v>33</v>
      </c>
      <c r="G30" s="57">
        <f t="shared" si="1"/>
        <v>0</v>
      </c>
      <c r="H30" s="20">
        <v>0</v>
      </c>
      <c r="I30" s="20">
        <v>0</v>
      </c>
      <c r="J30" s="57">
        <f t="shared" si="13"/>
        <v>246.39999999999998</v>
      </c>
      <c r="K30" s="20">
        <v>237.7</v>
      </c>
      <c r="L30" s="20">
        <v>8.7</v>
      </c>
      <c r="M30" s="57">
        <f t="shared" si="14"/>
        <v>10.9</v>
      </c>
      <c r="N30" s="20">
        <v>7.7</v>
      </c>
      <c r="O30" s="20">
        <v>3.2</v>
      </c>
      <c r="P30" s="57">
        <f t="shared" si="16"/>
        <v>22.4</v>
      </c>
      <c r="Q30" s="20">
        <v>19.4</v>
      </c>
      <c r="R30" s="20">
        <v>3</v>
      </c>
      <c r="S30" s="57">
        <f t="shared" si="17"/>
        <v>0</v>
      </c>
      <c r="T30" s="20">
        <v>0</v>
      </c>
      <c r="U30" s="20">
        <v>0</v>
      </c>
      <c r="V30" s="57">
        <f t="shared" si="15"/>
        <v>18.5</v>
      </c>
      <c r="W30" s="20">
        <v>0.4</v>
      </c>
      <c r="X30" s="20">
        <v>18.1</v>
      </c>
      <c r="Y30" s="77">
        <v>75.2</v>
      </c>
      <c r="Z30" s="58">
        <f t="shared" si="2"/>
        <v>373.3999999999999</v>
      </c>
      <c r="AA30" s="60">
        <f t="shared" si="3"/>
        <v>298.19999999999993</v>
      </c>
      <c r="AB30" s="78">
        <f t="shared" si="4"/>
        <v>275.79999999999995</v>
      </c>
      <c r="AC30" s="79">
        <f t="shared" si="5"/>
        <v>22.4</v>
      </c>
      <c r="AD30" s="80">
        <f t="shared" si="6"/>
        <v>670.9869042797352</v>
      </c>
      <c r="AE30" s="81">
        <f t="shared" si="7"/>
        <v>620.5841321272669</v>
      </c>
      <c r="AF30" s="82">
        <f t="shared" si="8"/>
        <v>50.40277215246838</v>
      </c>
      <c r="AG30" s="83">
        <f t="shared" si="9"/>
        <v>840.1962107915933</v>
      </c>
      <c r="AH30" s="84">
        <f t="shared" si="10"/>
        <v>169.20930651185816</v>
      </c>
      <c r="AI30" s="85">
        <f t="shared" si="11"/>
        <v>7.51173708920188</v>
      </c>
    </row>
    <row r="31" spans="1:35" s="55" customFormat="1" ht="19.5" customHeight="1">
      <c r="A31" s="19">
        <v>26</v>
      </c>
      <c r="B31" s="18" t="s">
        <v>43</v>
      </c>
      <c r="C31" s="54">
        <v>8616</v>
      </c>
      <c r="D31" s="56">
        <f t="shared" si="12"/>
        <v>159.00000000000003</v>
      </c>
      <c r="E31" s="51">
        <f t="shared" si="12"/>
        <v>153</v>
      </c>
      <c r="F31" s="51">
        <f t="shared" si="12"/>
        <v>6</v>
      </c>
      <c r="G31" s="57">
        <f t="shared" si="1"/>
        <v>0</v>
      </c>
      <c r="H31" s="20">
        <v>0</v>
      </c>
      <c r="I31" s="20">
        <v>0</v>
      </c>
      <c r="J31" s="57">
        <f t="shared" si="13"/>
        <v>126.9</v>
      </c>
      <c r="K31" s="20">
        <v>125.7</v>
      </c>
      <c r="L31" s="20">
        <v>1.2</v>
      </c>
      <c r="M31" s="57">
        <f t="shared" si="14"/>
        <v>7.800000000000001</v>
      </c>
      <c r="N31" s="20">
        <v>6.9</v>
      </c>
      <c r="O31" s="20">
        <v>0.9</v>
      </c>
      <c r="P31" s="57">
        <f t="shared" si="16"/>
        <v>20.9</v>
      </c>
      <c r="Q31" s="20">
        <v>20.4</v>
      </c>
      <c r="R31" s="20">
        <v>0.5</v>
      </c>
      <c r="S31" s="57">
        <f t="shared" si="17"/>
        <v>0</v>
      </c>
      <c r="T31" s="20">
        <v>0</v>
      </c>
      <c r="U31" s="20">
        <v>0</v>
      </c>
      <c r="V31" s="57">
        <f t="shared" si="15"/>
        <v>3.4</v>
      </c>
      <c r="W31" s="20">
        <v>0</v>
      </c>
      <c r="X31" s="20">
        <v>3.4</v>
      </c>
      <c r="Y31" s="77">
        <v>49.1</v>
      </c>
      <c r="Z31" s="58">
        <f t="shared" si="2"/>
        <v>208.10000000000002</v>
      </c>
      <c r="AA31" s="60">
        <f t="shared" si="3"/>
        <v>159.00000000000003</v>
      </c>
      <c r="AB31" s="78">
        <f t="shared" si="4"/>
        <v>138.10000000000002</v>
      </c>
      <c r="AC31" s="79">
        <f t="shared" si="5"/>
        <v>20.9</v>
      </c>
      <c r="AD31" s="80">
        <f t="shared" si="6"/>
        <v>615.1346332404829</v>
      </c>
      <c r="AE31" s="81">
        <f t="shared" si="7"/>
        <v>534.2773135252245</v>
      </c>
      <c r="AF31" s="82">
        <f t="shared" si="8"/>
        <v>80.85731971525843</v>
      </c>
      <c r="AG31" s="83">
        <f t="shared" si="9"/>
        <v>805.0913030021665</v>
      </c>
      <c r="AH31" s="84">
        <f t="shared" si="10"/>
        <v>189.9566697616837</v>
      </c>
      <c r="AI31" s="85">
        <f t="shared" si="11"/>
        <v>13.144654088050313</v>
      </c>
    </row>
    <row r="32" spans="1:35" s="55" customFormat="1" ht="19.5" customHeight="1">
      <c r="A32" s="19">
        <v>27</v>
      </c>
      <c r="B32" s="18" t="s">
        <v>32</v>
      </c>
      <c r="C32" s="54">
        <v>3117</v>
      </c>
      <c r="D32" s="56">
        <f t="shared" si="12"/>
        <v>55.5</v>
      </c>
      <c r="E32" s="51">
        <f t="shared" si="12"/>
        <v>53.9</v>
      </c>
      <c r="F32" s="51">
        <f t="shared" si="12"/>
        <v>1.6</v>
      </c>
      <c r="G32" s="57">
        <f>SUM(H32:I32)</f>
        <v>0</v>
      </c>
      <c r="H32" s="20">
        <v>0</v>
      </c>
      <c r="I32" s="20">
        <v>0</v>
      </c>
      <c r="J32" s="57">
        <f t="shared" si="13"/>
        <v>45.4</v>
      </c>
      <c r="K32" s="20">
        <v>45.1</v>
      </c>
      <c r="L32" s="20">
        <v>0.3</v>
      </c>
      <c r="M32" s="57">
        <f t="shared" si="14"/>
        <v>2.1</v>
      </c>
      <c r="N32" s="20">
        <v>2</v>
      </c>
      <c r="O32" s="20">
        <v>0.1</v>
      </c>
      <c r="P32" s="57">
        <f>SUM(Q32:R32)</f>
        <v>6.5</v>
      </c>
      <c r="Q32" s="20">
        <v>6.3</v>
      </c>
      <c r="R32" s="20">
        <v>0.2</v>
      </c>
      <c r="S32" s="57">
        <f>SUM(T32:U32)</f>
        <v>0</v>
      </c>
      <c r="T32" s="20">
        <v>0</v>
      </c>
      <c r="U32" s="20">
        <v>0</v>
      </c>
      <c r="V32" s="57">
        <f t="shared" si="15"/>
        <v>1.5</v>
      </c>
      <c r="W32" s="20">
        <v>0.5</v>
      </c>
      <c r="X32" s="20">
        <v>1</v>
      </c>
      <c r="Y32" s="77">
        <v>18.7</v>
      </c>
      <c r="Z32" s="58">
        <f>D32+Y32</f>
        <v>74.2</v>
      </c>
      <c r="AA32" s="60">
        <f>SUM(AB32:AC32)</f>
        <v>55.5</v>
      </c>
      <c r="AB32" s="78">
        <f>G32+J32+M32+S32+V32</f>
        <v>49</v>
      </c>
      <c r="AC32" s="79">
        <f>P32</f>
        <v>6.5</v>
      </c>
      <c r="AD32" s="80">
        <f t="shared" si="6"/>
        <v>593.5194096888033</v>
      </c>
      <c r="AE32" s="81">
        <f t="shared" si="7"/>
        <v>524.0081274729976</v>
      </c>
      <c r="AF32" s="82">
        <f t="shared" si="8"/>
        <v>69.51128221580579</v>
      </c>
      <c r="AG32" s="83">
        <f t="shared" si="9"/>
        <v>793.4980216019678</v>
      </c>
      <c r="AH32" s="84">
        <f t="shared" si="10"/>
        <v>199.97861191316437</v>
      </c>
      <c r="AI32" s="85">
        <f t="shared" si="11"/>
        <v>11.711711711711711</v>
      </c>
    </row>
    <row r="33" spans="1:35" s="8" customFormat="1" ht="19.5" customHeight="1">
      <c r="A33" s="13">
        <v>28</v>
      </c>
      <c r="B33" s="18" t="s">
        <v>44</v>
      </c>
      <c r="C33" s="54">
        <v>2497</v>
      </c>
      <c r="D33" s="56">
        <f t="shared" si="12"/>
        <v>56.400000000000006</v>
      </c>
      <c r="E33" s="51">
        <f t="shared" si="12"/>
        <v>50.7</v>
      </c>
      <c r="F33" s="51">
        <f t="shared" si="12"/>
        <v>5.7</v>
      </c>
      <c r="G33" s="57">
        <f t="shared" si="1"/>
        <v>0</v>
      </c>
      <c r="H33" s="20">
        <v>0</v>
      </c>
      <c r="I33" s="20">
        <v>0</v>
      </c>
      <c r="J33" s="57">
        <f t="shared" si="13"/>
        <v>47</v>
      </c>
      <c r="K33" s="20">
        <v>42.5</v>
      </c>
      <c r="L33" s="20">
        <v>4.5</v>
      </c>
      <c r="M33" s="57">
        <f t="shared" si="14"/>
        <v>3.2</v>
      </c>
      <c r="N33" s="20">
        <v>2.2</v>
      </c>
      <c r="O33" s="20">
        <v>1</v>
      </c>
      <c r="P33" s="57">
        <f t="shared" si="16"/>
        <v>6.2</v>
      </c>
      <c r="Q33" s="20">
        <v>6</v>
      </c>
      <c r="R33" s="20">
        <v>0.2</v>
      </c>
      <c r="S33" s="57">
        <v>0</v>
      </c>
      <c r="T33" s="20">
        <v>0</v>
      </c>
      <c r="U33" s="20">
        <v>0</v>
      </c>
      <c r="V33" s="57">
        <f t="shared" si="15"/>
        <v>0</v>
      </c>
      <c r="W33" s="20">
        <v>0</v>
      </c>
      <c r="X33" s="20">
        <v>0</v>
      </c>
      <c r="Y33" s="77">
        <v>19.8</v>
      </c>
      <c r="Z33" s="58">
        <f>D33+Y33</f>
        <v>76.2</v>
      </c>
      <c r="AA33" s="60">
        <f>SUM(AB33:AC33)</f>
        <v>56.400000000000006</v>
      </c>
      <c r="AB33" s="78">
        <f t="shared" si="4"/>
        <v>50.2</v>
      </c>
      <c r="AC33" s="79">
        <f t="shared" si="5"/>
        <v>6.2</v>
      </c>
      <c r="AD33" s="80">
        <f t="shared" si="6"/>
        <v>752.9034841810173</v>
      </c>
      <c r="AE33" s="81">
        <f t="shared" si="7"/>
        <v>670.137498331331</v>
      </c>
      <c r="AF33" s="82">
        <f t="shared" si="8"/>
        <v>82.76598584968629</v>
      </c>
      <c r="AG33" s="83">
        <f t="shared" si="9"/>
        <v>1017.2206647977573</v>
      </c>
      <c r="AH33" s="84">
        <f t="shared" si="10"/>
        <v>264.31718061674013</v>
      </c>
      <c r="AI33" s="85">
        <f t="shared" si="11"/>
        <v>10.992907801418438</v>
      </c>
    </row>
    <row r="34" spans="1:35" s="8" customFormat="1" ht="19.5" customHeight="1">
      <c r="A34" s="19">
        <v>29</v>
      </c>
      <c r="B34" s="18" t="s">
        <v>33</v>
      </c>
      <c r="C34" s="54">
        <v>8577</v>
      </c>
      <c r="D34" s="56">
        <f t="shared" si="12"/>
        <v>151.1</v>
      </c>
      <c r="E34" s="51">
        <f t="shared" si="12"/>
        <v>142.39999999999998</v>
      </c>
      <c r="F34" s="51">
        <f t="shared" si="12"/>
        <v>8.7</v>
      </c>
      <c r="G34" s="57">
        <f t="shared" si="1"/>
        <v>0</v>
      </c>
      <c r="H34" s="20">
        <v>0</v>
      </c>
      <c r="I34" s="20">
        <v>0</v>
      </c>
      <c r="J34" s="57">
        <f t="shared" si="13"/>
        <v>109.19999999999999</v>
      </c>
      <c r="K34" s="20">
        <v>106.6</v>
      </c>
      <c r="L34" s="20">
        <v>2.6</v>
      </c>
      <c r="M34" s="57">
        <f t="shared" si="14"/>
        <v>7.4</v>
      </c>
      <c r="N34" s="20">
        <v>7.4</v>
      </c>
      <c r="O34" s="20">
        <v>0</v>
      </c>
      <c r="P34" s="57">
        <f t="shared" si="16"/>
        <v>16</v>
      </c>
      <c r="Q34" s="20">
        <v>15.7</v>
      </c>
      <c r="R34" s="20">
        <v>0.3</v>
      </c>
      <c r="S34" s="57">
        <f t="shared" si="17"/>
        <v>0</v>
      </c>
      <c r="T34" s="20">
        <v>0</v>
      </c>
      <c r="U34" s="20">
        <v>0</v>
      </c>
      <c r="V34" s="57">
        <f t="shared" si="15"/>
        <v>18.5</v>
      </c>
      <c r="W34" s="20">
        <v>12.7</v>
      </c>
      <c r="X34" s="20">
        <v>5.8</v>
      </c>
      <c r="Y34" s="77">
        <v>31.1</v>
      </c>
      <c r="Z34" s="58">
        <f t="shared" si="2"/>
        <v>182.2</v>
      </c>
      <c r="AA34" s="60">
        <f>SUM(AB34:AC34)</f>
        <v>151.1</v>
      </c>
      <c r="AB34" s="78">
        <f t="shared" si="4"/>
        <v>135.1</v>
      </c>
      <c r="AC34" s="79">
        <f t="shared" si="5"/>
        <v>16</v>
      </c>
      <c r="AD34" s="80">
        <f t="shared" si="6"/>
        <v>587.2294119933155</v>
      </c>
      <c r="AE34" s="81">
        <f t="shared" si="7"/>
        <v>525.0476079437254</v>
      </c>
      <c r="AF34" s="82">
        <f t="shared" si="8"/>
        <v>62.18180404958999</v>
      </c>
      <c r="AG34" s="83">
        <f t="shared" si="9"/>
        <v>708.095293614706</v>
      </c>
      <c r="AH34" s="84">
        <f t="shared" si="10"/>
        <v>120.86588162139056</v>
      </c>
      <c r="AI34" s="85">
        <f t="shared" si="11"/>
        <v>10.589013898080742</v>
      </c>
    </row>
    <row r="35" spans="1:35" s="55" customFormat="1" ht="19.5" customHeight="1">
      <c r="A35" s="19">
        <v>30</v>
      </c>
      <c r="B35" s="18" t="s">
        <v>34</v>
      </c>
      <c r="C35" s="54">
        <v>4109</v>
      </c>
      <c r="D35" s="56">
        <f>G35+J35+M35+P35+S35+V35</f>
        <v>77.4</v>
      </c>
      <c r="E35" s="51">
        <f t="shared" si="12"/>
        <v>68.3</v>
      </c>
      <c r="F35" s="51">
        <f t="shared" si="12"/>
        <v>9.1</v>
      </c>
      <c r="G35" s="57">
        <f>SUM(H35:I35)</f>
        <v>0</v>
      </c>
      <c r="H35" s="20">
        <v>0</v>
      </c>
      <c r="I35" s="20">
        <v>0</v>
      </c>
      <c r="J35" s="57">
        <f t="shared" si="13"/>
        <v>63.1</v>
      </c>
      <c r="K35" s="20">
        <v>55.5</v>
      </c>
      <c r="L35" s="20">
        <v>7.6</v>
      </c>
      <c r="M35" s="57">
        <f t="shared" si="14"/>
        <v>3.9000000000000004</v>
      </c>
      <c r="N35" s="20">
        <v>2.7</v>
      </c>
      <c r="O35" s="20">
        <v>1.2</v>
      </c>
      <c r="P35" s="57">
        <f>SUM(Q35:R35)</f>
        <v>10.4</v>
      </c>
      <c r="Q35" s="20">
        <v>10.1</v>
      </c>
      <c r="R35" s="20">
        <v>0.3</v>
      </c>
      <c r="S35" s="57">
        <f>SUM(T35:U35)</f>
        <v>0</v>
      </c>
      <c r="T35" s="20">
        <v>0</v>
      </c>
      <c r="U35" s="20">
        <v>0</v>
      </c>
      <c r="V35" s="57">
        <f t="shared" si="15"/>
        <v>0</v>
      </c>
      <c r="W35" s="20">
        <v>0</v>
      </c>
      <c r="X35" s="20">
        <v>0</v>
      </c>
      <c r="Y35" s="77">
        <v>21.2</v>
      </c>
      <c r="Z35" s="58">
        <f>D35+Y35</f>
        <v>98.60000000000001</v>
      </c>
      <c r="AA35" s="60">
        <f t="shared" si="3"/>
        <v>77.4</v>
      </c>
      <c r="AB35" s="78">
        <f>G35+J35+M35+S35+V35</f>
        <v>67</v>
      </c>
      <c r="AC35" s="79">
        <f>P35</f>
        <v>10.4</v>
      </c>
      <c r="AD35" s="80">
        <f t="shared" si="6"/>
        <v>627.8899975663178</v>
      </c>
      <c r="AE35" s="81">
        <f t="shared" si="7"/>
        <v>543.5223493145128</v>
      </c>
      <c r="AF35" s="82">
        <f t="shared" si="8"/>
        <v>84.36764825180498</v>
      </c>
      <c r="AG35" s="83">
        <f t="shared" si="9"/>
        <v>799.8702036180742</v>
      </c>
      <c r="AH35" s="84">
        <f t="shared" si="10"/>
        <v>171.98020605175628</v>
      </c>
      <c r="AI35" s="85">
        <f t="shared" si="11"/>
        <v>13.436692506459947</v>
      </c>
    </row>
    <row r="36" spans="1:36" s="8" customFormat="1" ht="19.5" customHeight="1">
      <c r="A36" s="19">
        <v>31</v>
      </c>
      <c r="B36" s="18" t="s">
        <v>51</v>
      </c>
      <c r="C36" s="54">
        <v>5485</v>
      </c>
      <c r="D36" s="56">
        <f t="shared" si="12"/>
        <v>92.2</v>
      </c>
      <c r="E36" s="51">
        <f t="shared" si="12"/>
        <v>90.7</v>
      </c>
      <c r="F36" s="51">
        <f t="shared" si="12"/>
        <v>1.5</v>
      </c>
      <c r="G36" s="57">
        <f t="shared" si="1"/>
        <v>0</v>
      </c>
      <c r="H36" s="20">
        <v>0</v>
      </c>
      <c r="I36" s="20">
        <v>0</v>
      </c>
      <c r="J36" s="57">
        <f t="shared" si="13"/>
        <v>70.19999999999999</v>
      </c>
      <c r="K36" s="20">
        <v>70.1</v>
      </c>
      <c r="L36" s="20">
        <v>0.1</v>
      </c>
      <c r="M36" s="57">
        <f t="shared" si="14"/>
        <v>4.3999999999999995</v>
      </c>
      <c r="N36" s="20">
        <v>4.3</v>
      </c>
      <c r="O36" s="20">
        <v>0.1</v>
      </c>
      <c r="P36" s="57">
        <f t="shared" si="16"/>
        <v>10.9</v>
      </c>
      <c r="Q36" s="20">
        <v>10.9</v>
      </c>
      <c r="R36" s="20">
        <v>0</v>
      </c>
      <c r="S36" s="57">
        <f t="shared" si="17"/>
        <v>0</v>
      </c>
      <c r="T36" s="20">
        <v>0</v>
      </c>
      <c r="U36" s="20">
        <v>0</v>
      </c>
      <c r="V36" s="57">
        <f t="shared" si="15"/>
        <v>6.7</v>
      </c>
      <c r="W36" s="20">
        <v>5.4</v>
      </c>
      <c r="X36" s="20">
        <v>1.3</v>
      </c>
      <c r="Y36" s="77">
        <v>14.9</v>
      </c>
      <c r="Z36" s="58">
        <f t="shared" si="2"/>
        <v>107.10000000000001</v>
      </c>
      <c r="AA36" s="60">
        <f t="shared" si="3"/>
        <v>92.2</v>
      </c>
      <c r="AB36" s="78">
        <f t="shared" si="4"/>
        <v>81.3</v>
      </c>
      <c r="AC36" s="79">
        <f t="shared" si="5"/>
        <v>10.9</v>
      </c>
      <c r="AD36" s="80">
        <f t="shared" si="6"/>
        <v>560.3160133697965</v>
      </c>
      <c r="AE36" s="81">
        <f t="shared" si="7"/>
        <v>494.07474931631725</v>
      </c>
      <c r="AF36" s="82">
        <f t="shared" si="8"/>
        <v>66.24126405347918</v>
      </c>
      <c r="AG36" s="83">
        <f t="shared" si="9"/>
        <v>650.865998176846</v>
      </c>
      <c r="AH36" s="84">
        <f t="shared" si="10"/>
        <v>90.54998480704954</v>
      </c>
      <c r="AI36" s="85">
        <f t="shared" si="11"/>
        <v>11.822125813449023</v>
      </c>
      <c r="AJ36" s="55"/>
    </row>
    <row r="37" spans="1:35" s="8" customFormat="1" ht="19.5" customHeight="1">
      <c r="A37" s="19">
        <v>32</v>
      </c>
      <c r="B37" s="18" t="s">
        <v>45</v>
      </c>
      <c r="C37" s="54">
        <v>15747</v>
      </c>
      <c r="D37" s="56">
        <f t="shared" si="12"/>
        <v>305.3</v>
      </c>
      <c r="E37" s="51">
        <f t="shared" si="12"/>
        <v>249.4</v>
      </c>
      <c r="F37" s="51">
        <f t="shared" si="12"/>
        <v>55.900000000000006</v>
      </c>
      <c r="G37" s="57">
        <f t="shared" si="1"/>
        <v>0</v>
      </c>
      <c r="H37" s="20">
        <v>0</v>
      </c>
      <c r="I37" s="20">
        <v>0</v>
      </c>
      <c r="J37" s="57">
        <f t="shared" si="13"/>
        <v>250.6</v>
      </c>
      <c r="K37" s="20">
        <v>210.5</v>
      </c>
      <c r="L37" s="20">
        <v>40.1</v>
      </c>
      <c r="M37" s="57">
        <f t="shared" si="14"/>
        <v>24.7</v>
      </c>
      <c r="N37" s="20">
        <v>11.1</v>
      </c>
      <c r="O37" s="20">
        <v>13.6</v>
      </c>
      <c r="P37" s="57">
        <f t="shared" si="16"/>
        <v>30</v>
      </c>
      <c r="Q37" s="20">
        <v>27.8</v>
      </c>
      <c r="R37" s="20">
        <v>2.2</v>
      </c>
      <c r="S37" s="57">
        <f t="shared" si="17"/>
        <v>0</v>
      </c>
      <c r="T37" s="20">
        <v>0</v>
      </c>
      <c r="U37" s="20">
        <v>0</v>
      </c>
      <c r="V37" s="57">
        <f t="shared" si="15"/>
        <v>0</v>
      </c>
      <c r="W37" s="20">
        <v>0</v>
      </c>
      <c r="X37" s="20">
        <v>0</v>
      </c>
      <c r="Y37" s="77">
        <v>54.7</v>
      </c>
      <c r="Z37" s="58">
        <f t="shared" si="2"/>
        <v>360</v>
      </c>
      <c r="AA37" s="60">
        <f t="shared" si="3"/>
        <v>305.3</v>
      </c>
      <c r="AB37" s="78">
        <f t="shared" si="4"/>
        <v>275.3</v>
      </c>
      <c r="AC37" s="79">
        <f t="shared" si="5"/>
        <v>30</v>
      </c>
      <c r="AD37" s="80">
        <f t="shared" si="6"/>
        <v>646.2606634067865</v>
      </c>
      <c r="AE37" s="81">
        <f t="shared" si="7"/>
        <v>582.7565038843377</v>
      </c>
      <c r="AF37" s="82">
        <f t="shared" si="8"/>
        <v>63.504159522448724</v>
      </c>
      <c r="AG37" s="83">
        <f t="shared" si="9"/>
        <v>762.0499142693847</v>
      </c>
      <c r="AH37" s="84">
        <f t="shared" si="10"/>
        <v>115.78925086259817</v>
      </c>
      <c r="AI37" s="85">
        <f t="shared" si="11"/>
        <v>9.82640026203734</v>
      </c>
    </row>
    <row r="38" spans="1:35" s="8" customFormat="1" ht="19.5" customHeight="1" thickBot="1">
      <c r="A38" s="92">
        <v>33</v>
      </c>
      <c r="B38" s="93" t="s">
        <v>35</v>
      </c>
      <c r="C38" s="94">
        <v>11606</v>
      </c>
      <c r="D38" s="95">
        <f t="shared" si="12"/>
        <v>210.70000000000002</v>
      </c>
      <c r="E38" s="96">
        <f t="shared" si="12"/>
        <v>203.60000000000002</v>
      </c>
      <c r="F38" s="96">
        <f t="shared" si="12"/>
        <v>7.1</v>
      </c>
      <c r="G38" s="97">
        <f t="shared" si="1"/>
        <v>0</v>
      </c>
      <c r="H38" s="98">
        <v>0</v>
      </c>
      <c r="I38" s="98">
        <v>0</v>
      </c>
      <c r="J38" s="97">
        <f t="shared" si="13"/>
        <v>136.6</v>
      </c>
      <c r="K38" s="98">
        <v>134.5</v>
      </c>
      <c r="L38" s="98">
        <v>2.1</v>
      </c>
      <c r="M38" s="97">
        <f t="shared" si="14"/>
        <v>8.4</v>
      </c>
      <c r="N38" s="98">
        <v>7</v>
      </c>
      <c r="O38" s="98">
        <v>1.4</v>
      </c>
      <c r="P38" s="97">
        <f t="shared" si="16"/>
        <v>50.4</v>
      </c>
      <c r="Q38" s="98">
        <v>49.8</v>
      </c>
      <c r="R38" s="98">
        <v>0.6</v>
      </c>
      <c r="S38" s="97">
        <f t="shared" si="17"/>
        <v>0</v>
      </c>
      <c r="T38" s="98">
        <v>0</v>
      </c>
      <c r="U38" s="98">
        <v>0</v>
      </c>
      <c r="V38" s="97">
        <f t="shared" si="15"/>
        <v>15.3</v>
      </c>
      <c r="W38" s="98">
        <v>12.3</v>
      </c>
      <c r="X38" s="98">
        <v>3</v>
      </c>
      <c r="Y38" s="99">
        <v>46.5</v>
      </c>
      <c r="Z38" s="100">
        <f t="shared" si="2"/>
        <v>257.20000000000005</v>
      </c>
      <c r="AA38" s="101">
        <f t="shared" si="3"/>
        <v>210.70000000000002</v>
      </c>
      <c r="AB38" s="102">
        <f t="shared" si="4"/>
        <v>160.3</v>
      </c>
      <c r="AC38" s="103">
        <f t="shared" si="5"/>
        <v>50.4</v>
      </c>
      <c r="AD38" s="104">
        <f t="shared" si="6"/>
        <v>605.1467631684761</v>
      </c>
      <c r="AE38" s="105">
        <f t="shared" si="7"/>
        <v>460.3940490550865</v>
      </c>
      <c r="AF38" s="106">
        <f t="shared" si="8"/>
        <v>144.75271411338963</v>
      </c>
      <c r="AG38" s="107">
        <f t="shared" si="9"/>
        <v>738.698374404044</v>
      </c>
      <c r="AH38" s="108">
        <f t="shared" si="10"/>
        <v>133.5516112355678</v>
      </c>
      <c r="AI38" s="61">
        <f t="shared" si="11"/>
        <v>23.920265780730894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2022-06-14T06:19:08Z</cp:lastPrinted>
  <dcterms:created xsi:type="dcterms:W3CDTF">2012-06-07T07:04:38Z</dcterms:created>
  <dcterms:modified xsi:type="dcterms:W3CDTF">2022-06-29T05:04:22Z</dcterms:modified>
  <cp:category/>
  <cp:version/>
  <cp:contentType/>
  <cp:contentStatus/>
</cp:coreProperties>
</file>