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210" tabRatio="82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 name="実績報告書" sheetId="31" r:id="rId7"/>
  </sheets>
  <definedNames>
    <definedName name="_xlnm.Print_Area" localSheetId="3">個票1!$A$1:$AM$71</definedName>
    <definedName name="_xlnm.Print_Area" localSheetId="6">実績報告書!$A$1:$AU$45</definedName>
    <definedName name="_xlnm.Print_Area" localSheetId="4">職員表!$A$1:$U$45</definedName>
    <definedName name="_xlnm.Print_Area" localSheetId="2">申請額一覧!$A$1:$O$19</definedName>
    <definedName name="_xlnm.Print_Area" localSheetId="1">申請書!$A$1:$AU$45</definedName>
    <definedName name="_xlnm.Print_Titles" localSheetId="4">職員表!$4:$5</definedName>
  </definedNames>
  <calcPr calcId="145621"/>
</workbook>
</file>

<file path=xl/calcChain.xml><?xml version="1.0" encoding="utf-8"?>
<calcChain xmlns="http://schemas.openxmlformats.org/spreadsheetml/2006/main">
  <c r="M22" i="19" l="1"/>
  <c r="AI21" i="19"/>
  <c r="V22" i="19"/>
  <c r="AO22" i="19"/>
  <c r="X25" i="19"/>
  <c r="H37" i="19"/>
  <c r="AI24" i="19" s="1"/>
  <c r="AI26" i="19" s="1"/>
  <c r="X40" i="19"/>
  <c r="AI40" i="19"/>
  <c r="H50" i="19"/>
  <c r="AI52" i="19"/>
  <c r="X58" i="19"/>
  <c r="X59" i="19"/>
  <c r="H70" i="19"/>
  <c r="AI57" i="19" s="1"/>
  <c r="AI59" i="19" s="1"/>
  <c r="A51" i="21" l="1"/>
  <c r="A49" i="21"/>
  <c r="A48" i="21"/>
  <c r="E7" i="27" l="1"/>
  <c r="E8" i="27"/>
  <c r="F8" i="27" s="1"/>
  <c r="S8" i="27" s="1"/>
  <c r="E9" i="27"/>
  <c r="F9" i="27" s="1"/>
  <c r="S9" i="27" s="1"/>
  <c r="E10" i="27"/>
  <c r="F10" i="27"/>
  <c r="S10" i="27" s="1"/>
  <c r="E11" i="27"/>
  <c r="F11" i="27" s="1"/>
  <c r="S11" i="27" s="1"/>
  <c r="E12" i="27"/>
  <c r="F12" i="27"/>
  <c r="S12" i="27" s="1"/>
  <c r="E13" i="27"/>
  <c r="F13" i="27" s="1"/>
  <c r="S13" i="27" s="1"/>
  <c r="E14" i="27"/>
  <c r="F14" i="27" s="1"/>
  <c r="S14" i="27" s="1"/>
  <c r="E15" i="27"/>
  <c r="F15" i="27" s="1"/>
  <c r="S15" i="27" s="1"/>
  <c r="E16" i="27"/>
  <c r="F16" i="27"/>
  <c r="S16" i="27" s="1"/>
  <c r="E17" i="27"/>
  <c r="F17" i="27" s="1"/>
  <c r="S17" i="27" s="1"/>
  <c r="E18" i="27"/>
  <c r="F18" i="27"/>
  <c r="S18" i="27" s="1"/>
  <c r="E19" i="27"/>
  <c r="F19" i="27" s="1"/>
  <c r="S19" i="27" s="1"/>
  <c r="E20" i="27"/>
  <c r="F20" i="27"/>
  <c r="S20" i="27" s="1"/>
  <c r="E21" i="27"/>
  <c r="F21" i="27" s="1"/>
  <c r="S21" i="27" s="1"/>
  <c r="E22" i="27"/>
  <c r="F22" i="27"/>
  <c r="S22" i="27" s="1"/>
  <c r="E23" i="27"/>
  <c r="F23" i="27" s="1"/>
  <c r="S23" i="27" s="1"/>
  <c r="E24" i="27"/>
  <c r="F24" i="27"/>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c r="S84" i="27" s="1"/>
  <c r="E85" i="27"/>
  <c r="F85" i="27" s="1"/>
  <c r="S85" i="27" s="1"/>
  <c r="E6" i="27"/>
  <c r="F6" i="27" s="1"/>
  <c r="S6" i="27" s="1"/>
  <c r="F13" i="29"/>
  <c r="F7" i="27" l="1"/>
  <c r="S7" i="27" s="1"/>
  <c r="I6" i="29"/>
  <c r="I10" i="29"/>
  <c r="I16" i="29"/>
  <c r="I14" i="29"/>
  <c r="I18" i="29"/>
  <c r="I12" i="29"/>
  <c r="I9" i="29"/>
  <c r="I13" i="29"/>
  <c r="I17" i="29"/>
  <c r="I15" i="29"/>
  <c r="I11" i="29"/>
  <c r="I7" i="29"/>
  <c r="I8" i="29"/>
  <c r="I19" i="29"/>
  <c r="O10" i="27" l="1"/>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M8" i="29"/>
  <c r="L6" i="29"/>
  <c r="L8" i="29"/>
  <c r="H19" i="29"/>
  <c r="L9" i="29"/>
  <c r="J15" i="29"/>
  <c r="M9" i="29"/>
  <c r="J12" i="29"/>
  <c r="F5" i="29"/>
  <c r="J10" i="29"/>
  <c r="L7" i="29"/>
  <c r="M6" i="29"/>
  <c r="M16" i="29"/>
  <c r="L12" i="29"/>
  <c r="K12" i="29"/>
  <c r="K9" i="29"/>
  <c r="J6" i="29"/>
  <c r="M15" i="29"/>
  <c r="H12" i="29"/>
  <c r="K8" i="29"/>
  <c r="H16" i="29"/>
  <c r="M14" i="29"/>
  <c r="M17" i="29"/>
  <c r="J9" i="29"/>
  <c r="J7" i="29"/>
  <c r="M19" i="29"/>
  <c r="K19" i="29"/>
  <c r="K17" i="29"/>
  <c r="L10" i="29"/>
  <c r="K7" i="29"/>
  <c r="L14" i="29"/>
  <c r="K11" i="29"/>
  <c r="H9" i="29"/>
  <c r="K15" i="29"/>
  <c r="H11" i="29"/>
  <c r="H14" i="29"/>
  <c r="J13" i="29"/>
  <c r="H8" i="29"/>
  <c r="L17" i="29"/>
  <c r="L13" i="29"/>
  <c r="H13" i="29"/>
  <c r="H15" i="29"/>
  <c r="L18" i="29"/>
  <c r="K6" i="29"/>
  <c r="M11" i="29"/>
  <c r="J8" i="29"/>
  <c r="H7" i="29"/>
  <c r="M10" i="29"/>
  <c r="J18" i="29"/>
  <c r="L15" i="29"/>
  <c r="K10" i="29"/>
  <c r="J11" i="29"/>
  <c r="K14" i="29"/>
  <c r="H17" i="29"/>
  <c r="F6" i="29"/>
  <c r="J17" i="29"/>
  <c r="L16" i="29"/>
  <c r="M12" i="29"/>
  <c r="K18" i="29"/>
  <c r="J16" i="29"/>
  <c r="M13" i="29"/>
  <c r="L11" i="29"/>
  <c r="H6" i="29"/>
  <c r="M7" i="29"/>
  <c r="H18" i="29"/>
  <c r="M18" i="29"/>
  <c r="L19" i="29"/>
  <c r="J14" i="29"/>
  <c r="J19" i="29"/>
  <c r="K16" i="29"/>
  <c r="K13" i="29"/>
  <c r="H10"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F17" i="29"/>
  <c r="F15" i="29"/>
  <c r="F12" i="29"/>
  <c r="F11" i="29"/>
  <c r="F14" i="29"/>
  <c r="F10" i="29"/>
  <c r="F18" i="29"/>
  <c r="F19" i="29"/>
  <c r="F16" i="29"/>
  <c r="F9" i="29"/>
  <c r="F7" i="29"/>
  <c r="L5" i="29"/>
  <c r="F8" i="29"/>
  <c r="AH19" i="20" l="1"/>
  <c r="K5" i="29"/>
  <c r="AH18" i="20" l="1"/>
  <c r="A6" i="30"/>
  <c r="A7" i="30" s="1"/>
  <c r="A8" i="30" s="1"/>
  <c r="A9" i="30" s="1"/>
  <c r="A10" i="30" s="1"/>
  <c r="A11" i="30" s="1"/>
  <c r="A12" i="30" s="1"/>
  <c r="A13" i="30" s="1"/>
  <c r="A14" i="30" s="1"/>
  <c r="I5" i="29"/>
  <c r="J5" i="29"/>
  <c r="H5" i="29"/>
  <c r="AH17" i="20" l="1"/>
  <c r="E13" i="29"/>
  <c r="E6" i="29"/>
  <c r="B13" i="29"/>
  <c r="D10" i="29"/>
  <c r="C14" i="29"/>
  <c r="B5" i="29"/>
  <c r="D8" i="29"/>
  <c r="E7" i="29"/>
  <c r="E12" i="29"/>
  <c r="B15" i="29"/>
  <c r="E5" i="29"/>
  <c r="C10" i="29"/>
  <c r="C8" i="29"/>
  <c r="D11" i="29"/>
  <c r="M5" i="29"/>
  <c r="E18" i="29"/>
  <c r="B11" i="29"/>
  <c r="D9" i="29"/>
  <c r="C6" i="29"/>
  <c r="E11" i="29"/>
  <c r="D14" i="29"/>
  <c r="D5" i="29"/>
  <c r="B8" i="29"/>
  <c r="E14" i="29"/>
  <c r="B6" i="29"/>
  <c r="B14" i="29"/>
  <c r="E9" i="29"/>
  <c r="C13" i="29"/>
  <c r="E19" i="29"/>
  <c r="C18" i="29"/>
  <c r="C17" i="29"/>
  <c r="B18" i="29"/>
  <c r="B10" i="29"/>
  <c r="C5" i="29"/>
  <c r="D19" i="29"/>
  <c r="B19" i="29"/>
  <c r="D7" i="29"/>
  <c r="D15" i="29"/>
  <c r="B16" i="29"/>
  <c r="E10" i="29"/>
  <c r="D13" i="29"/>
  <c r="C16" i="29"/>
  <c r="D16" i="29"/>
  <c r="B9" i="29"/>
  <c r="D6" i="29"/>
  <c r="B7" i="29"/>
  <c r="E16" i="29"/>
  <c r="B17" i="29"/>
  <c r="C19" i="29"/>
  <c r="C7" i="29"/>
  <c r="D12" i="29"/>
  <c r="E17" i="29"/>
  <c r="C12" i="29"/>
  <c r="B12" i="29"/>
  <c r="D17" i="29"/>
  <c r="C9" i="29"/>
  <c r="E8" i="29"/>
  <c r="C15" i="29"/>
  <c r="C11" i="29"/>
  <c r="D18" i="29"/>
  <c r="E15"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S6" i="29"/>
  <c r="G5" i="29" l="1"/>
</calcChain>
</file>

<file path=xl/comments1.xml><?xml version="1.0" encoding="utf-8"?>
<comments xmlns="http://schemas.openxmlformats.org/spreadsheetml/2006/main">
  <authors>
    <author>厚生労働省ネットワークシステム</author>
  </authors>
  <commentList>
    <comment ref="O1" author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W3" author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10" authorId="1">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text>
        <r>
          <rPr>
            <b/>
            <sz val="9"/>
            <color indexed="81"/>
            <rFont val="MS P ゴシック"/>
            <family val="3"/>
            <charset val="128"/>
          </rPr>
          <t>「氏名（漢字、カナ）」：
姓と名の間はスペースを空けないで下さい。</t>
        </r>
      </text>
    </comment>
    <comment ref="D4" authorId="0">
      <text>
        <r>
          <rPr>
            <b/>
            <sz val="9"/>
            <color indexed="81"/>
            <rFont val="MS P ゴシック"/>
            <family val="3"/>
            <charset val="128"/>
          </rPr>
          <t xml:space="preserve">「生年月日（西暦）」：
「西暦/月/日」（yyyy/mm/dd）と入力してください。
</t>
        </r>
      </text>
    </comment>
    <comment ref="H4" authorId="0">
      <text>
        <r>
          <rPr>
            <b/>
            <sz val="9"/>
            <color indexed="81"/>
            <rFont val="MS P ゴシック"/>
            <family val="3"/>
            <charset val="128"/>
          </rPr>
          <t>「主たる勤務先」：
慰労金は、本欄に記入された事業所に振り込まれ、当該事業所から支給されます。</t>
        </r>
      </text>
    </comment>
    <comment ref="K4" author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<sst xmlns="http://schemas.openxmlformats.org/spreadsheetml/2006/main" count="409" uniqueCount="269">
  <si>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</si>
  <si>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</si>
  <si>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</si>
  <si>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</si>
  <si>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</si>
  <si>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</si>
  <si>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</si>
  <si>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</si>
  <si>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</si>
  <si>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</si>
  <si>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</si>
  <si>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</si>
  <si>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</si>
  <si>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</si>
  <si>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</si>
  <si>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</si>
  <si>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</si>
  <si>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</si>
  <si>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</si>
  <si>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</si>
  <si>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</si>
  <si>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</si>
  <si>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</si>
  <si>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</si>
  <si>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</si>
  <si>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</si>
  <si>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</si>
  <si>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</si>
  <si>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</si>
  <si>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</si>
  <si>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</si>
  <si>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</si>
  <si>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</si>
  <si>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</si>
  <si>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</si>
  <si>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</si>
  <si>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</si>
  <si>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</si>
  <si>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</si>
  <si>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</si>
  <si>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</si>
  <si>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</si>
  <si>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</si>
  <si>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</si>
  <si>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</si>
  <si>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</si>
  <si>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</si>
  <si>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</si>
  <si>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</si>
  <si>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</si>
  <si>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</si>
  <si>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</si>
  <si>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</si>
  <si>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</si>
  <si>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</si>
  <si>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</si>
  <si>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</si>
  <si>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</si>
  <si>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</si>
  <si>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</si>
  <si>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</si>
  <si>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</si>
  <si>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</si>
  <si>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</si>
  <si>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</si>
  <si>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</si>
  <si>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</si>
  <si>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</si>
  <si>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</si>
  <si>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</si>
  <si>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</si>
  <si>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</si>
  <si>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</si>
  <si>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</si>
  <si>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</si>
  <si>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</si>
  <si>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</si>
  <si>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</si>
  <si>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</si>
  <si>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</si>
  <si>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</si>
  <si>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</si>
  <si>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</si>
  <si>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</si>
  <si>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</si>
  <si>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</si>
  <si>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</si>
  <si>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</si>
  <si>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</si>
  <si>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</si>
  <si>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</si>
  <si>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</si>
  <si>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</si>
  <si>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</si>
  <si>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</si>
  <si>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</si>
  <si>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</si>
  <si>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</si>
  <si>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</si>
  <si>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</si>
  <si>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</si>
  <si>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</si>
  <si>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</si>
  <si>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</si>
  <si>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</si>
  <si>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</si>
  <si>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</si>
  <si>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</si>
  <si>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</si>
  <si>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</si>
  <si>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</si>
  <si>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</si>
  <si>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</si>
  <si>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</si>
  <si>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</si>
  <si>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</si>
  <si>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</si>
  <si>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</si>
  <si>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</si>
  <si>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</si>
  <si>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</si>
  <si>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</si>
  <si>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</si>
  <si>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</si>
  <si>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</si>
  <si>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</si>
  <si>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</si>
  <si>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</si>
  <si>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</si>
  <si>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</si>
  <si>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</si>
  <si>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</si>
  <si>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</si>
  <si>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</si>
  <si>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</si>
  <si>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</si>
  <si>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</si>
  <si>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</si>
  <si>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</si>
  <si>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</si>
  <si>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</si>
  <si>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</si>
  <si>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</si>
  <si>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</si>
  <si>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</si>
  <si>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</si>
  <si>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</si>
  <si>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</si>
  <si>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</si>
  <si>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</si>
  <si>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</si>
  <si>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</si>
  <si>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</si>
  <si>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</si>
  <si>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</si>
  <si>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</si>
  <si>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</si>
  <si>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</si>
  <si>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</si>
  <si>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</si>
  <si>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</si>
  <si>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</si>
  <si>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</si>
  <si>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</si>
  <si>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</si>
  <si>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</si>
  <si>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</si>
  <si>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</si>
  <si>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</si>
  <si>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</si>
  <si>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</si>
  <si>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</si>
  <si>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</si>
  <si>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</si>
  <si>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</si>
  <si>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</si>
  <si>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</si>
  <si>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</si>
  <si>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</si>
  <si>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</si>
  <si>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</si>
  <si>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</si>
  <si>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</si>
  <si>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</si>
  <si>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</si>
  <si>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</si>
  <si>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</si>
  <si>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</si>
  <si>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</si>
  <si>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</si>
  <si>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</si>
  <si>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</si>
  <si>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</si>
  <si>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</si>
  <si>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</si>
  <si>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</si>
  <si>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</si>
  <si>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</si>
  <si>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</si>
  <si>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</si>
  <si>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</si>
  <si>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</si>
  <si>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</si>
  <si>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</si>
  <si>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3"/>
  </si>
  <si>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</si>
  <si>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重度障害者等包括支援</t>
    <rPh sb="0" eb="2">
      <t>ジュウド</t>
    </rPh>
    <rPh sb="2" eb="5">
      <t>ショウガイシャ</t>
    </rPh>
    <rPh sb="5" eb="6">
      <t>トウ</t>
    </rPh>
    <rPh sb="6" eb="8">
      <t>ホウカツ</t>
    </rPh>
    <rPh sb="8" eb="10">
      <t>シエン</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</si>
  <si>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</si>
  <si>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</si>
  <si>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</si>
  <si>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</si>
  <si>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</si>
  <si>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</si>
  <si>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</si>
  <si>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</si>
  <si>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</si>
  <si>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</si>
  <si>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</si>
  <si>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</si>
  <si>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</si>
  <si>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</si>
  <si>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</si>
  <si>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</si>
  <si>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１　事業所・施設別申請額一覧（様式１）</t>
    <phoneticPr fontId="3"/>
  </si>
  <si>
    <t>　　（事業所単位）（様式２）</t>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</si>
  <si>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</si>
  <si>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</si>
  <si>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</si>
  <si>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</si>
  <si>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</si>
  <si>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</si>
  <si>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</si>
  <si>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</si>
  <si>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</si>
  <si>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</si>
  <si>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</si>
  <si>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</si>
  <si>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</si>
  <si>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</si>
  <si>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</si>
  <si>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</si>
  <si>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</si>
  <si>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</si>
  <si>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</si>
  <si>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</si>
  <si>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</si>
  <si>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</si>
  <si>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</si>
  <si>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</si>
  <si>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</si>
  <si>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</si>
  <si>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</si>
  <si>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申請書に、申請者の法人名、代表者名、日付、提出先（岩手県知事）を入力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5" eb="27">
      <t>イワテ</t>
    </rPh>
    <rPh sb="27" eb="30">
      <t>ケンチジ</t>
    </rPh>
    <rPh sb="32" eb="34">
      <t>ニュウリョク</t>
    </rPh>
    <phoneticPr fontId="3"/>
  </si>
  <si>
    <r>
      <t xml:space="preserve">県で必要な作業を行い、事業者に助成金を交付
</t>
    </r>
    <r>
      <rPr>
        <sz val="10"/>
        <color rgb="FF0070C0"/>
        <rFont val="ＭＳ 明朝"/>
        <family val="1"/>
        <charset val="128"/>
      </rPr>
      <t>※様式１（申請額一覧）の「審査結果」欄に「可」を入力の上、国保連に送付（月末までに送付があったものについて、翌月末に支払い）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23" eb="25">
      <t>ヨウシキ</t>
    </rPh>
    <rPh sb="27" eb="30">
      <t>シンセイガク</t>
    </rPh>
    <rPh sb="30" eb="32">
      <t>イチラン</t>
    </rPh>
    <rPh sb="35" eb="37">
      <t>シンサ</t>
    </rPh>
    <rPh sb="37" eb="39">
      <t>ケッカ</t>
    </rPh>
    <rPh sb="40" eb="41">
      <t>ラン</t>
    </rPh>
    <rPh sb="43" eb="44">
      <t>カ</t>
    </rPh>
    <rPh sb="46" eb="48">
      <t>ニュウリョク</t>
    </rPh>
    <rPh sb="49" eb="50">
      <t>ウエ</t>
    </rPh>
    <rPh sb="58" eb="60">
      <t>ゲツマツ</t>
    </rPh>
    <rPh sb="63" eb="65">
      <t>ソウフ</t>
    </rPh>
    <rPh sb="76" eb="79">
      <t>ヨクゲツマツ</t>
    </rPh>
    <rPh sb="80" eb="82">
      <t>シハラ</t>
    </rPh>
    <phoneticPr fontId="3"/>
  </si>
  <si>
    <r>
      <t xml:space="preserve">事業者からExcelファイルを受領し、内容を審査
</t>
    </r>
    <r>
      <rPr>
        <sz val="10"/>
        <color rgb="FF0070C0"/>
        <rFont val="ＭＳ 明朝"/>
        <family val="1"/>
        <charset val="128"/>
      </rPr>
      <t>※岩手県国保連を通じて県に送付</t>
    </r>
    <rPh sb="0" eb="3">
      <t>ジギョウシャ</t>
    </rPh>
    <rPh sb="15" eb="17">
      <t>ジュリョウ</t>
    </rPh>
    <rPh sb="19" eb="21">
      <t>ナイヨウ</t>
    </rPh>
    <rPh sb="22" eb="24">
      <t>シンサ</t>
    </rPh>
    <rPh sb="26" eb="29">
      <t>イワテケン</t>
    </rPh>
    <rPh sb="29" eb="32">
      <t>コクホレン</t>
    </rPh>
    <rPh sb="33" eb="34">
      <t>ツウ</t>
    </rPh>
    <rPh sb="36" eb="37">
      <t>ケン</t>
    </rPh>
    <rPh sb="38" eb="40">
      <t>ソウフ</t>
    </rPh>
    <phoneticPr fontId="3"/>
  </si>
  <si>
    <t>Excelファイル名を代表となる事業所の事業所番号に変更し、県（岩手県国保連）に送付</t>
    <rPh sb="30" eb="31">
      <t>ケン</t>
    </rPh>
    <rPh sb="32" eb="35">
      <t>イワテケン</t>
    </rPh>
    <rPh sb="35" eb="38">
      <t>コクホレン</t>
    </rPh>
    <phoneticPr fontId="3"/>
  </si>
  <si>
    <t>新型コロナウイルス感染症緊急包括支援交付金（障害分）に関する事業実施計画（実績）書</t>
    <rPh sb="22" eb="24">
      <t>ショウガイ</t>
    </rPh>
    <rPh sb="37" eb="39">
      <t>ジッセキ</t>
    </rPh>
    <phoneticPr fontId="3"/>
  </si>
  <si>
    <t>　岩手県知事</t>
    <rPh sb="1" eb="4">
      <t>イワテケン</t>
    </rPh>
    <rPh sb="4" eb="6">
      <t>チジ</t>
    </rPh>
    <phoneticPr fontId="3"/>
  </si>
  <si>
    <t>令和２年度新型コロナウイルス感染症緊急包括支援交付金（障害分）に係る実績報告書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9">
      <t>ホウコクショ</t>
    </rPh>
    <phoneticPr fontId="3"/>
  </si>
  <si>
    <t>　標記について、次により事業が完了したので関係書類を添えて報告する。</t>
    <rPh sb="1" eb="3">
      <t>ヒョウキ</t>
    </rPh>
    <rPh sb="8" eb="9">
      <t>ツギ</t>
    </rPh>
    <rPh sb="12" eb="14">
      <t>ジギョウ</t>
    </rPh>
    <rPh sb="15" eb="17">
      <t>カンリョウ</t>
    </rPh>
    <rPh sb="21" eb="23">
      <t>カンケイ</t>
    </rPh>
    <rPh sb="23" eb="25">
      <t>ショルイ</t>
    </rPh>
    <rPh sb="26" eb="27">
      <t>ソ</t>
    </rPh>
    <rPh sb="29" eb="31">
      <t>ホウコク</t>
    </rPh>
    <phoneticPr fontId="3"/>
  </si>
  <si>
    <t>　　支払済額　：　</t>
    <rPh sb="2" eb="4">
      <t>シハラ</t>
    </rPh>
    <rPh sb="4" eb="5">
      <t>ズ</t>
    </rPh>
    <rPh sb="5" eb="6">
      <t>ガク</t>
    </rPh>
    <phoneticPr fontId="3"/>
  </si>
  <si>
    <t>再開支援への助成事業</t>
  </si>
  <si>
    <t>１　事業所・施設別申請額一覧（様式１）</t>
  </si>
  <si>
    <t>２　新型コロナウイルス感染症緊急包括支援交付金（障害分）に関する事業実施計画（実績）書</t>
    <rPh sb="2" eb="4">
      <t>シンガタ</t>
    </rPh>
    <rPh sb="11" eb="14">
      <t>カンセンショウ</t>
    </rPh>
    <rPh sb="14" eb="16">
      <t>キンキュウ</t>
    </rPh>
    <rPh sb="16" eb="18">
      <t>ホウカツ</t>
    </rPh>
    <rPh sb="18" eb="20">
      <t>シエン</t>
    </rPh>
    <rPh sb="20" eb="23">
      <t>コウフキン</t>
    </rPh>
    <rPh sb="24" eb="26">
      <t>ショウガイ</t>
    </rPh>
    <rPh sb="26" eb="27">
      <t>ブン</t>
    </rPh>
    <rPh sb="39" eb="41">
      <t>ジッセキ</t>
    </rPh>
    <phoneticPr fontId="3"/>
  </si>
  <si>
    <t>　　（事業所単位）（様式２）</t>
  </si>
  <si>
    <t>４　支出を証明する書類（領収書、振込記録、レシート等の根拠資料（写し可））</t>
    <rPh sb="2" eb="4">
      <t>シシュツ</t>
    </rPh>
    <rPh sb="5" eb="7">
      <t>ショウメイ</t>
    </rPh>
    <rPh sb="9" eb="11">
      <t>ショルイ</t>
    </rPh>
    <rPh sb="12" eb="15">
      <t>リョウシュウショ</t>
    </rPh>
    <rPh sb="16" eb="18">
      <t>フリコミ</t>
    </rPh>
    <rPh sb="18" eb="20">
      <t>キロク</t>
    </rPh>
    <rPh sb="25" eb="26">
      <t>トウ</t>
    </rPh>
    <rPh sb="27" eb="29">
      <t>コンキョ</t>
    </rPh>
    <rPh sb="29" eb="31">
      <t>シリョウ</t>
    </rPh>
    <rPh sb="32" eb="33">
      <t>ウツ</t>
    </rPh>
    <rPh sb="34" eb="35">
      <t>カ</t>
    </rPh>
    <phoneticPr fontId="3"/>
  </si>
  <si>
    <t>【報告内容に関する問い合わせ先】</t>
    <rPh sb="1" eb="3">
      <t>ホウコク</t>
    </rPh>
    <rPh sb="3" eb="5">
      <t>ナイヨウ</t>
    </rPh>
    <rPh sb="6" eb="7">
      <t>カン</t>
    </rPh>
    <rPh sb="9" eb="10">
      <t>ト</t>
    </rPh>
    <rPh sb="11" eb="12">
      <t>ア</t>
    </rPh>
    <rPh sb="14" eb="15">
      <t>サキ</t>
    </rPh>
    <phoneticPr fontId="3"/>
  </si>
  <si>
    <t>e-mail</t>
  </si>
  <si>
    <t>岩手県知事</t>
    <rPh sb="0" eb="3">
      <t>イワテケン</t>
    </rPh>
    <rPh sb="3" eb="5">
      <t>チジ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</si>
</sst>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16"/>
      <color indexed="81"/>
      <name val="MS P 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3" fillId="0" borderId="10" xfId="0" applyFont="1" applyBorder="1">
      <alignment vertical="center"/>
    </xf>
    <xf numFmtId="0" fontId="20"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21"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5"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6" fillId="6" borderId="0" xfId="0" applyFont="1" applyFill="1" applyAlignment="1">
      <alignment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6"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6" borderId="0"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0" borderId="0" xfId="0" applyFont="1" applyFill="1" applyBorder="1" applyAlignment="1">
      <alignment vertical="center"/>
    </xf>
    <xf numFmtId="0" fontId="11" fillId="2" borderId="12" xfId="0" applyFont="1" applyFill="1" applyBorder="1" applyAlignment="1">
      <alignment horizontal="center"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lignment vertical="center"/>
    </xf>
    <xf numFmtId="0" fontId="16" fillId="0" borderId="0" xfId="0" applyFont="1" applyAlignment="1">
      <alignment horizontal="center"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lignment vertical="center"/>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4" fillId="9" borderId="25" xfId="0" applyFont="1" applyFill="1" applyBorder="1" applyAlignment="1">
      <alignment vertical="center"/>
    </xf>
    <xf numFmtId="0" fontId="24" fillId="9" borderId="26" xfId="0" applyFont="1" applyFill="1" applyBorder="1" applyAlignment="1">
      <alignment vertical="center"/>
    </xf>
    <xf numFmtId="0" fontId="24"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177" fontId="11" fillId="3" borderId="14" xfId="4" applyNumberFormat="1" applyFont="1" applyFill="1" applyBorder="1" applyAlignment="1" applyProtection="1">
      <alignment vertical="center" shrinkToFit="1"/>
      <protection locked="0"/>
    </xf>
    <xf numFmtId="177" fontId="11" fillId="3" borderId="7" xfId="4" applyNumberFormat="1" applyFont="1" applyFill="1" applyBorder="1" applyAlignment="1" applyProtection="1">
      <alignment vertical="center" shrinkToFit="1"/>
      <protection locked="0"/>
    </xf>
    <xf numFmtId="177" fontId="11" fillId="3" borderId="15" xfId="4"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7" fontId="11" fillId="0" borderId="1" xfId="4" applyNumberFormat="1" applyFont="1" applyFill="1" applyBorder="1" applyAlignment="1">
      <alignment vertical="center" shrinkToFi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18" xfId="4" applyNumberFormat="1" applyFont="1" applyFill="1" applyBorder="1" applyAlignment="1" applyProtection="1">
      <alignment vertical="center" shrinkToFit="1"/>
      <protection locked="0"/>
    </xf>
    <xf numFmtId="177" fontId="11" fillId="3" borderId="19" xfId="4" applyNumberFormat="1" applyFont="1" applyFill="1" applyBorder="1" applyAlignment="1" applyProtection="1">
      <alignment vertical="center" shrinkToFit="1"/>
      <protection locked="0"/>
    </xf>
    <xf numFmtId="177" fontId="11" fillId="3" borderId="20" xfId="4"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177" fontId="11" fillId="3" borderId="36" xfId="4" applyNumberFormat="1" applyFont="1" applyFill="1" applyBorder="1" applyAlignment="1" applyProtection="1">
      <alignment vertical="center" shrinkToFit="1"/>
      <protection locked="0"/>
    </xf>
    <xf numFmtId="177" fontId="11" fillId="3" borderId="13" xfId="4" applyNumberFormat="1" applyFont="1" applyFill="1" applyBorder="1" applyAlignment="1" applyProtection="1">
      <alignment vertical="center" shrinkToFit="1"/>
      <protection locked="0"/>
    </xf>
    <xf numFmtId="177" fontId="11" fillId="3" borderId="37" xfId="4" applyNumberFormat="1" applyFont="1" applyFill="1" applyBorder="1" applyAlignment="1" applyProtection="1">
      <alignment vertical="center" shrinkToFit="1"/>
      <protection locked="0"/>
    </xf>
    <xf numFmtId="0" fontId="9" fillId="3" borderId="36" xfId="0" applyFont="1" applyFill="1" applyBorder="1" applyAlignment="1" applyProtection="1">
      <alignment vertical="center" shrinkToFit="1"/>
      <protection locked="0"/>
    </xf>
    <xf numFmtId="0" fontId="9" fillId="3" borderId="13" xfId="0" applyFont="1" applyFill="1" applyBorder="1" applyAlignment="1" applyProtection="1">
      <alignment vertical="center" shrinkToFit="1"/>
      <protection locked="0"/>
    </xf>
    <xf numFmtId="0" fontId="9" fillId="3" borderId="37" xfId="0" applyFont="1" applyFill="1" applyBorder="1" applyAlignment="1" applyProtection="1">
      <alignment vertical="center" shrinkToFit="1"/>
      <protection locked="0"/>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4" borderId="1"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 xfId="0" applyNumberFormat="1" applyFont="1" applyFill="1" applyBorder="1" applyAlignment="1" applyProtection="1">
      <alignment vertical="center"/>
      <protection locked="0"/>
    </xf>
    <xf numFmtId="49" fontId="11" fillId="3" borderId="2" xfId="0" applyNumberFormat="1" applyFont="1" applyFill="1" applyBorder="1" applyAlignment="1" applyProtection="1">
      <alignment vertical="center"/>
      <protection locked="0"/>
    </xf>
    <xf numFmtId="49" fontId="11" fillId="3" borderId="3" xfId="0" applyNumberFormat="1" applyFont="1" applyFill="1" applyBorder="1" applyAlignment="1" applyProtection="1">
      <alignment vertical="center"/>
      <protection locked="0"/>
    </xf>
    <xf numFmtId="0" fontId="11" fillId="3" borderId="1" xfId="0" applyFont="1" applyFill="1" applyBorder="1" applyAlignment="1" applyProtection="1">
      <alignment vertical="center" shrinkToFit="1"/>
      <protection locked="0"/>
    </xf>
    <xf numFmtId="0" fontId="11" fillId="3" borderId="2" xfId="0" applyFont="1" applyFill="1" applyBorder="1" applyAlignment="1" applyProtection="1">
      <alignment vertical="center" shrinkToFit="1"/>
      <protection locked="0"/>
    </xf>
    <xf numFmtId="0" fontId="11" fillId="3" borderId="3" xfId="0" applyFont="1" applyFill="1" applyBorder="1" applyAlignment="1" applyProtection="1">
      <alignment vertical="center" shrinkToFit="1"/>
      <protection locked="0"/>
    </xf>
    <xf numFmtId="49" fontId="5" fillId="3" borderId="1" xfId="0" applyNumberFormat="1" applyFont="1" applyFill="1" applyBorder="1" applyAlignment="1" applyProtection="1">
      <alignment horizontal="center" vertical="center" shrinkToFit="1"/>
      <protection locked="0"/>
    </xf>
    <xf numFmtId="49" fontId="5" fillId="3" borderId="2" xfId="0" applyNumberFormat="1"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9" fillId="0" borderId="0"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1" xfId="0" applyFont="1" applyFill="1" applyBorder="1" applyAlignment="1" applyProtection="1">
      <alignment vertical="center"/>
    </xf>
    <xf numFmtId="0" fontId="8" fillId="3" borderId="2" xfId="0" applyFont="1" applyFill="1" applyBorder="1" applyAlignment="1" applyProtection="1">
      <alignment vertical="center"/>
    </xf>
    <xf numFmtId="0" fontId="8" fillId="2" borderId="1" xfId="0" applyFont="1" applyFill="1" applyBorder="1" applyAlignment="1">
      <alignment vertical="center" wrapText="1" shrinkToFit="1"/>
    </xf>
    <xf numFmtId="0" fontId="8" fillId="2" borderId="2" xfId="0" applyFont="1" applyFill="1" applyBorder="1" applyAlignment="1">
      <alignment vertical="center" wrapText="1" shrinkToFit="1"/>
    </xf>
    <xf numFmtId="0" fontId="8" fillId="2" borderId="3" xfId="0" applyFont="1" applyFill="1" applyBorder="1" applyAlignment="1">
      <alignment vertical="center" wrapText="1"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wrapText="1" shrinkToFit="1"/>
    </xf>
    <xf numFmtId="0" fontId="11" fillId="2" borderId="3" xfId="0" applyFont="1" applyFill="1" applyBorder="1" applyAlignment="1">
      <alignment vertical="center" wrapText="1"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11" fillId="0" borderId="4"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178" fontId="11" fillId="3" borderId="38" xfId="0" applyNumberFormat="1" applyFont="1" applyFill="1" applyBorder="1" applyAlignment="1" applyProtection="1">
      <alignment vertical="center" shrinkToFit="1"/>
      <protection locked="0"/>
    </xf>
    <xf numFmtId="178" fontId="11" fillId="3" borderId="30" xfId="0" applyNumberFormat="1" applyFont="1" applyFill="1" applyBorder="1" applyAlignment="1" applyProtection="1">
      <alignment vertical="center" shrinkToFit="1"/>
      <protection locked="0"/>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9" fillId="3" borderId="36"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37" xfId="0" applyFont="1" applyFill="1" applyBorder="1" applyAlignment="1" applyProtection="1">
      <alignment horizontal="center" vertical="center" shrinkToFit="1"/>
      <protection locked="0"/>
    </xf>
    <xf numFmtId="0" fontId="11" fillId="6" borderId="30" xfId="0" applyFont="1" applyFill="1" applyBorder="1" applyAlignment="1">
      <alignment horizontal="center" vertical="center"/>
    </xf>
    <xf numFmtId="0" fontId="11" fillId="6" borderId="31" xfId="0" applyFont="1" applyFill="1" applyBorder="1" applyAlignment="1">
      <alignment horizontal="center" vertical="center"/>
    </xf>
    <xf numFmtId="178" fontId="11" fillId="0" borderId="1" xfId="0" applyNumberFormat="1" applyFont="1" applyFill="1" applyBorder="1" applyAlignment="1">
      <alignment vertical="center" shrinkToFit="1"/>
    </xf>
    <xf numFmtId="178" fontId="11" fillId="0" borderId="2" xfId="0" applyNumberFormat="1" applyFont="1" applyFill="1" applyBorder="1" applyAlignment="1">
      <alignment vertical="center" shrinkToFit="1"/>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176" fontId="11" fillId="6" borderId="1" xfId="0" applyNumberFormat="1" applyFont="1" applyFill="1" applyBorder="1" applyAlignment="1" applyProtection="1">
      <alignment vertical="center"/>
      <protection locked="0"/>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6" borderId="4" xfId="0" applyFont="1" applyFill="1" applyBorder="1" applyAlignment="1">
      <alignment horizontal="right" vertical="center" wrapText="1"/>
    </xf>
    <xf numFmtId="0" fontId="11" fillId="6" borderId="5" xfId="0" applyFont="1" applyFill="1" applyBorder="1" applyAlignment="1">
      <alignment horizontal="right" vertical="center" wrapText="1"/>
    </xf>
    <xf numFmtId="0" fontId="11" fillId="6" borderId="11" xfId="0" applyFont="1" applyFill="1" applyBorder="1" applyAlignment="1">
      <alignment horizontal="right" vertical="center" wrapText="1"/>
    </xf>
    <xf numFmtId="0" fontId="11" fillId="6" borderId="8" xfId="0" applyFont="1" applyFill="1" applyBorder="1" applyAlignment="1">
      <alignment horizontal="right" vertical="center" wrapText="1"/>
    </xf>
    <xf numFmtId="0" fontId="11" fillId="6" borderId="5" xfId="0" applyFont="1" applyFill="1" applyBorder="1" applyAlignment="1">
      <alignment vertical="center"/>
    </xf>
    <xf numFmtId="0" fontId="11" fillId="6" borderId="6" xfId="0" applyFont="1" applyFill="1" applyBorder="1" applyAlignment="1">
      <alignment vertical="center"/>
    </xf>
    <xf numFmtId="0" fontId="11" fillId="6" borderId="8" xfId="0" applyFont="1" applyFill="1" applyBorder="1" applyAlignment="1">
      <alignment vertical="center"/>
    </xf>
    <xf numFmtId="0" fontId="11" fillId="6" borderId="12" xfId="0" applyFont="1" applyFill="1" applyBorder="1" applyAlignment="1">
      <alignment vertical="center"/>
    </xf>
    <xf numFmtId="178" fontId="11" fillId="6" borderId="28" xfId="0" quotePrefix="1" applyNumberFormat="1" applyFont="1" applyFill="1" applyBorder="1" applyAlignment="1">
      <alignment vertical="center" shrinkToFit="1"/>
    </xf>
    <xf numFmtId="178" fontId="11" fillId="6" borderId="26" xfId="0" quotePrefix="1" applyNumberFormat="1" applyFont="1" applyFill="1" applyBorder="1" applyAlignment="1">
      <alignment vertical="center" shrinkToFi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3" borderId="38" xfId="0" applyFont="1" applyFill="1" applyBorder="1" applyAlignment="1" applyProtection="1">
      <alignment vertical="center"/>
      <protection locked="0"/>
    </xf>
    <xf numFmtId="0" fontId="11" fillId="3" borderId="30" xfId="0" applyFont="1" applyFill="1" applyBorder="1" applyAlignment="1" applyProtection="1">
      <alignment vertical="center"/>
      <protection locked="0"/>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11" fillId="0" borderId="9" xfId="0" applyFont="1" applyFill="1" applyBorder="1" applyAlignment="1">
      <alignment horizontal="center" vertical="center" textRotation="255"/>
    </xf>
    <xf numFmtId="178" fontId="11" fillId="0" borderId="35" xfId="0" applyNumberFormat="1" applyFont="1" applyFill="1" applyBorder="1" applyAlignment="1">
      <alignment vertical="center" shrinkToFit="1"/>
    </xf>
    <xf numFmtId="0" fontId="11" fillId="0" borderId="35" xfId="0" applyFont="1" applyFill="1" applyBorder="1" applyAlignment="1">
      <alignment horizontal="center" vertical="center"/>
    </xf>
    <xf numFmtId="0" fontId="11" fillId="0" borderId="1" xfId="0" applyFont="1" applyFill="1" applyBorder="1" applyAlignment="1">
      <alignment horizontal="right" vertical="center" wrapText="1"/>
    </xf>
    <xf numFmtId="0" fontId="11" fillId="0" borderId="2" xfId="0" applyFont="1" applyFill="1" applyBorder="1" applyAlignment="1">
      <alignment horizontal="right" vertical="center" wrapText="1"/>
    </xf>
    <xf numFmtId="0" fontId="11" fillId="0" borderId="2" xfId="0" applyFont="1" applyFill="1" applyBorder="1" applyAlignment="1">
      <alignment vertical="center"/>
    </xf>
    <xf numFmtId="0" fontId="11" fillId="0" borderId="3"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0" fontId="5" fillId="6" borderId="24"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lignmen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a:xfrm>
              <a:off x="0" y="0"/>
              <a:ext cx="0" cy="0"/>
            </a:xfrm>
            <a:prstGeom prst="rect">
              <a:avLst/>
            </a:prstGeom>
          </xdr:spPr>
        </xdr:sp>
        <xdr:clientData/>
      </xdr:twoCellAnchor>
    </mc:Choice>
    <mc:Fallback/>
  </mc:AlternateContent>
  <xdr:twoCellAnchor>
    <xdr:from>
      <xdr:col>57</xdr:col>
      <xdr:colOff>74543</xdr:colOff>
      <xdr:row>0</xdr:row>
      <xdr:rowOff>74543</xdr:rowOff>
    </xdr:from>
    <xdr:to>
      <xdr:col>84</xdr:col>
      <xdr:colOff>38100</xdr:colOff>
      <xdr:row>35</xdr:row>
      <xdr:rowOff>19050</xdr:rowOff>
    </xdr:to>
    <xdr:sp macro="" textlink="">
      <xdr:nvSpPr>
        <xdr:cNvPr id="3" name="正方形/長方形 2"/>
        <xdr:cNvSpPr/>
      </xdr:nvSpPr>
      <xdr:spPr>
        <a:xfrm>
          <a:off x="12390368" y="74543"/>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view="pageBreakPreview" zoomScaleNormal="100" zoomScaleSheetLayoutView="100" workbookViewId="0"/>
  </sheetViews>
  <sheetFormatPr defaultColWidth="9" defaultRowHeight="13.5"/>
  <cols>
    <col min="1" max="1" width="5.5" style="114" bestFit="1" customWidth="1"/>
    <col min="2" max="4" width="32.875" style="112" customWidth="1"/>
    <col min="5" max="5" width="4.25" style="114" customWidth="1"/>
    <col min="6" max="16384" width="9" style="114"/>
  </cols>
  <sheetData>
    <row r="1" spans="1:4">
      <c r="D1" s="168"/>
    </row>
    <row r="2" spans="1:4" ht="17.25">
      <c r="A2" s="205" t="s">
        <v>152</v>
      </c>
      <c r="B2" s="205"/>
      <c r="C2" s="205"/>
      <c r="D2" s="205"/>
    </row>
    <row r="3" spans="1:4" ht="14.25">
      <c r="B3" s="113"/>
      <c r="C3" s="113"/>
    </row>
    <row r="4" spans="1:4" ht="14.25">
      <c r="A4" s="133" t="s">
        <v>137</v>
      </c>
      <c r="B4" s="134" t="s">
        <v>150</v>
      </c>
      <c r="C4" s="135" t="s">
        <v>138</v>
      </c>
      <c r="D4" s="135" t="s">
        <v>139</v>
      </c>
    </row>
    <row r="5" spans="1:4" ht="36" customHeight="1">
      <c r="A5" s="115">
        <v>1</v>
      </c>
      <c r="B5" s="116" t="s">
        <v>198</v>
      </c>
      <c r="C5" s="117"/>
      <c r="D5" s="117"/>
    </row>
    <row r="6" spans="1:4" ht="65.25" customHeight="1">
      <c r="A6" s="115">
        <f>A5+1</f>
        <v>2</v>
      </c>
      <c r="B6" s="116"/>
      <c r="C6" s="117" t="s">
        <v>204</v>
      </c>
      <c r="D6" s="117"/>
    </row>
    <row r="7" spans="1:4" ht="183" customHeight="1">
      <c r="A7" s="115">
        <f t="shared" ref="A7:A14" si="0">A6+1</f>
        <v>3</v>
      </c>
      <c r="B7" s="116"/>
      <c r="C7" s="117"/>
      <c r="D7" s="117" t="s">
        <v>205</v>
      </c>
    </row>
    <row r="8" spans="1:4" ht="65.25" customHeight="1">
      <c r="A8" s="115">
        <f t="shared" si="0"/>
        <v>4</v>
      </c>
      <c r="B8" s="116"/>
      <c r="C8" s="117" t="s">
        <v>151</v>
      </c>
      <c r="D8" s="117"/>
    </row>
    <row r="9" spans="1:4" ht="210.6" customHeight="1">
      <c r="A9" s="115">
        <f t="shared" si="0"/>
        <v>5</v>
      </c>
      <c r="B9" s="116"/>
      <c r="C9" s="117" t="s">
        <v>246</v>
      </c>
      <c r="D9" s="136"/>
    </row>
    <row r="10" spans="1:4" ht="99.75" customHeight="1">
      <c r="A10" s="115">
        <f t="shared" si="0"/>
        <v>6</v>
      </c>
      <c r="B10" s="118"/>
      <c r="C10" s="119" t="s">
        <v>153</v>
      </c>
      <c r="D10" s="120"/>
    </row>
    <row r="11" spans="1:4" ht="51" customHeight="1">
      <c r="A11" s="115">
        <f t="shared" si="0"/>
        <v>7</v>
      </c>
      <c r="B11" s="116"/>
      <c r="C11" s="117" t="s">
        <v>252</v>
      </c>
      <c r="D11" s="117"/>
    </row>
    <row r="12" spans="1:4" ht="42.75">
      <c r="A12" s="115">
        <f t="shared" si="0"/>
        <v>8</v>
      </c>
      <c r="B12" s="116"/>
      <c r="C12" s="117" t="s">
        <v>255</v>
      </c>
      <c r="D12" s="117"/>
    </row>
    <row r="13" spans="1:4" ht="75" customHeight="1">
      <c r="A13" s="115">
        <f t="shared" si="0"/>
        <v>9</v>
      </c>
      <c r="B13" s="116" t="s">
        <v>254</v>
      </c>
      <c r="C13" s="117"/>
      <c r="D13" s="117"/>
    </row>
    <row r="14" spans="1:4" ht="112.5">
      <c r="A14" s="115">
        <f t="shared" si="0"/>
        <v>10</v>
      </c>
      <c r="B14" s="116" t="s">
        <v>253</v>
      </c>
      <c r="C14" s="117"/>
      <c r="D14" s="117"/>
    </row>
    <row r="15" spans="1:4" ht="54" customHeight="1"/>
  </sheetData>
  <mergeCells count="1">
    <mergeCell ref="A2:D2"/>
  </mergeCells>
  <phoneticPr fontId="3"/>
  <printOptions horizontalCentered="1"/>
  <pageMargins left="0.70866141732283472" right="0.55000000000000004" top="0.45"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view="pageBreakPreview" zoomScale="85" zoomScaleNormal="70" zoomScaleSheetLayoutView="85" workbookViewId="0">
      <selection activeCell="AG6" sqref="AG6:AU6"/>
    </sheetView>
  </sheetViews>
  <sheetFormatPr defaultColWidth="2.25" defaultRowHeight="12"/>
  <cols>
    <col min="1" max="1" width="2.625" style="1" customWidth="1"/>
    <col min="2" max="16384" width="2.25" style="1"/>
  </cols>
  <sheetData>
    <row r="1" spans="1:49" ht="12" customHeight="1">
      <c r="A1" s="34"/>
      <c r="B1" s="34"/>
      <c r="C1" s="34"/>
      <c r="D1" s="34"/>
      <c r="E1" s="34"/>
      <c r="F1" s="34"/>
      <c r="G1" s="34"/>
      <c r="H1" s="34"/>
      <c r="I1" s="34"/>
      <c r="J1" s="34"/>
      <c r="K1" s="34"/>
      <c r="L1" s="34"/>
      <c r="M1" s="34"/>
      <c r="N1" s="34"/>
      <c r="O1" s="34"/>
      <c r="P1" s="146"/>
      <c r="Q1" s="146"/>
      <c r="R1" s="146"/>
      <c r="S1" s="34"/>
      <c r="T1" s="34"/>
      <c r="U1" s="34"/>
      <c r="V1" s="34"/>
      <c r="W1" s="146"/>
      <c r="X1" s="163"/>
      <c r="Y1" s="163"/>
      <c r="Z1" s="146"/>
      <c r="AA1" s="146"/>
      <c r="AB1" s="146"/>
      <c r="AC1" s="146"/>
      <c r="AD1" s="34"/>
      <c r="AE1" s="34"/>
      <c r="AF1" s="34"/>
      <c r="AG1" s="34"/>
      <c r="AH1" s="34"/>
      <c r="AI1" s="34"/>
      <c r="AJ1" s="34"/>
      <c r="AK1" s="34"/>
      <c r="AL1" s="34"/>
      <c r="AM1" s="34"/>
      <c r="AN1" s="34"/>
      <c r="AO1" s="34"/>
      <c r="AP1" s="34"/>
      <c r="AQ1" s="34"/>
      <c r="AR1" s="34"/>
      <c r="AS1" s="34"/>
      <c r="AT1" s="34"/>
      <c r="AU1" s="34"/>
      <c r="AV1" s="34"/>
      <c r="AW1" s="34"/>
    </row>
    <row r="2" spans="1:49" ht="13.5">
      <c r="A2" s="35"/>
      <c r="B2" s="36"/>
      <c r="C2" s="37"/>
      <c r="D2" s="37"/>
      <c r="E2" s="35"/>
      <c r="F2" s="35"/>
      <c r="G2" s="35"/>
      <c r="H2" s="35"/>
      <c r="I2" s="35"/>
      <c r="J2" s="35"/>
      <c r="K2" s="35"/>
      <c r="L2" s="35"/>
      <c r="M2" s="35"/>
      <c r="N2" s="35"/>
      <c r="O2" s="35"/>
      <c r="P2" s="152"/>
      <c r="Q2" s="152"/>
      <c r="R2" s="152"/>
      <c r="S2" s="35"/>
      <c r="T2" s="35"/>
      <c r="U2" s="35"/>
      <c r="V2" s="35"/>
      <c r="W2" s="152"/>
      <c r="X2" s="165"/>
      <c r="Y2" s="165"/>
      <c r="Z2" s="152"/>
      <c r="AA2" s="152"/>
      <c r="AB2" s="152"/>
      <c r="AC2" s="152"/>
      <c r="AD2" s="35"/>
      <c r="AE2" s="35"/>
      <c r="AF2" s="35"/>
      <c r="AG2" s="35"/>
      <c r="AH2" s="35"/>
      <c r="AI2" s="35"/>
      <c r="AJ2" s="35"/>
      <c r="AK2" s="147" t="s">
        <v>17</v>
      </c>
      <c r="AL2" s="219"/>
      <c r="AM2" s="219"/>
      <c r="AN2" s="146" t="s">
        <v>3</v>
      </c>
      <c r="AO2" s="219"/>
      <c r="AP2" s="219"/>
      <c r="AQ2" s="146" t="s">
        <v>2</v>
      </c>
      <c r="AR2" s="219"/>
      <c r="AS2" s="219"/>
      <c r="AT2" s="34" t="s">
        <v>1</v>
      </c>
      <c r="AW2" s="34"/>
    </row>
    <row r="3" spans="1:49" ht="45" customHeight="1">
      <c r="A3" s="35"/>
      <c r="B3" s="36"/>
      <c r="C3" s="37"/>
      <c r="D3" s="37"/>
      <c r="E3" s="35"/>
      <c r="F3" s="35"/>
      <c r="G3" s="35"/>
      <c r="H3" s="35"/>
      <c r="I3" s="35"/>
      <c r="J3" s="35"/>
      <c r="K3" s="35"/>
      <c r="L3" s="35"/>
      <c r="M3" s="35"/>
      <c r="N3" s="35"/>
      <c r="O3" s="35"/>
      <c r="P3" s="152"/>
      <c r="Q3" s="152"/>
      <c r="R3" s="152"/>
      <c r="S3" s="35"/>
      <c r="T3" s="35"/>
      <c r="U3" s="35"/>
      <c r="V3" s="35"/>
      <c r="W3" s="152"/>
      <c r="X3" s="165"/>
      <c r="Y3" s="165"/>
      <c r="Z3" s="152"/>
      <c r="AA3" s="152"/>
      <c r="AB3" s="152"/>
      <c r="AC3" s="152"/>
      <c r="AD3" s="35"/>
      <c r="AE3" s="35"/>
      <c r="AF3" s="35"/>
      <c r="AG3" s="35"/>
      <c r="AH3" s="35"/>
      <c r="AI3" s="35"/>
      <c r="AJ3" s="35"/>
      <c r="AK3" s="35"/>
      <c r="AL3" s="35"/>
      <c r="AM3" s="35"/>
      <c r="AN3" s="35"/>
      <c r="AO3" s="35"/>
      <c r="AP3" s="35"/>
      <c r="AQ3" s="35"/>
      <c r="AR3" s="35"/>
      <c r="AS3" s="35"/>
      <c r="AT3" s="35"/>
      <c r="AU3" s="35"/>
      <c r="AV3" s="35"/>
      <c r="AW3" s="35"/>
    </row>
    <row r="4" spans="1:49" ht="18" customHeight="1">
      <c r="A4" s="221" t="s">
        <v>268</v>
      </c>
      <c r="B4" s="221"/>
      <c r="C4" s="221"/>
      <c r="D4" s="221"/>
      <c r="E4" s="221"/>
      <c r="F4" s="221"/>
      <c r="G4" s="221"/>
      <c r="H4" s="35"/>
      <c r="I4" s="35" t="s">
        <v>0</v>
      </c>
      <c r="J4" s="35"/>
      <c r="K4" s="35"/>
      <c r="L4" s="35"/>
      <c r="M4" s="35"/>
      <c r="N4" s="35"/>
      <c r="O4" s="35"/>
      <c r="P4" s="152"/>
      <c r="Q4" s="152"/>
      <c r="R4" s="152"/>
      <c r="S4" s="35"/>
      <c r="T4" s="35"/>
      <c r="U4" s="35"/>
      <c r="V4" s="35"/>
      <c r="W4" s="152"/>
      <c r="X4" s="165"/>
      <c r="Y4" s="165"/>
      <c r="Z4" s="152"/>
      <c r="AA4" s="152"/>
      <c r="AB4" s="152"/>
      <c r="AC4" s="152"/>
      <c r="AD4" s="35"/>
      <c r="AE4" s="35"/>
      <c r="AF4" s="35"/>
      <c r="AG4" s="35"/>
      <c r="AH4" s="35"/>
      <c r="AI4" s="35"/>
      <c r="AJ4" s="35"/>
      <c r="AK4" s="35"/>
      <c r="AL4" s="35"/>
      <c r="AM4" s="35"/>
      <c r="AN4" s="35"/>
      <c r="AO4" s="35"/>
      <c r="AP4" s="35"/>
      <c r="AQ4" s="35"/>
      <c r="AR4" s="35"/>
      <c r="AS4" s="35"/>
      <c r="AT4" s="35"/>
      <c r="AU4" s="35"/>
      <c r="AV4" s="35"/>
      <c r="AW4" s="35"/>
    </row>
    <row r="5" spans="1:49" ht="45" customHeight="1">
      <c r="A5" s="39"/>
      <c r="B5" s="39"/>
      <c r="C5" s="39"/>
      <c r="D5" s="39"/>
      <c r="E5" s="39"/>
      <c r="F5" s="39"/>
      <c r="G5" s="39"/>
      <c r="H5" s="35"/>
      <c r="I5" s="35"/>
      <c r="J5" s="35"/>
      <c r="K5" s="35"/>
      <c r="L5" s="35"/>
      <c r="M5" s="35"/>
      <c r="N5" s="35"/>
      <c r="O5" s="35"/>
      <c r="P5" s="152"/>
      <c r="Q5" s="152"/>
      <c r="R5" s="152"/>
      <c r="S5" s="35"/>
      <c r="T5" s="35"/>
      <c r="U5" s="35"/>
      <c r="V5" s="35"/>
      <c r="W5" s="152"/>
      <c r="X5" s="165"/>
      <c r="Y5" s="165"/>
      <c r="Z5" s="152"/>
      <c r="AA5" s="152"/>
      <c r="AB5" s="152"/>
      <c r="AC5" s="152"/>
      <c r="AD5" s="35"/>
      <c r="AE5" s="35"/>
      <c r="AF5" s="35"/>
      <c r="AG5" s="35"/>
      <c r="AH5" s="35"/>
      <c r="AI5" s="35"/>
      <c r="AJ5" s="35"/>
      <c r="AK5" s="35"/>
      <c r="AL5" s="35"/>
      <c r="AM5" s="35"/>
      <c r="AN5" s="35"/>
      <c r="AO5" s="35"/>
      <c r="AP5" s="35"/>
      <c r="AQ5" s="35"/>
      <c r="AR5" s="35"/>
      <c r="AS5" s="35"/>
      <c r="AT5" s="35"/>
      <c r="AU5" s="35"/>
      <c r="AV5" s="35"/>
      <c r="AW5" s="35"/>
    </row>
    <row r="6" spans="1:49" ht="13.5">
      <c r="A6" s="102"/>
      <c r="B6" s="102"/>
      <c r="C6" s="102"/>
      <c r="D6" s="102"/>
      <c r="E6" s="102"/>
      <c r="F6" s="102"/>
      <c r="G6" s="102"/>
      <c r="H6" s="35"/>
      <c r="I6" s="35"/>
      <c r="J6" s="35"/>
      <c r="K6" s="35"/>
      <c r="L6" s="35"/>
      <c r="M6" s="35"/>
      <c r="N6" s="35"/>
      <c r="O6" s="35"/>
      <c r="P6" s="152"/>
      <c r="Q6" s="152"/>
      <c r="R6" s="152"/>
      <c r="S6" s="35"/>
      <c r="T6" s="35"/>
      <c r="U6" s="35"/>
      <c r="V6" s="35"/>
      <c r="W6" s="152"/>
      <c r="X6" s="165"/>
      <c r="Y6" s="165"/>
      <c r="Z6" s="152"/>
      <c r="AA6" s="152"/>
      <c r="AB6" s="152"/>
      <c r="AC6" s="152"/>
      <c r="AD6" s="35"/>
      <c r="AE6" s="35"/>
      <c r="AF6" s="35"/>
      <c r="AG6" s="222" t="s">
        <v>133</v>
      </c>
      <c r="AH6" s="222"/>
      <c r="AI6" s="222"/>
      <c r="AJ6" s="222"/>
      <c r="AK6" s="222"/>
      <c r="AL6" s="222"/>
      <c r="AM6" s="222"/>
      <c r="AN6" s="222"/>
      <c r="AO6" s="222"/>
      <c r="AP6" s="222"/>
      <c r="AQ6" s="222"/>
      <c r="AR6" s="222"/>
      <c r="AS6" s="222"/>
      <c r="AT6" s="222"/>
      <c r="AU6" s="222"/>
      <c r="AV6" s="39"/>
      <c r="AW6" s="35"/>
    </row>
    <row r="7" spans="1:49" ht="18" customHeight="1">
      <c r="A7" s="39"/>
      <c r="B7" s="39"/>
      <c r="C7" s="39"/>
      <c r="D7" s="39"/>
      <c r="E7" s="39"/>
      <c r="F7" s="39"/>
      <c r="G7" s="39"/>
      <c r="H7" s="35"/>
      <c r="I7" s="35"/>
      <c r="J7" s="35"/>
      <c r="K7" s="35"/>
      <c r="L7" s="35"/>
      <c r="M7" s="35"/>
      <c r="N7" s="35"/>
      <c r="O7" s="35"/>
      <c r="P7" s="152"/>
      <c r="Q7" s="152"/>
      <c r="R7" s="152"/>
      <c r="S7" s="35"/>
      <c r="T7" s="35"/>
      <c r="U7" s="35"/>
      <c r="V7" s="35"/>
      <c r="W7" s="152"/>
      <c r="X7" s="165"/>
      <c r="Y7" s="165"/>
      <c r="Z7" s="152"/>
      <c r="AA7" s="152"/>
      <c r="AB7" s="152"/>
      <c r="AC7" s="152"/>
      <c r="AD7" s="35"/>
      <c r="AE7" s="35"/>
      <c r="AF7" s="35"/>
      <c r="AG7" s="222" t="s">
        <v>134</v>
      </c>
      <c r="AH7" s="222"/>
      <c r="AI7" s="222"/>
      <c r="AJ7" s="222"/>
      <c r="AK7" s="222"/>
      <c r="AL7" s="222"/>
      <c r="AM7" s="222"/>
      <c r="AN7" s="222"/>
      <c r="AO7" s="222"/>
      <c r="AP7" s="222"/>
      <c r="AQ7" s="222"/>
      <c r="AR7" s="222"/>
      <c r="AS7" s="222"/>
      <c r="AT7" s="222"/>
      <c r="AU7" s="222"/>
      <c r="AV7" s="108"/>
      <c r="AW7" s="35"/>
    </row>
    <row r="8" spans="1:49" ht="60" customHeight="1">
      <c r="A8" s="39"/>
      <c r="B8" s="39"/>
      <c r="C8" s="39"/>
      <c r="D8" s="39"/>
      <c r="E8" s="39"/>
      <c r="F8" s="39"/>
      <c r="G8" s="39"/>
      <c r="H8" s="35"/>
      <c r="I8" s="35"/>
      <c r="J8" s="35"/>
      <c r="K8" s="35"/>
      <c r="L8" s="35"/>
      <c r="M8" s="35"/>
      <c r="N8" s="35"/>
      <c r="O8" s="35"/>
      <c r="P8" s="152"/>
      <c r="Q8" s="152"/>
      <c r="R8" s="152"/>
      <c r="S8" s="35"/>
      <c r="T8" s="35"/>
      <c r="U8" s="35"/>
      <c r="V8" s="35"/>
      <c r="W8" s="152"/>
      <c r="X8" s="165"/>
      <c r="Y8" s="165"/>
      <c r="Z8" s="152"/>
      <c r="AA8" s="152"/>
      <c r="AB8" s="152"/>
      <c r="AC8" s="152"/>
      <c r="AD8" s="35"/>
      <c r="AE8" s="35"/>
      <c r="AF8" s="35"/>
      <c r="AG8" s="35"/>
      <c r="AH8" s="35"/>
      <c r="AI8" s="35"/>
      <c r="AJ8" s="35"/>
      <c r="AK8" s="35"/>
      <c r="AL8" s="35"/>
      <c r="AM8" s="35"/>
      <c r="AN8" s="35"/>
      <c r="AO8" s="35"/>
      <c r="AP8" s="35"/>
      <c r="AQ8" s="35"/>
      <c r="AR8" s="35"/>
      <c r="AS8" s="35"/>
      <c r="AT8" s="35"/>
      <c r="AU8" s="35"/>
      <c r="AV8" s="35"/>
      <c r="AW8" s="35"/>
    </row>
    <row r="9" spans="1:49" ht="18" customHeight="1">
      <c r="A9" s="220" t="s">
        <v>235</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160"/>
      <c r="AW9" s="160"/>
    </row>
    <row r="10" spans="1:49" ht="60" customHeight="1">
      <c r="A10" s="35"/>
      <c r="B10" s="36"/>
      <c r="C10" s="37"/>
      <c r="D10" s="37"/>
      <c r="E10" s="35"/>
      <c r="F10" s="35"/>
      <c r="G10" s="35"/>
      <c r="H10" s="35"/>
      <c r="I10" s="35"/>
      <c r="J10" s="35"/>
      <c r="K10" s="35"/>
      <c r="L10" s="35"/>
      <c r="M10" s="35"/>
      <c r="N10" s="35"/>
      <c r="O10" s="35"/>
      <c r="P10" s="152"/>
      <c r="Q10" s="152"/>
      <c r="R10" s="152"/>
      <c r="S10" s="35"/>
      <c r="T10" s="35"/>
      <c r="U10" s="35"/>
      <c r="V10" s="35"/>
      <c r="W10" s="152"/>
      <c r="X10" s="165"/>
      <c r="Y10" s="165"/>
      <c r="Z10" s="152"/>
      <c r="AA10" s="152"/>
      <c r="AB10" s="152"/>
      <c r="AC10" s="152"/>
      <c r="AD10" s="35"/>
      <c r="AE10" s="35"/>
      <c r="AF10" s="35"/>
      <c r="AG10" s="35"/>
      <c r="AH10" s="35"/>
      <c r="AI10" s="35"/>
      <c r="AJ10" s="35"/>
      <c r="AK10" s="35"/>
      <c r="AL10" s="35"/>
      <c r="AM10" s="35"/>
      <c r="AN10" s="35"/>
      <c r="AO10" s="35"/>
      <c r="AP10" s="35"/>
      <c r="AQ10" s="35"/>
      <c r="AR10" s="35"/>
      <c r="AS10" s="35"/>
      <c r="AT10" s="35"/>
      <c r="AU10" s="35"/>
      <c r="AV10" s="35"/>
      <c r="AW10" s="35"/>
    </row>
    <row r="11" spans="1:49" ht="13.5">
      <c r="A11" s="35" t="s">
        <v>50</v>
      </c>
      <c r="B11" s="36"/>
      <c r="C11" s="37"/>
      <c r="D11" s="37"/>
      <c r="E11" s="35"/>
      <c r="F11" s="35"/>
      <c r="G11" s="35"/>
      <c r="H11" s="35"/>
      <c r="I11" s="35"/>
      <c r="J11" s="35"/>
      <c r="K11" s="35"/>
      <c r="L11" s="35"/>
      <c r="M11" s="35"/>
      <c r="N11" s="35"/>
      <c r="O11" s="35"/>
      <c r="P11" s="152"/>
      <c r="Q11" s="152"/>
      <c r="R11" s="152"/>
      <c r="S11" s="35"/>
      <c r="T11" s="35"/>
      <c r="U11" s="35"/>
      <c r="V11" s="35"/>
      <c r="W11" s="152"/>
      <c r="X11" s="165"/>
      <c r="Y11" s="165"/>
      <c r="Z11" s="152"/>
      <c r="AA11" s="152"/>
      <c r="AB11" s="152"/>
      <c r="AC11" s="152"/>
      <c r="AD11" s="35"/>
      <c r="AE11" s="35"/>
      <c r="AF11" s="35"/>
      <c r="AG11" s="35"/>
      <c r="AH11" s="35"/>
      <c r="AI11" s="35"/>
      <c r="AJ11" s="35"/>
      <c r="AK11" s="35"/>
      <c r="AL11" s="35"/>
      <c r="AM11" s="35"/>
      <c r="AN11" s="35"/>
      <c r="AO11" s="35"/>
      <c r="AP11" s="35"/>
      <c r="AQ11" s="35"/>
      <c r="AR11" s="35"/>
      <c r="AS11" s="35"/>
      <c r="AT11" s="35"/>
      <c r="AU11" s="35"/>
      <c r="AV11" s="35"/>
      <c r="AW11" s="35"/>
    </row>
    <row r="12" spans="1:49" ht="57" customHeight="1">
      <c r="A12" s="35"/>
      <c r="B12" s="35"/>
      <c r="C12" s="35"/>
      <c r="D12" s="35"/>
      <c r="E12" s="35"/>
      <c r="F12" s="35"/>
      <c r="G12" s="35"/>
      <c r="H12" s="35"/>
      <c r="I12" s="35"/>
      <c r="J12" s="35"/>
      <c r="K12" s="35"/>
      <c r="L12" s="35"/>
      <c r="M12" s="35"/>
      <c r="N12" s="35"/>
      <c r="O12" s="35"/>
      <c r="P12" s="152"/>
      <c r="Q12" s="152"/>
      <c r="R12" s="152"/>
      <c r="S12" s="35"/>
      <c r="T12" s="35"/>
      <c r="U12" s="35"/>
      <c r="V12" s="35"/>
      <c r="W12" s="152"/>
      <c r="X12" s="165"/>
      <c r="Y12" s="165"/>
      <c r="Z12" s="152"/>
      <c r="AA12" s="152"/>
      <c r="AB12" s="152"/>
      <c r="AC12" s="152"/>
      <c r="AD12" s="35"/>
      <c r="AE12" s="35"/>
      <c r="AF12" s="35"/>
      <c r="AG12" s="35"/>
      <c r="AH12" s="35"/>
      <c r="AI12" s="35"/>
      <c r="AJ12" s="35"/>
      <c r="AK12" s="35"/>
      <c r="AL12" s="35"/>
      <c r="AM12" s="35"/>
      <c r="AN12" s="35"/>
      <c r="AO12" s="35"/>
      <c r="AP12" s="35"/>
      <c r="AQ12" s="35"/>
      <c r="AR12" s="35"/>
      <c r="AS12" s="35"/>
      <c r="AT12" s="35"/>
      <c r="AU12" s="35"/>
      <c r="AV12" s="35"/>
      <c r="AW12" s="35"/>
    </row>
    <row r="13" spans="1:49" ht="13.5">
      <c r="A13" s="35"/>
      <c r="B13" s="208" t="s">
        <v>219</v>
      </c>
      <c r="C13" s="208"/>
      <c r="D13" s="208"/>
      <c r="E13" s="208"/>
      <c r="F13" s="208"/>
      <c r="G13" s="208"/>
      <c r="H13" s="208"/>
      <c r="I13" s="208"/>
      <c r="J13" s="208"/>
      <c r="K13" s="208">
        <f ca="1">SUM(AH16:AL21)</f>
        <v>0</v>
      </c>
      <c r="L13" s="208"/>
      <c r="M13" s="208"/>
      <c r="N13" s="208"/>
      <c r="O13" s="208"/>
      <c r="P13" s="208"/>
      <c r="Q13" s="208"/>
      <c r="R13" s="208"/>
      <c r="S13" s="208"/>
      <c r="T13" s="208"/>
      <c r="U13" s="208"/>
      <c r="V13" s="38" t="s">
        <v>12</v>
      </c>
      <c r="W13" s="153"/>
      <c r="X13" s="166"/>
      <c r="Y13" s="166"/>
      <c r="Z13" s="153"/>
      <c r="AA13" s="153"/>
      <c r="AB13" s="153"/>
      <c r="AC13" s="153"/>
      <c r="AD13" s="38"/>
      <c r="AE13" s="35"/>
      <c r="AF13" s="35"/>
      <c r="AG13" s="35"/>
      <c r="AH13" s="35"/>
      <c r="AI13" s="35"/>
      <c r="AJ13" s="35"/>
      <c r="AK13" s="35"/>
      <c r="AL13" s="35"/>
      <c r="AM13" s="35"/>
      <c r="AN13" s="35"/>
      <c r="AO13" s="35"/>
      <c r="AP13" s="35"/>
      <c r="AQ13" s="35"/>
      <c r="AR13" s="35"/>
      <c r="AS13" s="35"/>
      <c r="AT13" s="35"/>
      <c r="AU13" s="35"/>
      <c r="AV13" s="35"/>
      <c r="AW13" s="35"/>
    </row>
    <row r="14" spans="1:49" ht="7.5" customHeight="1">
      <c r="A14" s="35"/>
      <c r="B14" s="38"/>
      <c r="C14" s="38"/>
      <c r="D14" s="38"/>
      <c r="E14" s="38"/>
      <c r="F14" s="38"/>
      <c r="G14" s="38"/>
      <c r="H14" s="38"/>
      <c r="I14" s="38"/>
      <c r="J14" s="38"/>
      <c r="K14" s="38"/>
      <c r="L14" s="38"/>
      <c r="M14" s="38"/>
      <c r="N14" s="38"/>
      <c r="O14" s="38"/>
      <c r="P14" s="153"/>
      <c r="Q14" s="153"/>
      <c r="R14" s="153"/>
      <c r="S14" s="38"/>
      <c r="T14" s="38"/>
      <c r="U14" s="38"/>
      <c r="V14" s="38"/>
      <c r="W14" s="153"/>
      <c r="X14" s="166"/>
      <c r="Y14" s="166"/>
      <c r="Z14" s="153"/>
      <c r="AA14" s="153"/>
      <c r="AB14" s="153"/>
      <c r="AC14" s="153"/>
      <c r="AD14" s="38"/>
      <c r="AE14" s="35"/>
      <c r="AF14" s="35"/>
      <c r="AG14" s="35"/>
      <c r="AH14" s="35"/>
      <c r="AI14" s="35"/>
      <c r="AJ14" s="35"/>
      <c r="AK14" s="35"/>
      <c r="AL14" s="35"/>
      <c r="AM14" s="35"/>
      <c r="AN14" s="35"/>
      <c r="AO14" s="35"/>
      <c r="AP14" s="35"/>
      <c r="AQ14" s="35"/>
      <c r="AR14" s="35"/>
      <c r="AS14" s="35"/>
      <c r="AT14" s="35"/>
      <c r="AU14" s="35"/>
      <c r="AV14" s="35"/>
      <c r="AW14" s="35"/>
    </row>
    <row r="15" spans="1:49" ht="13.5">
      <c r="A15" s="35"/>
      <c r="B15" s="154" t="s">
        <v>220</v>
      </c>
      <c r="D15" s="38"/>
      <c r="E15" s="38"/>
      <c r="F15" s="38"/>
      <c r="G15" s="38"/>
      <c r="H15" s="38"/>
      <c r="I15" s="38"/>
      <c r="L15" s="38"/>
      <c r="M15" s="38"/>
      <c r="N15" s="38"/>
      <c r="O15" s="38"/>
      <c r="P15" s="153"/>
      <c r="Q15" s="153"/>
      <c r="R15" s="153"/>
      <c r="S15" s="38"/>
      <c r="T15" s="38"/>
      <c r="U15" s="38"/>
      <c r="V15" s="38"/>
      <c r="W15" s="153"/>
      <c r="X15" s="166"/>
      <c r="Y15" s="166"/>
      <c r="Z15" s="153"/>
      <c r="AA15" s="153"/>
      <c r="AB15" s="153"/>
      <c r="AC15" s="153"/>
      <c r="AD15" s="38"/>
      <c r="AE15" s="35"/>
      <c r="AF15" s="35"/>
      <c r="AG15" s="35"/>
      <c r="AH15" s="35"/>
      <c r="AI15" s="35"/>
      <c r="AJ15" s="35"/>
      <c r="AK15" s="35"/>
      <c r="AL15" s="35"/>
      <c r="AM15" s="35"/>
      <c r="AN15" s="35"/>
      <c r="AO15" s="35"/>
      <c r="AP15" s="35"/>
      <c r="AQ15" s="35"/>
      <c r="AR15" s="35"/>
      <c r="AS15" s="35"/>
      <c r="AT15" s="35"/>
      <c r="AU15" s="35"/>
      <c r="AV15" s="35"/>
      <c r="AW15" s="35"/>
    </row>
    <row r="16" spans="1:49" ht="13.5">
      <c r="A16" s="35"/>
      <c r="B16" s="38"/>
      <c r="C16" s="206" t="s">
        <v>221</v>
      </c>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7">
        <f ca="1">SUM(申請額一覧!H5:H19)</f>
        <v>0</v>
      </c>
      <c r="AI16" s="207"/>
      <c r="AJ16" s="207"/>
      <c r="AK16" s="207"/>
      <c r="AL16" s="207"/>
      <c r="AM16" s="35" t="s">
        <v>12</v>
      </c>
      <c r="AN16" s="35"/>
      <c r="AO16" s="35"/>
      <c r="AP16" s="35"/>
      <c r="AQ16" s="35"/>
      <c r="AR16" s="35"/>
      <c r="AS16" s="35"/>
      <c r="AT16" s="35"/>
      <c r="AU16" s="35"/>
      <c r="AV16" s="35"/>
      <c r="AW16" s="35"/>
    </row>
    <row r="17" spans="1:49" ht="13.5">
      <c r="A17" s="35"/>
      <c r="B17" s="38"/>
      <c r="C17" s="206" t="s">
        <v>227</v>
      </c>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7">
        <f ca="1">SUM(申請額一覧!J5:J19)</f>
        <v>0</v>
      </c>
      <c r="AI17" s="207"/>
      <c r="AJ17" s="207"/>
      <c r="AK17" s="207"/>
      <c r="AL17" s="207"/>
      <c r="AM17" s="35" t="s">
        <v>12</v>
      </c>
      <c r="AN17" s="35"/>
      <c r="AO17" s="35"/>
      <c r="AP17" s="35"/>
      <c r="AQ17" s="35"/>
      <c r="AR17" s="35"/>
      <c r="AS17" s="35"/>
      <c r="AT17" s="35"/>
      <c r="AU17" s="35"/>
      <c r="AV17" s="35"/>
      <c r="AW17" s="35"/>
    </row>
    <row r="18" spans="1:49" ht="13.5">
      <c r="A18" s="152"/>
      <c r="B18" s="153"/>
      <c r="C18" s="206" t="s">
        <v>228</v>
      </c>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7">
        <f ca="1">SUM(申請額一覧!K5:K19)</f>
        <v>0</v>
      </c>
      <c r="AI18" s="207"/>
      <c r="AJ18" s="207"/>
      <c r="AK18" s="207"/>
      <c r="AL18" s="207"/>
      <c r="AM18" s="152" t="s">
        <v>12</v>
      </c>
      <c r="AN18" s="152"/>
      <c r="AO18" s="152"/>
      <c r="AP18" s="152"/>
      <c r="AQ18" s="152"/>
      <c r="AR18" s="152"/>
      <c r="AS18" s="152"/>
      <c r="AT18" s="152"/>
      <c r="AU18" s="152"/>
      <c r="AV18" s="152"/>
      <c r="AW18" s="152"/>
    </row>
    <row r="19" spans="1:49" ht="13.5">
      <c r="A19" s="35"/>
      <c r="B19" s="38"/>
      <c r="C19" s="206" t="s">
        <v>234</v>
      </c>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f ca="1">SUM(申請額一覧!L5:L19)</f>
        <v>0</v>
      </c>
      <c r="AI19" s="207"/>
      <c r="AJ19" s="207"/>
      <c r="AK19" s="207"/>
      <c r="AL19" s="207"/>
      <c r="AM19" s="35" t="s">
        <v>12</v>
      </c>
      <c r="AN19" s="35"/>
      <c r="AO19" s="35"/>
      <c r="AP19" s="35"/>
      <c r="AQ19" s="35"/>
      <c r="AR19" s="35"/>
      <c r="AS19" s="35"/>
      <c r="AT19" s="35"/>
      <c r="AU19" s="35"/>
      <c r="AV19" s="35"/>
      <c r="AW19" s="35"/>
    </row>
    <row r="20" spans="1:49" ht="13.5">
      <c r="A20" s="152"/>
      <c r="B20" s="153"/>
      <c r="C20" s="155"/>
      <c r="D20" s="155" t="s">
        <v>232</v>
      </c>
      <c r="E20" s="155"/>
      <c r="F20" s="155"/>
      <c r="G20" s="155"/>
      <c r="H20" s="155"/>
      <c r="I20" s="155"/>
      <c r="J20" s="155"/>
      <c r="K20" s="155"/>
      <c r="L20" s="155"/>
      <c r="M20" s="155"/>
      <c r="N20" s="155"/>
      <c r="O20" s="155"/>
      <c r="P20" s="155"/>
      <c r="Q20" s="155"/>
      <c r="R20" s="155"/>
      <c r="S20" s="155"/>
      <c r="T20" s="155"/>
      <c r="U20" s="155"/>
      <c r="V20" s="155"/>
      <c r="W20" s="155"/>
      <c r="X20" s="164"/>
      <c r="Y20" s="164"/>
      <c r="Z20" s="155"/>
      <c r="AA20" s="155"/>
      <c r="AB20" s="155"/>
      <c r="AC20" s="155"/>
      <c r="AD20" s="155"/>
      <c r="AE20" s="155"/>
      <c r="AF20" s="155"/>
      <c r="AG20" s="155"/>
      <c r="AH20" s="156"/>
      <c r="AI20" s="156"/>
      <c r="AJ20" s="156"/>
      <c r="AK20" s="156"/>
      <c r="AL20" s="156"/>
      <c r="AM20" s="152"/>
      <c r="AN20" s="152"/>
      <c r="AO20" s="152"/>
      <c r="AP20" s="152"/>
      <c r="AQ20" s="152"/>
      <c r="AR20" s="152"/>
      <c r="AS20" s="152"/>
      <c r="AT20" s="152"/>
      <c r="AU20" s="152"/>
      <c r="AV20" s="152"/>
      <c r="AW20" s="152"/>
    </row>
    <row r="21" spans="1:49" ht="13.5">
      <c r="A21" s="35"/>
      <c r="B21" s="38"/>
      <c r="C21" s="206" t="s">
        <v>233</v>
      </c>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7">
        <f ca="1">SUM(申請額一覧!M5:M19)</f>
        <v>0</v>
      </c>
      <c r="AI21" s="207"/>
      <c r="AJ21" s="207"/>
      <c r="AK21" s="207"/>
      <c r="AL21" s="207"/>
      <c r="AM21" s="35" t="s">
        <v>12</v>
      </c>
      <c r="AN21" s="35"/>
      <c r="AO21" s="35"/>
      <c r="AP21" s="35"/>
      <c r="AQ21" s="35"/>
      <c r="AR21" s="35"/>
      <c r="AS21" s="35"/>
      <c r="AT21" s="35"/>
      <c r="AU21" s="35"/>
      <c r="AV21" s="35"/>
      <c r="AW21" s="35"/>
    </row>
    <row r="22" spans="1:49" ht="13.5">
      <c r="A22" s="35"/>
      <c r="B22" s="35"/>
      <c r="C22" s="35"/>
      <c r="D22" s="35"/>
      <c r="E22" s="35"/>
      <c r="F22" s="35"/>
      <c r="G22" s="35"/>
      <c r="H22" s="35"/>
      <c r="I22" s="35"/>
      <c r="J22" s="35"/>
      <c r="K22" s="35"/>
      <c r="L22" s="35"/>
      <c r="M22" s="38"/>
      <c r="N22" s="38"/>
      <c r="O22" s="38"/>
      <c r="P22" s="153"/>
      <c r="Q22" s="153"/>
      <c r="R22" s="153"/>
      <c r="S22" s="38"/>
      <c r="T22" s="38"/>
      <c r="U22" s="38"/>
      <c r="V22" s="38"/>
      <c r="W22" s="153"/>
      <c r="X22" s="166"/>
      <c r="Y22" s="166"/>
      <c r="Z22" s="153"/>
      <c r="AA22" s="153"/>
      <c r="AB22" s="153"/>
      <c r="AC22" s="153"/>
      <c r="AD22" s="38"/>
      <c r="AE22" s="35"/>
      <c r="AF22" s="35"/>
      <c r="AG22" s="35"/>
      <c r="AH22" s="35"/>
      <c r="AI22" s="35"/>
      <c r="AJ22" s="35"/>
      <c r="AK22" s="35"/>
      <c r="AL22" s="35"/>
      <c r="AM22" s="35"/>
      <c r="AN22" s="35"/>
      <c r="AO22" s="35"/>
      <c r="AP22" s="35"/>
      <c r="AQ22" s="35"/>
      <c r="AR22" s="35"/>
      <c r="AS22" s="35"/>
      <c r="AT22" s="35"/>
      <c r="AU22" s="35"/>
      <c r="AV22" s="35"/>
      <c r="AW22" s="35"/>
    </row>
    <row r="23" spans="1:49" ht="13.5">
      <c r="A23" s="35"/>
      <c r="B23" s="35"/>
      <c r="C23" s="35"/>
      <c r="D23" s="35"/>
      <c r="E23" s="35"/>
      <c r="F23" s="35"/>
      <c r="G23" s="35"/>
      <c r="H23" s="35"/>
      <c r="I23" s="35"/>
      <c r="J23" s="35"/>
      <c r="K23" s="35"/>
      <c r="L23" s="35"/>
      <c r="M23" s="38"/>
      <c r="N23" s="38"/>
      <c r="O23" s="38"/>
      <c r="P23" s="153"/>
      <c r="Q23" s="153"/>
      <c r="R23" s="153"/>
      <c r="S23" s="38"/>
      <c r="T23" s="38"/>
      <c r="U23" s="38"/>
      <c r="V23" s="38"/>
      <c r="W23" s="153"/>
      <c r="X23" s="166"/>
      <c r="Y23" s="166"/>
      <c r="Z23" s="153"/>
      <c r="AA23" s="153"/>
      <c r="AB23" s="153"/>
      <c r="AC23" s="153"/>
      <c r="AD23" s="38"/>
      <c r="AE23" s="35"/>
      <c r="AF23" s="35"/>
      <c r="AG23" s="35"/>
      <c r="AH23" s="35"/>
      <c r="AI23" s="35"/>
      <c r="AJ23" s="35"/>
      <c r="AK23" s="35"/>
      <c r="AL23" s="35"/>
      <c r="AM23" s="35"/>
      <c r="AN23" s="35"/>
      <c r="AO23" s="35"/>
      <c r="AP23" s="35"/>
      <c r="AQ23" s="35"/>
      <c r="AR23" s="35"/>
      <c r="AS23" s="35"/>
      <c r="AT23" s="35"/>
      <c r="AU23" s="35"/>
      <c r="AV23" s="35"/>
      <c r="AW23" s="35"/>
    </row>
    <row r="24" spans="1:49" ht="13.5">
      <c r="A24" s="35"/>
      <c r="B24" s="35" t="s">
        <v>222</v>
      </c>
      <c r="C24" s="35"/>
      <c r="D24" s="35"/>
      <c r="E24" s="35"/>
      <c r="F24" s="35"/>
      <c r="G24" s="35"/>
      <c r="H24" s="35"/>
      <c r="I24" s="35"/>
      <c r="J24" s="35"/>
      <c r="K24" s="35"/>
      <c r="L24" s="35"/>
      <c r="M24" s="38"/>
      <c r="N24" s="38"/>
      <c r="O24" s="38"/>
      <c r="P24" s="153"/>
      <c r="Q24" s="153"/>
      <c r="R24" s="153"/>
      <c r="S24" s="38"/>
      <c r="T24" s="38"/>
      <c r="U24" s="38"/>
      <c r="V24" s="38"/>
      <c r="W24" s="153"/>
      <c r="X24" s="166"/>
      <c r="Y24" s="166"/>
      <c r="Z24" s="153"/>
      <c r="AA24" s="153"/>
      <c r="AB24" s="153"/>
      <c r="AC24" s="153"/>
      <c r="AD24" s="38"/>
      <c r="AE24" s="35"/>
      <c r="AF24" s="35"/>
      <c r="AG24" s="35"/>
      <c r="AH24" s="35"/>
      <c r="AI24" s="35"/>
      <c r="AJ24" s="35"/>
      <c r="AK24" s="35"/>
      <c r="AL24" s="35"/>
      <c r="AM24" s="35"/>
      <c r="AN24" s="35"/>
      <c r="AO24" s="35"/>
      <c r="AP24" s="35"/>
      <c r="AQ24" s="35"/>
      <c r="AR24" s="35"/>
      <c r="AS24" s="35"/>
      <c r="AT24" s="35"/>
      <c r="AU24" s="35"/>
      <c r="AV24" s="35"/>
      <c r="AW24" s="35"/>
    </row>
    <row r="25" spans="1:49" ht="13.5">
      <c r="A25" s="40"/>
      <c r="B25" s="35" t="s">
        <v>223</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49" ht="15.75" customHeight="1">
      <c r="A26" s="40"/>
      <c r="B26" s="35" t="s">
        <v>243</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49" ht="15.75" customHeight="1">
      <c r="A27" s="40"/>
      <c r="B27" s="35" t="s">
        <v>224</v>
      </c>
      <c r="C27" s="40"/>
      <c r="D27" s="3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3.5">
      <c r="A28" s="40"/>
      <c r="B28" s="35" t="s">
        <v>207</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140</v>
      </c>
      <c r="AF40" s="40"/>
      <c r="AG40" s="40"/>
      <c r="AH40" s="40"/>
      <c r="AI40" s="40"/>
      <c r="AJ40" s="40"/>
      <c r="AK40" s="40"/>
      <c r="AL40" s="40"/>
      <c r="AM40" s="40"/>
      <c r="AN40" s="40"/>
      <c r="AO40" s="40"/>
      <c r="AP40" s="40"/>
      <c r="AQ40" s="40"/>
      <c r="AR40" s="40"/>
      <c r="AS40" s="40"/>
      <c r="AT40" s="40"/>
      <c r="AU40" s="40"/>
      <c r="AV40" s="40"/>
      <c r="AW40" s="40"/>
    </row>
    <row r="41" spans="1:49"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H41" s="40"/>
      <c r="AJ41" s="40"/>
      <c r="AK41" s="40"/>
      <c r="AL41" s="40"/>
      <c r="AM41" s="40"/>
      <c r="AN41" s="40"/>
      <c r="AO41" s="40"/>
      <c r="AP41" s="40"/>
      <c r="AQ41" s="40"/>
      <c r="AR41" s="40"/>
      <c r="AS41" s="40"/>
      <c r="AT41" s="40"/>
      <c r="AU41" s="40"/>
      <c r="AV41" s="40"/>
      <c r="AW41" s="40"/>
    </row>
    <row r="42" spans="1:49" ht="18.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17" t="s">
        <v>142</v>
      </c>
      <c r="AF42" s="218"/>
      <c r="AG42" s="218"/>
      <c r="AH42" s="218"/>
      <c r="AI42" s="218"/>
      <c r="AJ42" s="218"/>
      <c r="AK42" s="218"/>
      <c r="AL42" s="122"/>
      <c r="AM42" s="209"/>
      <c r="AN42" s="209"/>
      <c r="AO42" s="209"/>
      <c r="AP42" s="209"/>
      <c r="AQ42" s="209"/>
      <c r="AR42" s="209"/>
      <c r="AS42" s="209"/>
      <c r="AT42" s="209"/>
      <c r="AU42" s="209"/>
      <c r="AV42" s="40"/>
      <c r="AW42" s="40"/>
    </row>
    <row r="43" spans="1:49" ht="18.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17" t="s">
        <v>143</v>
      </c>
      <c r="AF43" s="218"/>
      <c r="AG43" s="218"/>
      <c r="AH43" s="218"/>
      <c r="AI43" s="218"/>
      <c r="AJ43" s="218"/>
      <c r="AK43" s="218"/>
      <c r="AL43" s="122"/>
      <c r="AM43" s="209"/>
      <c r="AN43" s="209"/>
      <c r="AO43" s="209"/>
      <c r="AP43" s="209"/>
      <c r="AQ43" s="209"/>
      <c r="AR43" s="209"/>
      <c r="AS43" s="209"/>
      <c r="AT43" s="209"/>
      <c r="AU43" s="209"/>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10" t="s">
        <v>144</v>
      </c>
      <c r="AF44" s="211"/>
      <c r="AG44" s="211"/>
      <c r="AH44" s="121"/>
      <c r="AI44" s="214" t="s">
        <v>141</v>
      </c>
      <c r="AJ44" s="215"/>
      <c r="AK44" s="215"/>
      <c r="AL44" s="216"/>
      <c r="AM44" s="209"/>
      <c r="AN44" s="209"/>
      <c r="AO44" s="209"/>
      <c r="AP44" s="209"/>
      <c r="AQ44" s="209"/>
      <c r="AR44" s="209"/>
      <c r="AS44" s="209"/>
      <c r="AT44" s="209"/>
      <c r="AU44" s="209"/>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12"/>
      <c r="AF45" s="213"/>
      <c r="AG45" s="213"/>
      <c r="AH45" s="123"/>
      <c r="AI45" s="214" t="s">
        <v>145</v>
      </c>
      <c r="AJ45" s="215"/>
      <c r="AK45" s="215"/>
      <c r="AL45" s="216"/>
      <c r="AM45" s="209"/>
      <c r="AN45" s="209"/>
      <c r="AO45" s="209"/>
      <c r="AP45" s="209"/>
      <c r="AQ45" s="209"/>
      <c r="AR45" s="209"/>
      <c r="AS45" s="209"/>
      <c r="AT45" s="209"/>
      <c r="AU45" s="209"/>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row>
    <row r="47" spans="1:4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4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sheetData>
  <sheetProtection password="EF99" sheet="1" objects="1" scenarios="1" selectLockedCells="1"/>
  <mergeCells count="28">
    <mergeCell ref="AL2:AM2"/>
    <mergeCell ref="AO2:AP2"/>
    <mergeCell ref="AR2:AS2"/>
    <mergeCell ref="A9:AU9"/>
    <mergeCell ref="C18:AG18"/>
    <mergeCell ref="AH18:AL18"/>
    <mergeCell ref="A4:G4"/>
    <mergeCell ref="AG6:AU6"/>
    <mergeCell ref="AG7:AU7"/>
    <mergeCell ref="AM45:AU45"/>
    <mergeCell ref="AE44:AG45"/>
    <mergeCell ref="AI44:AL44"/>
    <mergeCell ref="AI45:AL45"/>
    <mergeCell ref="AE42:AK42"/>
    <mergeCell ref="AE43:AK43"/>
    <mergeCell ref="AM42:AU42"/>
    <mergeCell ref="AM43:AU43"/>
    <mergeCell ref="AM44:AU44"/>
    <mergeCell ref="C19:AG19"/>
    <mergeCell ref="AH19:AL19"/>
    <mergeCell ref="C21:AG21"/>
    <mergeCell ref="AH21:AL21"/>
    <mergeCell ref="B13:J13"/>
    <mergeCell ref="K13:U13"/>
    <mergeCell ref="C16:AG16"/>
    <mergeCell ref="AH16:AL16"/>
    <mergeCell ref="C17:AG17"/>
    <mergeCell ref="AH17:AL17"/>
  </mergeCells>
  <phoneticPr fontId="3"/>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
  <sheetViews>
    <sheetView showZeros="0" view="pageBreakPreview" zoomScale="70" zoomScaleNormal="70" zoomScaleSheetLayoutView="70" workbookViewId="0"/>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135</v>
      </c>
    </row>
    <row r="2" spans="1:38">
      <c r="A2" s="105"/>
    </row>
    <row r="3" spans="1:38" ht="18" customHeight="1">
      <c r="A3" s="223" t="s">
        <v>132</v>
      </c>
      <c r="B3" s="225" t="s">
        <v>14</v>
      </c>
      <c r="C3" s="224" t="s">
        <v>22</v>
      </c>
      <c r="D3" s="225" t="s">
        <v>15</v>
      </c>
      <c r="E3" s="225" t="s">
        <v>4</v>
      </c>
      <c r="F3" s="229" t="s">
        <v>57</v>
      </c>
      <c r="G3" s="231" t="s">
        <v>236</v>
      </c>
      <c r="H3" s="235" t="s">
        <v>128</v>
      </c>
      <c r="I3" s="235"/>
      <c r="J3" s="235"/>
      <c r="K3" s="235"/>
      <c r="L3" s="235"/>
      <c r="M3" s="235"/>
      <c r="N3" s="236"/>
      <c r="O3" s="233" t="s">
        <v>136</v>
      </c>
    </row>
    <row r="4" spans="1:38" ht="45">
      <c r="A4" s="223"/>
      <c r="B4" s="225"/>
      <c r="C4" s="224"/>
      <c r="D4" s="225"/>
      <c r="E4" s="225"/>
      <c r="F4" s="230"/>
      <c r="G4" s="232"/>
      <c r="H4" s="104" t="s">
        <v>201</v>
      </c>
      <c r="I4" s="104" t="s">
        <v>131</v>
      </c>
      <c r="J4" s="104" t="s">
        <v>200</v>
      </c>
      <c r="K4" s="142" t="s">
        <v>199</v>
      </c>
      <c r="L4" s="104" t="s">
        <v>51</v>
      </c>
      <c r="M4" s="103" t="s">
        <v>52</v>
      </c>
      <c r="N4" s="131" t="s">
        <v>16</v>
      </c>
      <c r="O4" s="234"/>
    </row>
    <row r="5" spans="1:38" ht="22.5" customHeight="1" thickBot="1">
      <c r="A5" s="186">
        <v>1</v>
      </c>
      <c r="B5" s="151">
        <f ca="1">IFERROR(INDIRECT("個票"&amp;$A5&amp;"！$t$7"),"")</f>
        <v>0</v>
      </c>
      <c r="C5" s="151">
        <f ca="1">IFERROR(INDIRECT("個票"&amp;$A5&amp;"！$h$7"),"")</f>
        <v>0</v>
      </c>
      <c r="D5" s="151">
        <f ca="1">IFERROR(INDIRECT("個票"&amp;$A5&amp;"！$l$10"),"")</f>
        <v>0</v>
      </c>
      <c r="E5" s="151">
        <f ca="1">IFERROR(INDIRECT("個票"&amp;$A5&amp;"！$w$9"),"")</f>
        <v>0</v>
      </c>
      <c r="F5" s="151" t="str">
        <f ca="1">IFERROR(INDIRECT("個票"&amp;$A5&amp;"！$ｄ$9")&amp;INDIRECT("個票"&amp;$A5&amp;"！$ｈ$9"),"")</f>
        <v/>
      </c>
      <c r="G5" s="188" t="str">
        <f ca="1">IF(N5&gt;0,申請書!$AG$6,"")</f>
        <v/>
      </c>
      <c r="H5" s="109">
        <f ca="1">IFERROR(INDIRECT("個票"&amp;$A5&amp;"！$ai$21"),"")</f>
        <v>0</v>
      </c>
      <c r="I5" s="110">
        <f ca="1">IFERROR(INDIRECT("個票"&amp;$A5&amp;"！$ao$22"),"")</f>
        <v>0</v>
      </c>
      <c r="J5" s="109" t="str">
        <f ca="1">IFERROR(INDIRECT("個票"&amp;$A5&amp;"！$ai$24"),"")</f>
        <v/>
      </c>
      <c r="K5" s="109" t="str">
        <f ca="1">IFERROR(INDIRECT("個票"&amp;$A5&amp;"！$ai$40"),"")</f>
        <v/>
      </c>
      <c r="L5" s="109">
        <f ca="1">IFERROR(INDIRECT("個票"&amp;$A5&amp;"！$ai$52"),"")</f>
        <v>0</v>
      </c>
      <c r="M5" s="111" t="str">
        <f ca="1">IFERROR(INDIRECT("個票"&amp;$A5&amp;"！$ai$57"),"")</f>
        <v/>
      </c>
      <c r="N5" s="109">
        <f ca="1">SUM(H5,J5,,K5,L5,M5)</f>
        <v>0</v>
      </c>
      <c r="O5" s="185"/>
    </row>
    <row r="6" spans="1:38" ht="22.5" customHeight="1" thickBot="1">
      <c r="A6" s="186">
        <v>2</v>
      </c>
      <c r="B6" s="151" t="str">
        <f t="shared" ref="B6:B19" ca="1" si="0">IFERROR(INDIRECT("個票"&amp;$A6&amp;"！$t$7"),"")</f>
        <v/>
      </c>
      <c r="C6" s="151" t="str">
        <f t="shared" ref="C6:C19" ca="1" si="1">IFERROR(INDIRECT("個票"&amp;$A6&amp;"！$h$7"),"")</f>
        <v/>
      </c>
      <c r="D6" s="151" t="str">
        <f t="shared" ref="D6:D19" ca="1" si="2">IFERROR(INDIRECT("個票"&amp;$A6&amp;"！$l$10"),"")</f>
        <v/>
      </c>
      <c r="E6" s="151" t="str">
        <f t="shared" ref="E6:E19" ca="1" si="3">IFERROR(INDIRECT("個票"&amp;$A6&amp;"！$w$9"),"")</f>
        <v/>
      </c>
      <c r="F6" s="151" t="str">
        <f t="shared" ref="F6:F19" ca="1" si="4">IFERROR(INDIRECT("個票"&amp;$A6&amp;"！$ｄ$9")&amp;INDIRECT("個票"&amp;$A6&amp;"！$ｈ$9"),"")</f>
        <v/>
      </c>
      <c r="G6" s="188" t="str">
        <f ca="1">IF(N6&gt;0,申請書!$AG$6,"")</f>
        <v/>
      </c>
      <c r="H6" s="109" t="str">
        <f t="shared" ref="H6:H19" ca="1" si="5">IFERROR(INDIRECT("個票"&amp;$A6&amp;"！$ai$21"),"")</f>
        <v/>
      </c>
      <c r="I6" s="110" t="str">
        <f t="shared" ref="I6:I19" ca="1" si="6">IFERROR(INDIRECT("個票"&amp;$A6&amp;"！$ao$22"),"")</f>
        <v/>
      </c>
      <c r="J6" s="109" t="str">
        <f t="shared" ref="J6:J19" ca="1" si="7">IFERROR(INDIRECT("個票"&amp;$A6&amp;"！$ai$24"),"")</f>
        <v/>
      </c>
      <c r="K6" s="109" t="str">
        <f t="shared" ref="K6:K19" ca="1" si="8">IFERROR(INDIRECT("個票"&amp;$A6&amp;"！$ai$40"),"")</f>
        <v/>
      </c>
      <c r="L6" s="109" t="str">
        <f t="shared" ref="L6:L19" ca="1" si="9">IFERROR(INDIRECT("個票"&amp;$A6&amp;"！$ai$52"),"")</f>
        <v/>
      </c>
      <c r="M6" s="111" t="str">
        <f t="shared" ref="M6:M19" ca="1" si="10">IFERROR(INDIRECT("個票"&amp;$A6&amp;"！$ai$57"),"")</f>
        <v/>
      </c>
      <c r="N6" s="109">
        <f t="shared" ref="N6:N19" ca="1" si="11">SUM(H6,J6,,K6,L6,M6)</f>
        <v>0</v>
      </c>
      <c r="O6" s="185"/>
      <c r="S6" s="226" t="e">
        <f ca="1">IF(_xlfn.SHEETS()-6=COUNTIF(N5:N19,"&gt;0"),"○","！（本表の事業所数と個票の枚数が一致しません）")</f>
        <v>#NAME?</v>
      </c>
      <c r="T6" s="227"/>
      <c r="U6" s="227"/>
      <c r="V6" s="227"/>
      <c r="W6" s="227"/>
      <c r="X6" s="227"/>
      <c r="Y6" s="227"/>
      <c r="Z6" s="227"/>
      <c r="AA6" s="227"/>
      <c r="AB6" s="227"/>
      <c r="AC6" s="227"/>
      <c r="AD6" s="227"/>
      <c r="AE6" s="227"/>
      <c r="AF6" s="227"/>
      <c r="AG6" s="227"/>
      <c r="AH6" s="227"/>
      <c r="AI6" s="227"/>
      <c r="AJ6" s="227"/>
      <c r="AK6" s="227"/>
      <c r="AL6" s="228"/>
    </row>
    <row r="7" spans="1:38" ht="22.5" customHeight="1">
      <c r="A7" s="186">
        <v>3</v>
      </c>
      <c r="B7" s="151" t="str">
        <f t="shared" ca="1" si="0"/>
        <v/>
      </c>
      <c r="C7" s="151" t="str">
        <f t="shared" ca="1" si="1"/>
        <v/>
      </c>
      <c r="D7" s="151" t="str">
        <f t="shared" ca="1" si="2"/>
        <v/>
      </c>
      <c r="E7" s="151" t="str">
        <f t="shared" ca="1" si="3"/>
        <v/>
      </c>
      <c r="F7" s="151" t="str">
        <f t="shared" ca="1" si="4"/>
        <v/>
      </c>
      <c r="G7" s="188" t="str">
        <f ca="1">IF(N7&gt;0,申請書!$AG$6,"")</f>
        <v/>
      </c>
      <c r="H7" s="109" t="str">
        <f t="shared" ca="1" si="5"/>
        <v/>
      </c>
      <c r="I7" s="110" t="str">
        <f t="shared" ca="1" si="6"/>
        <v/>
      </c>
      <c r="J7" s="109" t="str">
        <f t="shared" ca="1" si="7"/>
        <v/>
      </c>
      <c r="K7" s="109" t="str">
        <f t="shared" ca="1" si="8"/>
        <v/>
      </c>
      <c r="L7" s="109" t="str">
        <f t="shared" ca="1" si="9"/>
        <v/>
      </c>
      <c r="M7" s="111" t="str">
        <f t="shared" ca="1" si="10"/>
        <v/>
      </c>
      <c r="N7" s="109">
        <f t="shared" ca="1" si="11"/>
        <v>0</v>
      </c>
      <c r="O7" s="185"/>
      <c r="S7" s="150" t="s">
        <v>217</v>
      </c>
    </row>
    <row r="8" spans="1:38" ht="22.5" customHeight="1">
      <c r="A8" s="186">
        <v>4</v>
      </c>
      <c r="B8" s="151" t="str">
        <f t="shared" ca="1" si="0"/>
        <v/>
      </c>
      <c r="C8" s="151" t="str">
        <f t="shared" ca="1" si="1"/>
        <v/>
      </c>
      <c r="D8" s="151" t="str">
        <f t="shared" ca="1" si="2"/>
        <v/>
      </c>
      <c r="E8" s="151" t="str">
        <f t="shared" ca="1" si="3"/>
        <v/>
      </c>
      <c r="F8" s="151" t="str">
        <f t="shared" ca="1" si="4"/>
        <v/>
      </c>
      <c r="G8" s="188" t="str">
        <f ca="1">IF(N8&gt;0,申請書!$AG$6,"")</f>
        <v/>
      </c>
      <c r="H8" s="109" t="str">
        <f t="shared" ca="1" si="5"/>
        <v/>
      </c>
      <c r="I8" s="110" t="str">
        <f t="shared" ca="1" si="6"/>
        <v/>
      </c>
      <c r="J8" s="109" t="str">
        <f t="shared" ca="1" si="7"/>
        <v/>
      </c>
      <c r="K8" s="109" t="str">
        <f t="shared" ca="1" si="8"/>
        <v/>
      </c>
      <c r="L8" s="109" t="str">
        <f t="shared" ca="1" si="9"/>
        <v/>
      </c>
      <c r="M8" s="111" t="str">
        <f t="shared" ca="1" si="10"/>
        <v/>
      </c>
      <c r="N8" s="109">
        <f t="shared" ca="1" si="11"/>
        <v>0</v>
      </c>
      <c r="O8" s="185"/>
      <c r="S8" s="150" t="s">
        <v>218</v>
      </c>
    </row>
    <row r="9" spans="1:38" ht="22.5" customHeight="1">
      <c r="A9" s="186">
        <v>5</v>
      </c>
      <c r="B9" s="151" t="str">
        <f t="shared" ca="1" si="0"/>
        <v/>
      </c>
      <c r="C9" s="151" t="str">
        <f t="shared" ca="1" si="1"/>
        <v/>
      </c>
      <c r="D9" s="151" t="str">
        <f t="shared" ca="1" si="2"/>
        <v/>
      </c>
      <c r="E9" s="151" t="str">
        <f t="shared" ca="1" si="3"/>
        <v/>
      </c>
      <c r="F9" s="151" t="str">
        <f t="shared" ca="1" si="4"/>
        <v/>
      </c>
      <c r="G9" s="188" t="str">
        <f ca="1">IF(N9&gt;0,申請書!$AG$6,"")</f>
        <v/>
      </c>
      <c r="H9" s="109" t="str">
        <f t="shared" ca="1" si="5"/>
        <v/>
      </c>
      <c r="I9" s="110" t="str">
        <f t="shared" ca="1" si="6"/>
        <v/>
      </c>
      <c r="J9" s="109" t="str">
        <f t="shared" ca="1" si="7"/>
        <v/>
      </c>
      <c r="K9" s="109" t="str">
        <f t="shared" ca="1" si="8"/>
        <v/>
      </c>
      <c r="L9" s="109" t="str">
        <f t="shared" ca="1" si="9"/>
        <v/>
      </c>
      <c r="M9" s="111" t="str">
        <f t="shared" ca="1" si="10"/>
        <v/>
      </c>
      <c r="N9" s="109">
        <f t="shared" ca="1" si="11"/>
        <v>0</v>
      </c>
      <c r="O9" s="185"/>
    </row>
    <row r="10" spans="1:38" ht="22.5" customHeight="1">
      <c r="A10" s="186">
        <v>6</v>
      </c>
      <c r="B10" s="151" t="str">
        <f t="shared" ca="1" si="0"/>
        <v/>
      </c>
      <c r="C10" s="151" t="str">
        <f t="shared" ca="1" si="1"/>
        <v/>
      </c>
      <c r="D10" s="151" t="str">
        <f t="shared" ca="1" si="2"/>
        <v/>
      </c>
      <c r="E10" s="151" t="str">
        <f t="shared" ca="1" si="3"/>
        <v/>
      </c>
      <c r="F10" s="151" t="str">
        <f t="shared" ca="1" si="4"/>
        <v/>
      </c>
      <c r="G10" s="188" t="str">
        <f ca="1">IF(N10&gt;0,申請書!$AG$6,"")</f>
        <v/>
      </c>
      <c r="H10" s="109" t="str">
        <f t="shared" ca="1" si="5"/>
        <v/>
      </c>
      <c r="I10" s="110" t="str">
        <f t="shared" ca="1" si="6"/>
        <v/>
      </c>
      <c r="J10" s="109" t="str">
        <f t="shared" ca="1" si="7"/>
        <v/>
      </c>
      <c r="K10" s="109" t="str">
        <f t="shared" ca="1" si="8"/>
        <v/>
      </c>
      <c r="L10" s="109" t="str">
        <f t="shared" ca="1" si="9"/>
        <v/>
      </c>
      <c r="M10" s="111" t="str">
        <f t="shared" ca="1" si="10"/>
        <v/>
      </c>
      <c r="N10" s="109">
        <f t="shared" ca="1" si="11"/>
        <v>0</v>
      </c>
      <c r="O10" s="185"/>
    </row>
    <row r="11" spans="1:38" ht="22.5" customHeight="1">
      <c r="A11" s="186">
        <v>7</v>
      </c>
      <c r="B11" s="151" t="str">
        <f t="shared" ca="1" si="0"/>
        <v/>
      </c>
      <c r="C11" s="151" t="str">
        <f t="shared" ca="1" si="1"/>
        <v/>
      </c>
      <c r="D11" s="151" t="str">
        <f t="shared" ca="1" si="2"/>
        <v/>
      </c>
      <c r="E11" s="151" t="str">
        <f t="shared" ca="1" si="3"/>
        <v/>
      </c>
      <c r="F11" s="151" t="str">
        <f t="shared" ca="1" si="4"/>
        <v/>
      </c>
      <c r="G11" s="188" t="str">
        <f ca="1">IF(N11&gt;0,申請書!$AG$6,"")</f>
        <v/>
      </c>
      <c r="H11" s="109" t="str">
        <f t="shared" ca="1" si="5"/>
        <v/>
      </c>
      <c r="I11" s="110" t="str">
        <f t="shared" ca="1" si="6"/>
        <v/>
      </c>
      <c r="J11" s="109" t="str">
        <f t="shared" ca="1" si="7"/>
        <v/>
      </c>
      <c r="K11" s="109" t="str">
        <f t="shared" ca="1" si="8"/>
        <v/>
      </c>
      <c r="L11" s="109" t="str">
        <f t="shared" ca="1" si="9"/>
        <v/>
      </c>
      <c r="M11" s="111" t="str">
        <f t="shared" ca="1" si="10"/>
        <v/>
      </c>
      <c r="N11" s="109">
        <f t="shared" ca="1" si="11"/>
        <v>0</v>
      </c>
      <c r="O11" s="185"/>
    </row>
    <row r="12" spans="1:38" ht="22.5" customHeight="1">
      <c r="A12" s="186">
        <v>8</v>
      </c>
      <c r="B12" s="151" t="str">
        <f t="shared" ca="1" si="0"/>
        <v/>
      </c>
      <c r="C12" s="151" t="str">
        <f t="shared" ca="1" si="1"/>
        <v/>
      </c>
      <c r="D12" s="151" t="str">
        <f t="shared" ca="1" si="2"/>
        <v/>
      </c>
      <c r="E12" s="151" t="str">
        <f t="shared" ca="1" si="3"/>
        <v/>
      </c>
      <c r="F12" s="151" t="str">
        <f t="shared" ca="1" si="4"/>
        <v/>
      </c>
      <c r="G12" s="188" t="str">
        <f ca="1">IF(N12&gt;0,申請書!$AG$6,"")</f>
        <v/>
      </c>
      <c r="H12" s="109" t="str">
        <f t="shared" ca="1" si="5"/>
        <v/>
      </c>
      <c r="I12" s="110" t="str">
        <f t="shared" ca="1" si="6"/>
        <v/>
      </c>
      <c r="J12" s="109" t="str">
        <f t="shared" ca="1" si="7"/>
        <v/>
      </c>
      <c r="K12" s="109" t="str">
        <f t="shared" ca="1" si="8"/>
        <v/>
      </c>
      <c r="L12" s="109" t="str">
        <f t="shared" ca="1" si="9"/>
        <v/>
      </c>
      <c r="M12" s="111" t="str">
        <f t="shared" ca="1" si="10"/>
        <v/>
      </c>
      <c r="N12" s="109">
        <f t="shared" ca="1" si="11"/>
        <v>0</v>
      </c>
      <c r="O12" s="185"/>
    </row>
    <row r="13" spans="1:38" ht="22.5" customHeight="1">
      <c r="A13" s="186">
        <v>9</v>
      </c>
      <c r="B13" s="151" t="str">
        <f t="shared" ca="1" si="0"/>
        <v/>
      </c>
      <c r="C13" s="151" t="str">
        <f t="shared" ca="1" si="1"/>
        <v/>
      </c>
      <c r="D13" s="151" t="str">
        <f t="shared" ca="1" si="2"/>
        <v/>
      </c>
      <c r="E13" s="151" t="str">
        <f t="shared" ca="1" si="3"/>
        <v/>
      </c>
      <c r="F13" s="151" t="str">
        <f t="shared" ca="1" si="4"/>
        <v/>
      </c>
      <c r="G13" s="188" t="str">
        <f ca="1">IF(N13&gt;0,申請書!$AG$6,"")</f>
        <v/>
      </c>
      <c r="H13" s="109" t="str">
        <f t="shared" ca="1" si="5"/>
        <v/>
      </c>
      <c r="I13" s="110" t="str">
        <f t="shared" ca="1" si="6"/>
        <v/>
      </c>
      <c r="J13" s="109" t="str">
        <f t="shared" ca="1" si="7"/>
        <v/>
      </c>
      <c r="K13" s="109" t="str">
        <f t="shared" ca="1" si="8"/>
        <v/>
      </c>
      <c r="L13" s="109" t="str">
        <f t="shared" ca="1" si="9"/>
        <v/>
      </c>
      <c r="M13" s="111" t="str">
        <f t="shared" ca="1" si="10"/>
        <v/>
      </c>
      <c r="N13" s="109">
        <f t="shared" ca="1" si="11"/>
        <v>0</v>
      </c>
      <c r="O13" s="185"/>
    </row>
    <row r="14" spans="1:38" ht="22.5" customHeight="1">
      <c r="A14" s="186">
        <v>10</v>
      </c>
      <c r="B14" s="151" t="str">
        <f t="shared" ca="1" si="0"/>
        <v/>
      </c>
      <c r="C14" s="151" t="str">
        <f t="shared" ca="1" si="1"/>
        <v/>
      </c>
      <c r="D14" s="151" t="str">
        <f t="shared" ca="1" si="2"/>
        <v/>
      </c>
      <c r="E14" s="151" t="str">
        <f t="shared" ca="1" si="3"/>
        <v/>
      </c>
      <c r="F14" s="151" t="str">
        <f t="shared" ca="1" si="4"/>
        <v/>
      </c>
      <c r="G14" s="188" t="str">
        <f ca="1">IF(N14&gt;0,申請書!$AG$6,"")</f>
        <v/>
      </c>
      <c r="H14" s="109" t="str">
        <f t="shared" ca="1" si="5"/>
        <v/>
      </c>
      <c r="I14" s="110" t="str">
        <f t="shared" ca="1" si="6"/>
        <v/>
      </c>
      <c r="J14" s="109" t="str">
        <f t="shared" ca="1" si="7"/>
        <v/>
      </c>
      <c r="K14" s="109" t="str">
        <f t="shared" ca="1" si="8"/>
        <v/>
      </c>
      <c r="L14" s="109" t="str">
        <f t="shared" ca="1" si="9"/>
        <v/>
      </c>
      <c r="M14" s="111" t="str">
        <f t="shared" ca="1" si="10"/>
        <v/>
      </c>
      <c r="N14" s="109">
        <f t="shared" ca="1" si="11"/>
        <v>0</v>
      </c>
      <c r="O14" s="185"/>
    </row>
    <row r="15" spans="1:38" ht="22.5" customHeight="1">
      <c r="A15" s="186">
        <v>11</v>
      </c>
      <c r="B15" s="151" t="str">
        <f t="shared" ca="1" si="0"/>
        <v/>
      </c>
      <c r="C15" s="151" t="str">
        <f t="shared" ca="1" si="1"/>
        <v/>
      </c>
      <c r="D15" s="151" t="str">
        <f t="shared" ca="1" si="2"/>
        <v/>
      </c>
      <c r="E15" s="151" t="str">
        <f t="shared" ca="1" si="3"/>
        <v/>
      </c>
      <c r="F15" s="151" t="str">
        <f t="shared" ca="1" si="4"/>
        <v/>
      </c>
      <c r="G15" s="188" t="str">
        <f ca="1">IF(N15&gt;0,申請書!$AG$6,"")</f>
        <v/>
      </c>
      <c r="H15" s="109" t="str">
        <f t="shared" ca="1" si="5"/>
        <v/>
      </c>
      <c r="I15" s="110" t="str">
        <f t="shared" ca="1" si="6"/>
        <v/>
      </c>
      <c r="J15" s="109" t="str">
        <f t="shared" ca="1" si="7"/>
        <v/>
      </c>
      <c r="K15" s="109" t="str">
        <f t="shared" ca="1" si="8"/>
        <v/>
      </c>
      <c r="L15" s="109" t="str">
        <f t="shared" ca="1" si="9"/>
        <v/>
      </c>
      <c r="M15" s="111" t="str">
        <f t="shared" ca="1" si="10"/>
        <v/>
      </c>
      <c r="N15" s="109">
        <f t="shared" ca="1" si="11"/>
        <v>0</v>
      </c>
      <c r="O15" s="185"/>
    </row>
    <row r="16" spans="1:38" ht="22.5" customHeight="1">
      <c r="A16" s="186">
        <v>12</v>
      </c>
      <c r="B16" s="151" t="str">
        <f t="shared" ca="1" si="0"/>
        <v/>
      </c>
      <c r="C16" s="151" t="str">
        <f t="shared" ca="1" si="1"/>
        <v/>
      </c>
      <c r="D16" s="151" t="str">
        <f t="shared" ca="1" si="2"/>
        <v/>
      </c>
      <c r="E16" s="151" t="str">
        <f t="shared" ca="1" si="3"/>
        <v/>
      </c>
      <c r="F16" s="151" t="str">
        <f t="shared" ca="1" si="4"/>
        <v/>
      </c>
      <c r="G16" s="188" t="str">
        <f ca="1">IF(N16&gt;0,申請書!$AG$6,"")</f>
        <v/>
      </c>
      <c r="H16" s="109" t="str">
        <f t="shared" ca="1" si="5"/>
        <v/>
      </c>
      <c r="I16" s="110" t="str">
        <f t="shared" ca="1" si="6"/>
        <v/>
      </c>
      <c r="J16" s="109" t="str">
        <f t="shared" ca="1" si="7"/>
        <v/>
      </c>
      <c r="K16" s="109" t="str">
        <f t="shared" ca="1" si="8"/>
        <v/>
      </c>
      <c r="L16" s="109" t="str">
        <f t="shared" ca="1" si="9"/>
        <v/>
      </c>
      <c r="M16" s="111" t="str">
        <f t="shared" ca="1" si="10"/>
        <v/>
      </c>
      <c r="N16" s="109">
        <f t="shared" ca="1" si="11"/>
        <v>0</v>
      </c>
      <c r="O16" s="185"/>
    </row>
    <row r="17" spans="1:15" ht="22.5" customHeight="1">
      <c r="A17" s="186">
        <v>13</v>
      </c>
      <c r="B17" s="151" t="str">
        <f t="shared" ca="1" si="0"/>
        <v/>
      </c>
      <c r="C17" s="151" t="str">
        <f t="shared" ca="1" si="1"/>
        <v/>
      </c>
      <c r="D17" s="151" t="str">
        <f t="shared" ca="1" si="2"/>
        <v/>
      </c>
      <c r="E17" s="151" t="str">
        <f t="shared" ca="1" si="3"/>
        <v/>
      </c>
      <c r="F17" s="151" t="str">
        <f t="shared" ca="1" si="4"/>
        <v/>
      </c>
      <c r="G17" s="188" t="str">
        <f ca="1">IF(N17&gt;0,申請書!$AG$6,"")</f>
        <v/>
      </c>
      <c r="H17" s="109" t="str">
        <f t="shared" ca="1" si="5"/>
        <v/>
      </c>
      <c r="I17" s="110" t="str">
        <f t="shared" ca="1" si="6"/>
        <v/>
      </c>
      <c r="J17" s="109" t="str">
        <f t="shared" ca="1" si="7"/>
        <v/>
      </c>
      <c r="K17" s="109" t="str">
        <f t="shared" ca="1" si="8"/>
        <v/>
      </c>
      <c r="L17" s="109" t="str">
        <f t="shared" ca="1" si="9"/>
        <v/>
      </c>
      <c r="M17" s="111" t="str">
        <f t="shared" ca="1" si="10"/>
        <v/>
      </c>
      <c r="N17" s="109">
        <f t="shared" ca="1" si="11"/>
        <v>0</v>
      </c>
      <c r="O17" s="185"/>
    </row>
    <row r="18" spans="1:15" ht="22.5" customHeight="1">
      <c r="A18" s="186">
        <v>14</v>
      </c>
      <c r="B18" s="151" t="str">
        <f t="shared" ca="1" si="0"/>
        <v/>
      </c>
      <c r="C18" s="151" t="str">
        <f t="shared" ca="1" si="1"/>
        <v/>
      </c>
      <c r="D18" s="151" t="str">
        <f t="shared" ca="1" si="2"/>
        <v/>
      </c>
      <c r="E18" s="151" t="str">
        <f t="shared" ca="1" si="3"/>
        <v/>
      </c>
      <c r="F18" s="151" t="str">
        <f t="shared" ca="1" si="4"/>
        <v/>
      </c>
      <c r="G18" s="188" t="str">
        <f ca="1">IF(N18&gt;0,申請書!$AG$6,"")</f>
        <v/>
      </c>
      <c r="H18" s="109" t="str">
        <f t="shared" ca="1" si="5"/>
        <v/>
      </c>
      <c r="I18" s="110" t="str">
        <f t="shared" ca="1" si="6"/>
        <v/>
      </c>
      <c r="J18" s="109" t="str">
        <f t="shared" ca="1" si="7"/>
        <v/>
      </c>
      <c r="K18" s="109" t="str">
        <f t="shared" ca="1" si="8"/>
        <v/>
      </c>
      <c r="L18" s="109" t="str">
        <f t="shared" ca="1" si="9"/>
        <v/>
      </c>
      <c r="M18" s="111" t="str">
        <f t="shared" ca="1" si="10"/>
        <v/>
      </c>
      <c r="N18" s="109">
        <f t="shared" ca="1" si="11"/>
        <v>0</v>
      </c>
      <c r="O18" s="185"/>
    </row>
    <row r="19" spans="1:15" ht="22.5" customHeight="1">
      <c r="A19" s="186">
        <v>15</v>
      </c>
      <c r="B19" s="151" t="str">
        <f t="shared" ca="1" si="0"/>
        <v/>
      </c>
      <c r="C19" s="151" t="str">
        <f t="shared" ca="1" si="1"/>
        <v/>
      </c>
      <c r="D19" s="151" t="str">
        <f t="shared" ca="1" si="2"/>
        <v/>
      </c>
      <c r="E19" s="151" t="str">
        <f t="shared" ca="1" si="3"/>
        <v/>
      </c>
      <c r="F19" s="151" t="str">
        <f t="shared" ca="1" si="4"/>
        <v/>
      </c>
      <c r="G19" s="188" t="str">
        <f ca="1">IF(N19&gt;0,申請書!$AG$6,"")</f>
        <v/>
      </c>
      <c r="H19" s="109" t="str">
        <f t="shared" ca="1" si="5"/>
        <v/>
      </c>
      <c r="I19" s="110" t="str">
        <f t="shared" ca="1" si="6"/>
        <v/>
      </c>
      <c r="J19" s="109" t="str">
        <f t="shared" ca="1" si="7"/>
        <v/>
      </c>
      <c r="K19" s="109" t="str">
        <f t="shared" ca="1" si="8"/>
        <v/>
      </c>
      <c r="L19" s="109" t="str">
        <f t="shared" ca="1" si="9"/>
        <v/>
      </c>
      <c r="M19" s="111" t="str">
        <f t="shared" ca="1" si="10"/>
        <v/>
      </c>
      <c r="N19" s="109">
        <f t="shared" ca="1" si="11"/>
        <v>0</v>
      </c>
      <c r="O19" s="185"/>
    </row>
    <row r="20" spans="1:15" ht="11.25" customHeight="1"/>
    <row r="21" spans="1:15" customFormat="1">
      <c r="A21" s="7" t="s">
        <v>241</v>
      </c>
      <c r="B21" s="7"/>
      <c r="C21" s="7"/>
    </row>
    <row r="22" spans="1:15" customFormat="1" ht="16.5" customHeight="1">
      <c r="A22" s="106"/>
      <c r="B22" s="11" t="s">
        <v>240</v>
      </c>
      <c r="C22" s="7"/>
    </row>
    <row r="23" spans="1:15" customFormat="1" ht="16.5" customHeight="1">
      <c r="A23" s="106"/>
      <c r="B23" s="11"/>
      <c r="C23" s="7"/>
    </row>
    <row r="24" spans="1:15" customFormat="1" ht="16.5" customHeight="1">
      <c r="A24" s="12"/>
      <c r="B24" s="107"/>
      <c r="C24" s="7"/>
    </row>
    <row r="25" spans="1:15" customFormat="1" ht="16.5" customHeight="1">
      <c r="A25" s="12"/>
      <c r="B25" s="107"/>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2"/>
  <sheetViews>
    <sheetView showGridLines="0" view="pageBreakPreview" zoomScaleNormal="100" zoomScaleSheetLayoutView="100" workbookViewId="0"/>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9">
      <c r="A1" s="2" t="s">
        <v>149</v>
      </c>
    </row>
    <row r="2" spans="1:49" ht="7.5" customHeight="1"/>
    <row r="3" spans="1:49">
      <c r="A3" s="278" t="s">
        <v>256</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80"/>
    </row>
    <row r="4" spans="1:49"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9">
      <c r="A5" s="281" t="s">
        <v>53</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3"/>
    </row>
    <row r="6" spans="1:49" ht="4.5" customHeight="1">
      <c r="A6" s="43"/>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1"/>
    </row>
    <row r="7" spans="1:49" ht="17.25" customHeight="1">
      <c r="A7" s="263" t="s">
        <v>22</v>
      </c>
      <c r="B7" s="264"/>
      <c r="C7" s="264"/>
      <c r="D7" s="264"/>
      <c r="E7" s="264"/>
      <c r="F7" s="264"/>
      <c r="G7" s="265"/>
      <c r="H7" s="302"/>
      <c r="I7" s="303"/>
      <c r="J7" s="303"/>
      <c r="K7" s="303"/>
      <c r="L7" s="303"/>
      <c r="M7" s="303"/>
      <c r="N7" s="304"/>
      <c r="O7" s="263" t="s">
        <v>54</v>
      </c>
      <c r="P7" s="264"/>
      <c r="Q7" s="264"/>
      <c r="R7" s="264"/>
      <c r="S7" s="265"/>
      <c r="T7" s="305"/>
      <c r="U7" s="306"/>
      <c r="V7" s="306"/>
      <c r="W7" s="306"/>
      <c r="X7" s="306"/>
      <c r="Y7" s="306"/>
      <c r="Z7" s="306"/>
      <c r="AA7" s="306"/>
      <c r="AB7" s="306"/>
      <c r="AC7" s="306"/>
      <c r="AD7" s="306"/>
      <c r="AE7" s="306"/>
      <c r="AF7" s="306"/>
      <c r="AG7" s="306"/>
      <c r="AH7" s="306"/>
      <c r="AI7" s="306"/>
      <c r="AJ7" s="306"/>
      <c r="AK7" s="306"/>
      <c r="AL7" s="306"/>
      <c r="AM7" s="307"/>
    </row>
    <row r="8" spans="1:49">
      <c r="A8" s="284" t="s">
        <v>55</v>
      </c>
      <c r="B8" s="285"/>
      <c r="C8" s="286"/>
      <c r="D8" s="263" t="s">
        <v>56</v>
      </c>
      <c r="E8" s="264"/>
      <c r="F8" s="264"/>
      <c r="G8" s="265"/>
      <c r="H8" s="23" t="s">
        <v>57</v>
      </c>
      <c r="I8" s="23"/>
      <c r="J8" s="23"/>
      <c r="K8" s="23"/>
      <c r="L8" s="23"/>
      <c r="M8" s="23"/>
      <c r="N8" s="23"/>
      <c r="O8" s="23"/>
      <c r="P8" s="23"/>
      <c r="Q8" s="23"/>
      <c r="R8" s="23"/>
      <c r="S8" s="24"/>
      <c r="T8" s="284" t="s">
        <v>58</v>
      </c>
      <c r="U8" s="285"/>
      <c r="V8" s="286"/>
      <c r="W8" s="263" t="s">
        <v>59</v>
      </c>
      <c r="X8" s="264"/>
      <c r="Y8" s="264"/>
      <c r="Z8" s="264"/>
      <c r="AA8" s="264"/>
      <c r="AB8" s="264"/>
      <c r="AC8" s="264"/>
      <c r="AD8" s="264"/>
      <c r="AE8" s="264"/>
      <c r="AF8" s="265"/>
      <c r="AG8" s="290" t="s">
        <v>60</v>
      </c>
      <c r="AH8" s="291"/>
      <c r="AI8" s="291"/>
      <c r="AJ8" s="291"/>
      <c r="AK8" s="291"/>
      <c r="AL8" s="291"/>
      <c r="AM8" s="292"/>
    </row>
    <row r="9" spans="1:49" ht="17.25" customHeight="1">
      <c r="A9" s="266"/>
      <c r="B9" s="267"/>
      <c r="C9" s="268"/>
      <c r="D9" s="287"/>
      <c r="E9" s="288"/>
      <c r="F9" s="288"/>
      <c r="G9" s="289"/>
      <c r="H9" s="293"/>
      <c r="I9" s="294"/>
      <c r="J9" s="294"/>
      <c r="K9" s="294"/>
      <c r="L9" s="294"/>
      <c r="M9" s="294"/>
      <c r="N9" s="294"/>
      <c r="O9" s="294"/>
      <c r="P9" s="294"/>
      <c r="Q9" s="294"/>
      <c r="R9" s="294"/>
      <c r="S9" s="295"/>
      <c r="T9" s="266"/>
      <c r="U9" s="267"/>
      <c r="V9" s="268"/>
      <c r="W9" s="296"/>
      <c r="X9" s="297"/>
      <c r="Y9" s="297"/>
      <c r="Z9" s="297"/>
      <c r="AA9" s="297"/>
      <c r="AB9" s="297"/>
      <c r="AC9" s="297"/>
      <c r="AD9" s="297"/>
      <c r="AE9" s="297"/>
      <c r="AF9" s="298"/>
      <c r="AG9" s="299"/>
      <c r="AH9" s="300"/>
      <c r="AI9" s="300"/>
      <c r="AJ9" s="300"/>
      <c r="AK9" s="300"/>
      <c r="AL9" s="300"/>
      <c r="AM9" s="301"/>
    </row>
    <row r="10" spans="1:49" s="3" customFormat="1" ht="20.25" customHeight="1">
      <c r="A10" s="27" t="s">
        <v>122</v>
      </c>
      <c r="B10" s="25"/>
      <c r="C10" s="28"/>
      <c r="D10" s="28"/>
      <c r="E10" s="26"/>
      <c r="F10" s="26"/>
      <c r="G10" s="26"/>
      <c r="H10" s="26"/>
      <c r="I10" s="26"/>
      <c r="J10" s="26"/>
      <c r="K10" s="29"/>
      <c r="L10" s="324"/>
      <c r="M10" s="325"/>
      <c r="N10" s="325"/>
      <c r="O10" s="325"/>
      <c r="P10" s="325"/>
      <c r="Q10" s="325"/>
      <c r="R10" s="325"/>
      <c r="S10" s="325"/>
      <c r="T10" s="325"/>
      <c r="U10" s="325"/>
      <c r="V10" s="325"/>
      <c r="W10" s="325"/>
      <c r="X10" s="325"/>
      <c r="Y10" s="326"/>
      <c r="Z10" s="319" t="s">
        <v>43</v>
      </c>
      <c r="AA10" s="320"/>
      <c r="AB10" s="321"/>
      <c r="AC10" s="305"/>
      <c r="AD10" s="306"/>
      <c r="AE10" s="322" t="s">
        <v>13</v>
      </c>
      <c r="AF10" s="323"/>
      <c r="AG10" s="316" t="s">
        <v>129</v>
      </c>
      <c r="AH10" s="317"/>
      <c r="AI10" s="318"/>
      <c r="AJ10" s="305"/>
      <c r="AK10" s="306"/>
      <c r="AL10" s="322" t="s">
        <v>13</v>
      </c>
      <c r="AM10" s="323"/>
      <c r="AP10" s="308"/>
      <c r="AQ10" s="308"/>
      <c r="AR10" s="308"/>
      <c r="AS10" s="308"/>
      <c r="AT10" s="308"/>
      <c r="AU10" s="308"/>
    </row>
    <row r="11" spans="1:49" s="3" customFormat="1" ht="18" customHeight="1">
      <c r="A11" s="327" t="s">
        <v>6</v>
      </c>
      <c r="B11" s="328"/>
      <c r="C11" s="328"/>
      <c r="D11" s="328"/>
      <c r="E11" s="328"/>
      <c r="F11" s="328"/>
      <c r="G11" s="328"/>
      <c r="H11" s="329"/>
      <c r="I11" s="10"/>
      <c r="J11" s="44" t="s">
        <v>154</v>
      </c>
      <c r="K11" s="45"/>
      <c r="L11" s="46"/>
      <c r="M11" s="46"/>
      <c r="N11" s="46"/>
      <c r="O11" s="46"/>
      <c r="P11" s="46"/>
      <c r="Q11" s="46"/>
      <c r="R11" s="46"/>
      <c r="S11" s="46"/>
      <c r="T11" s="46"/>
      <c r="U11" s="46"/>
      <c r="V11" s="46"/>
      <c r="W11" s="46"/>
      <c r="X11" s="46"/>
      <c r="Y11" s="10"/>
      <c r="Z11" s="44" t="s">
        <v>155</v>
      </c>
      <c r="AA11" s="45"/>
      <c r="AB11" s="46"/>
      <c r="AC11" s="46"/>
      <c r="AD11" s="46"/>
      <c r="AE11" s="46"/>
      <c r="AF11" s="46"/>
      <c r="AG11" s="46"/>
      <c r="AH11" s="46"/>
      <c r="AI11" s="46"/>
      <c r="AJ11" s="46"/>
      <c r="AK11" s="46"/>
      <c r="AL11" s="46"/>
      <c r="AM11" s="50"/>
    </row>
    <row r="12" spans="1:49" s="3" customFormat="1" ht="18" customHeight="1">
      <c r="A12" s="330"/>
      <c r="B12" s="331"/>
      <c r="C12" s="331"/>
      <c r="D12" s="331"/>
      <c r="E12" s="331"/>
      <c r="F12" s="331"/>
      <c r="G12" s="331"/>
      <c r="H12" s="332"/>
      <c r="I12" s="15"/>
      <c r="J12" s="47" t="s">
        <v>48</v>
      </c>
      <c r="K12" s="48"/>
      <c r="L12" s="49"/>
      <c r="M12" s="49"/>
      <c r="N12" s="49"/>
      <c r="O12" s="49"/>
      <c r="P12" s="49"/>
      <c r="Q12" s="49"/>
      <c r="R12" s="49"/>
      <c r="S12" s="49"/>
      <c r="T12" s="49"/>
      <c r="U12" s="48"/>
      <c r="V12" s="49"/>
      <c r="W12" s="49"/>
      <c r="X12" s="49"/>
      <c r="Y12" s="9"/>
      <c r="Z12" s="51" t="s">
        <v>47</v>
      </c>
      <c r="AA12" s="48"/>
      <c r="AB12" s="49"/>
      <c r="AC12" s="49"/>
      <c r="AD12" s="49"/>
      <c r="AE12" s="49"/>
      <c r="AF12" s="49"/>
      <c r="AG12" s="49"/>
      <c r="AH12" s="49"/>
      <c r="AI12" s="49"/>
      <c r="AJ12" s="49"/>
      <c r="AK12" s="49"/>
      <c r="AL12" s="49"/>
      <c r="AM12" s="52"/>
    </row>
    <row r="13" spans="1:49" s="3" customFormat="1" ht="9" customHeight="1">
      <c r="A13" s="53"/>
      <c r="B13" s="195"/>
      <c r="C13" s="195"/>
      <c r="D13" s="195"/>
      <c r="E13" s="195"/>
      <c r="F13" s="195"/>
      <c r="G13" s="195"/>
      <c r="H13" s="195"/>
      <c r="I13" s="54"/>
      <c r="J13" s="55"/>
      <c r="K13" s="54"/>
      <c r="L13" s="56"/>
      <c r="M13" s="56"/>
      <c r="N13" s="56"/>
      <c r="O13" s="56"/>
      <c r="P13" s="56"/>
      <c r="Q13" s="56"/>
      <c r="R13" s="56"/>
      <c r="S13" s="56"/>
      <c r="T13" s="56"/>
      <c r="U13" s="57"/>
      <c r="V13" s="56"/>
      <c r="W13" s="56"/>
      <c r="X13" s="56"/>
      <c r="Y13" s="47"/>
      <c r="Z13" s="51"/>
      <c r="AA13" s="48"/>
      <c r="AB13" s="49"/>
      <c r="AC13" s="49"/>
      <c r="AD13" s="49"/>
      <c r="AE13" s="49"/>
      <c r="AF13" s="49"/>
      <c r="AG13" s="49"/>
      <c r="AH13" s="49"/>
      <c r="AI13" s="49"/>
      <c r="AJ13" s="49"/>
      <c r="AK13" s="49"/>
      <c r="AL13" s="56"/>
      <c r="AM13" s="58"/>
    </row>
    <row r="14" spans="1:49" s="3" customFormat="1" ht="12">
      <c r="A14" s="281" t="s">
        <v>108</v>
      </c>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3"/>
    </row>
    <row r="15" spans="1:49" s="3" customFormat="1" ht="4.5" customHeight="1">
      <c r="A15" s="59"/>
      <c r="B15" s="59"/>
      <c r="C15" s="59"/>
      <c r="D15" s="59"/>
      <c r="E15" s="59"/>
      <c r="F15" s="59"/>
      <c r="G15" s="59"/>
      <c r="H15" s="59"/>
      <c r="I15" s="55"/>
      <c r="J15" s="60"/>
      <c r="K15" s="54"/>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row>
    <row r="16" spans="1:49" s="3" customFormat="1" ht="19.5" customHeight="1">
      <c r="A16" s="240" t="s">
        <v>216</v>
      </c>
      <c r="B16" s="241"/>
      <c r="C16" s="241"/>
      <c r="D16" s="241"/>
      <c r="E16" s="241"/>
      <c r="F16" s="241"/>
      <c r="G16" s="241"/>
      <c r="H16" s="241"/>
      <c r="I16" s="241"/>
      <c r="J16" s="241"/>
      <c r="K16" s="241"/>
      <c r="L16" s="241"/>
      <c r="M16" s="241"/>
      <c r="N16" s="241"/>
      <c r="O16" s="241"/>
      <c r="P16" s="241"/>
      <c r="Q16" s="241"/>
      <c r="R16" s="241"/>
      <c r="S16" s="241"/>
      <c r="T16" s="241"/>
      <c r="U16" s="241"/>
      <c r="V16" s="241"/>
      <c r="W16" s="242"/>
      <c r="X16" s="237"/>
      <c r="Y16" s="238"/>
      <c r="Z16" s="239"/>
      <c r="AA16" s="243" t="s">
        <v>237</v>
      </c>
      <c r="AB16" s="244"/>
      <c r="AC16" s="244"/>
      <c r="AD16" s="244"/>
      <c r="AE16" s="244"/>
      <c r="AF16" s="244"/>
      <c r="AG16" s="244"/>
      <c r="AH16" s="244"/>
      <c r="AI16" s="244"/>
      <c r="AJ16" s="244"/>
      <c r="AK16" s="244"/>
      <c r="AL16" s="244"/>
      <c r="AM16" s="244"/>
    </row>
    <row r="17" spans="1:48" s="3" customFormat="1" ht="19.5" customHeight="1">
      <c r="A17" s="240" t="s">
        <v>123</v>
      </c>
      <c r="B17" s="241"/>
      <c r="C17" s="241"/>
      <c r="D17" s="241"/>
      <c r="E17" s="241"/>
      <c r="F17" s="241"/>
      <c r="G17" s="241"/>
      <c r="H17" s="241"/>
      <c r="I17" s="241"/>
      <c r="J17" s="241"/>
      <c r="K17" s="241"/>
      <c r="L17" s="241"/>
      <c r="M17" s="241"/>
      <c r="N17" s="241"/>
      <c r="O17" s="241"/>
      <c r="P17" s="241"/>
      <c r="Q17" s="241"/>
      <c r="R17" s="241"/>
      <c r="S17" s="241"/>
      <c r="T17" s="241"/>
      <c r="U17" s="241"/>
      <c r="V17" s="241"/>
      <c r="W17" s="242"/>
      <c r="X17" s="237"/>
      <c r="Y17" s="238"/>
      <c r="Z17" s="239"/>
      <c r="AA17" s="243" t="s">
        <v>109</v>
      </c>
      <c r="AB17" s="244"/>
      <c r="AC17" s="244"/>
      <c r="AD17" s="244"/>
      <c r="AE17" s="244"/>
      <c r="AF17" s="244"/>
      <c r="AG17" s="244"/>
      <c r="AH17" s="244"/>
      <c r="AI17" s="244"/>
      <c r="AJ17" s="244"/>
      <c r="AK17" s="244"/>
      <c r="AL17" s="244"/>
      <c r="AM17" s="244"/>
    </row>
    <row r="18" spans="1:48" s="3" customFormat="1" ht="9" customHeight="1">
      <c r="A18" s="59"/>
      <c r="B18" s="59"/>
      <c r="C18" s="59"/>
      <c r="D18" s="59"/>
      <c r="E18" s="59"/>
      <c r="F18" s="59"/>
      <c r="G18" s="59"/>
      <c r="H18" s="59"/>
      <c r="I18" s="55"/>
      <c r="J18" s="60"/>
      <c r="K18" s="54"/>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row>
    <row r="19" spans="1:48" s="3" customFormat="1" ht="12">
      <c r="A19" s="281" t="s">
        <v>110</v>
      </c>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3"/>
    </row>
    <row r="20" spans="1:48" s="3" customFormat="1" ht="6" customHeight="1" thickBot="1">
      <c r="A20" s="59"/>
      <c r="B20" s="59"/>
      <c r="C20" s="59"/>
      <c r="D20" s="59"/>
      <c r="E20" s="59"/>
      <c r="F20" s="59"/>
      <c r="G20" s="59"/>
      <c r="H20" s="59"/>
      <c r="I20" s="55"/>
      <c r="J20" s="60"/>
      <c r="K20" s="54"/>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pans="1:48" s="3" customFormat="1" ht="19.5" customHeight="1" thickBot="1">
      <c r="A21" s="61" t="s">
        <v>196</v>
      </c>
      <c r="B21" s="59"/>
      <c r="C21" s="59"/>
      <c r="D21" s="59"/>
      <c r="E21" s="59"/>
      <c r="F21" s="59"/>
      <c r="G21" s="59"/>
      <c r="H21" s="59"/>
      <c r="I21" s="167" t="s">
        <v>146</v>
      </c>
      <c r="J21" s="60"/>
      <c r="K21" s="54"/>
      <c r="L21" s="56"/>
      <c r="M21" s="56"/>
      <c r="N21" s="56"/>
      <c r="O21" s="56"/>
      <c r="P21" s="56"/>
      <c r="Q21" s="56"/>
      <c r="R21" s="56"/>
      <c r="S21" s="56"/>
      <c r="T21" s="56"/>
      <c r="U21" s="56"/>
      <c r="V21" s="56"/>
      <c r="W21" s="56"/>
      <c r="X21" s="56"/>
      <c r="Y21" s="56"/>
      <c r="Z21" s="56"/>
      <c r="AA21" s="56"/>
      <c r="AB21" s="56"/>
      <c r="AC21" s="56"/>
      <c r="AD21" s="56"/>
      <c r="AE21" s="348" t="s">
        <v>125</v>
      </c>
      <c r="AF21" s="349"/>
      <c r="AG21" s="349"/>
      <c r="AH21" s="350"/>
      <c r="AI21" s="333">
        <f>(20*M22+5*V22)*10+AE22</f>
        <v>0</v>
      </c>
      <c r="AJ21" s="334"/>
      <c r="AK21" s="334"/>
      <c r="AL21" s="309" t="s">
        <v>12</v>
      </c>
      <c r="AM21" s="310"/>
    </row>
    <row r="22" spans="1:48" s="3" customFormat="1" ht="19.5" customHeight="1">
      <c r="A22" s="30" t="s">
        <v>39</v>
      </c>
      <c r="B22" s="31"/>
      <c r="C22" s="32"/>
      <c r="D22" s="32"/>
      <c r="E22" s="32"/>
      <c r="F22" s="32"/>
      <c r="G22" s="33"/>
      <c r="H22" s="311" t="s">
        <v>40</v>
      </c>
      <c r="I22" s="312"/>
      <c r="J22" s="312"/>
      <c r="K22" s="312"/>
      <c r="L22" s="313"/>
      <c r="M22" s="314">
        <f>COUNTIFS(職員表!$H6:$H85,$H$7,職員表!$O6:$O85,20,職員表!$I6:$I85,個票1!$L$10)</f>
        <v>0</v>
      </c>
      <c r="N22" s="315"/>
      <c r="O22" s="315"/>
      <c r="P22" s="22" t="s">
        <v>41</v>
      </c>
      <c r="Q22" s="240" t="s">
        <v>42</v>
      </c>
      <c r="R22" s="241"/>
      <c r="S22" s="241"/>
      <c r="T22" s="241"/>
      <c r="U22" s="242"/>
      <c r="V22" s="314">
        <f>COUNTIFS(職員表!$H6:$H85,$H7,職員表!$O6:$O85,5,職員表!$I6:$I85,個票1!$L$10)</f>
        <v>0</v>
      </c>
      <c r="W22" s="315"/>
      <c r="X22" s="315"/>
      <c r="Y22" s="69" t="s">
        <v>41</v>
      </c>
      <c r="Z22" s="192" t="s">
        <v>147</v>
      </c>
      <c r="AA22" s="193"/>
      <c r="AB22" s="193"/>
      <c r="AC22" s="193"/>
      <c r="AD22" s="194"/>
      <c r="AE22" s="346"/>
      <c r="AF22" s="347"/>
      <c r="AG22" s="347"/>
      <c r="AH22" s="354" t="s">
        <v>12</v>
      </c>
      <c r="AI22" s="354"/>
      <c r="AJ22" s="132" t="s">
        <v>148</v>
      </c>
      <c r="AK22" s="49"/>
      <c r="AL22" s="49"/>
      <c r="AM22" s="52"/>
      <c r="AO22" s="3">
        <f>IF(M22=0,,"有")</f>
        <v>0</v>
      </c>
    </row>
    <row r="23" spans="1:48" s="3" customFormat="1" ht="7.5" customHeight="1" thickBot="1">
      <c r="A23" s="59"/>
      <c r="B23" s="59"/>
      <c r="C23" s="59"/>
      <c r="D23" s="59"/>
      <c r="E23" s="59"/>
      <c r="F23" s="59"/>
      <c r="G23" s="59"/>
      <c r="H23" s="59"/>
      <c r="I23" s="55"/>
      <c r="J23" s="60"/>
      <c r="K23" s="54"/>
      <c r="L23" s="56"/>
      <c r="M23" s="56"/>
      <c r="N23" s="56"/>
      <c r="O23" s="56"/>
      <c r="P23" s="56"/>
      <c r="Q23" s="56"/>
      <c r="R23" s="56"/>
      <c r="S23" s="56"/>
      <c r="T23" s="56"/>
      <c r="U23" s="56"/>
      <c r="V23" s="56"/>
      <c r="W23" s="56"/>
      <c r="X23" s="190"/>
      <c r="Y23" s="190"/>
      <c r="Z23" s="190"/>
      <c r="AA23" s="190"/>
      <c r="AB23" s="190"/>
      <c r="AC23" s="190"/>
      <c r="AD23" s="46"/>
      <c r="AE23" s="56"/>
      <c r="AF23" s="56"/>
      <c r="AG23" s="56"/>
      <c r="AH23" s="56"/>
      <c r="AI23" s="56"/>
      <c r="AJ23" s="56"/>
      <c r="AK23" s="56"/>
      <c r="AL23" s="56"/>
      <c r="AM23" s="56"/>
    </row>
    <row r="24" spans="1:48" ht="19.5" customHeight="1" thickBot="1">
      <c r="A24" s="62" t="s">
        <v>229</v>
      </c>
      <c r="B24" s="59"/>
      <c r="C24" s="195"/>
      <c r="D24" s="59"/>
      <c r="E24" s="63"/>
      <c r="F24" s="59"/>
      <c r="G24" s="59"/>
      <c r="H24" s="59"/>
      <c r="I24" s="59"/>
      <c r="J24" s="64"/>
      <c r="K24" s="64"/>
      <c r="L24" s="64"/>
      <c r="M24" s="64"/>
      <c r="N24" s="64"/>
      <c r="O24" s="65"/>
      <c r="P24" s="66"/>
      <c r="Q24" s="67"/>
      <c r="R24" s="67"/>
      <c r="S24" s="64"/>
      <c r="T24" s="60"/>
      <c r="U24" s="64"/>
      <c r="V24" s="64"/>
      <c r="W24" s="195"/>
      <c r="X24" s="275" t="s">
        <v>127</v>
      </c>
      <c r="Y24" s="276"/>
      <c r="Z24" s="276"/>
      <c r="AA24" s="276"/>
      <c r="AB24" s="277"/>
      <c r="AC24" s="335" t="s">
        <v>124</v>
      </c>
      <c r="AD24" s="93" t="s">
        <v>49</v>
      </c>
      <c r="AE24" s="94"/>
      <c r="AF24" s="94"/>
      <c r="AG24" s="95"/>
      <c r="AH24" s="94"/>
      <c r="AI24" s="333" t="e">
        <f>MIN(X25,ROUNDDOWN(H37/1000,0))</f>
        <v>#N/A</v>
      </c>
      <c r="AJ24" s="334"/>
      <c r="AK24" s="334"/>
      <c r="AL24" s="309" t="s">
        <v>12</v>
      </c>
      <c r="AM24" s="310"/>
    </row>
    <row r="25" spans="1:48">
      <c r="A25" s="62"/>
      <c r="B25" s="59"/>
      <c r="C25" s="137" t="s">
        <v>156</v>
      </c>
      <c r="D25" s="59"/>
      <c r="E25" s="63"/>
      <c r="F25" s="59"/>
      <c r="G25" s="59"/>
      <c r="H25" s="59"/>
      <c r="I25" s="59"/>
      <c r="J25" s="64"/>
      <c r="K25" s="64"/>
      <c r="L25" s="64"/>
      <c r="M25" s="64"/>
      <c r="N25" s="64"/>
      <c r="O25" s="65"/>
      <c r="P25" s="66"/>
      <c r="Q25" s="67"/>
      <c r="R25" s="67"/>
      <c r="S25" s="64"/>
      <c r="T25" s="60"/>
      <c r="U25" s="64"/>
      <c r="V25" s="64"/>
      <c r="W25" s="68"/>
      <c r="X25" s="338" t="e">
        <f>VLOOKUP(L10,計算用!A3:G34,2,FALSE)</f>
        <v>#N/A</v>
      </c>
      <c r="Y25" s="339"/>
      <c r="Z25" s="339"/>
      <c r="AA25" s="342" t="s">
        <v>12</v>
      </c>
      <c r="AB25" s="343"/>
      <c r="AC25" s="336"/>
      <c r="AD25" s="198" t="s">
        <v>25</v>
      </c>
      <c r="AE25" s="96"/>
      <c r="AF25" s="96"/>
      <c r="AG25" s="96"/>
      <c r="AH25" s="98"/>
      <c r="AI25" s="346"/>
      <c r="AJ25" s="347"/>
      <c r="AK25" s="347"/>
      <c r="AL25" s="354" t="s">
        <v>12</v>
      </c>
      <c r="AM25" s="355"/>
      <c r="AV25" s="3"/>
    </row>
    <row r="26" spans="1:48">
      <c r="A26" s="195" t="s">
        <v>157</v>
      </c>
      <c r="B26" s="59"/>
      <c r="C26" s="195"/>
      <c r="D26" s="59"/>
      <c r="E26" s="63"/>
      <c r="F26" s="59"/>
      <c r="G26" s="59"/>
      <c r="H26" s="59"/>
      <c r="I26" s="59"/>
      <c r="J26" s="64"/>
      <c r="K26" s="64"/>
      <c r="L26" s="64"/>
      <c r="M26" s="64"/>
      <c r="N26" s="64"/>
      <c r="O26" s="65"/>
      <c r="P26" s="66"/>
      <c r="Q26" s="67"/>
      <c r="R26" s="67"/>
      <c r="S26" s="64"/>
      <c r="T26" s="60"/>
      <c r="U26" s="64"/>
      <c r="V26" s="64"/>
      <c r="W26" s="68"/>
      <c r="X26" s="340"/>
      <c r="Y26" s="341"/>
      <c r="Z26" s="341"/>
      <c r="AA26" s="344"/>
      <c r="AB26" s="345"/>
      <c r="AC26" s="337"/>
      <c r="AD26" s="196" t="s">
        <v>26</v>
      </c>
      <c r="AE26" s="97"/>
      <c r="AF26" s="97"/>
      <c r="AG26" s="97"/>
      <c r="AH26" s="201"/>
      <c r="AI26" s="356" t="e">
        <f>SUM(AI24:AK25)</f>
        <v>#N/A</v>
      </c>
      <c r="AJ26" s="357"/>
      <c r="AK26" s="357"/>
      <c r="AL26" s="358" t="s">
        <v>12</v>
      </c>
      <c r="AM26" s="359"/>
    </row>
    <row r="27" spans="1:48" ht="15" customHeight="1">
      <c r="A27" s="263" t="s">
        <v>111</v>
      </c>
      <c r="B27" s="264"/>
      <c r="C27" s="264"/>
      <c r="D27" s="264"/>
      <c r="E27" s="264"/>
      <c r="F27" s="264"/>
      <c r="G27" s="265"/>
      <c r="H27" s="263" t="s">
        <v>112</v>
      </c>
      <c r="I27" s="264"/>
      <c r="J27" s="264"/>
      <c r="K27" s="264"/>
      <c r="L27" s="265"/>
      <c r="M27" s="263" t="s">
        <v>7</v>
      </c>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5"/>
    </row>
    <row r="28" spans="1:48" ht="15" customHeight="1">
      <c r="A28" s="124" t="s">
        <v>113</v>
      </c>
      <c r="B28" s="125"/>
      <c r="C28" s="125"/>
      <c r="D28" s="125"/>
      <c r="E28" s="126"/>
      <c r="F28" s="126"/>
      <c r="G28" s="127"/>
      <c r="H28" s="269"/>
      <c r="I28" s="270"/>
      <c r="J28" s="270"/>
      <c r="K28" s="270"/>
      <c r="L28" s="271"/>
      <c r="M28" s="351"/>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3"/>
    </row>
    <row r="29" spans="1:48" ht="15" customHeight="1">
      <c r="A29" s="70" t="s">
        <v>114</v>
      </c>
      <c r="B29" s="71"/>
      <c r="C29" s="71"/>
      <c r="D29" s="71"/>
      <c r="E29" s="72"/>
      <c r="F29" s="72"/>
      <c r="G29" s="73"/>
      <c r="H29" s="257"/>
      <c r="I29" s="258"/>
      <c r="J29" s="258"/>
      <c r="K29" s="258"/>
      <c r="L29" s="259"/>
      <c r="M29" s="260"/>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2"/>
    </row>
    <row r="30" spans="1:48" ht="15" customHeight="1">
      <c r="A30" s="70" t="s">
        <v>115</v>
      </c>
      <c r="B30" s="71"/>
      <c r="C30" s="71"/>
      <c r="D30" s="71"/>
      <c r="E30" s="72"/>
      <c r="F30" s="72"/>
      <c r="G30" s="73"/>
      <c r="H30" s="257"/>
      <c r="I30" s="258"/>
      <c r="J30" s="258"/>
      <c r="K30" s="258"/>
      <c r="L30" s="259"/>
      <c r="M30" s="260"/>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2"/>
    </row>
    <row r="31" spans="1:48" ht="15" customHeight="1">
      <c r="A31" s="70" t="s">
        <v>116</v>
      </c>
      <c r="B31" s="71"/>
      <c r="C31" s="71"/>
      <c r="D31" s="71"/>
      <c r="E31" s="72"/>
      <c r="F31" s="72"/>
      <c r="G31" s="73"/>
      <c r="H31" s="257"/>
      <c r="I31" s="258"/>
      <c r="J31" s="258"/>
      <c r="K31" s="258"/>
      <c r="L31" s="259"/>
      <c r="M31" s="260"/>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2"/>
    </row>
    <row r="32" spans="1:48" ht="15" customHeight="1">
      <c r="A32" s="70" t="s">
        <v>117</v>
      </c>
      <c r="B32" s="71"/>
      <c r="C32" s="71"/>
      <c r="D32" s="71"/>
      <c r="E32" s="72"/>
      <c r="F32" s="72"/>
      <c r="G32" s="73"/>
      <c r="H32" s="257"/>
      <c r="I32" s="258"/>
      <c r="J32" s="258"/>
      <c r="K32" s="258"/>
      <c r="L32" s="259"/>
      <c r="M32" s="260"/>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2"/>
    </row>
    <row r="33" spans="1:48" ht="15" customHeight="1">
      <c r="A33" s="70" t="s">
        <v>118</v>
      </c>
      <c r="B33" s="71"/>
      <c r="C33" s="71"/>
      <c r="D33" s="71"/>
      <c r="E33" s="72"/>
      <c r="F33" s="72"/>
      <c r="G33" s="73"/>
      <c r="H33" s="257"/>
      <c r="I33" s="258"/>
      <c r="J33" s="258"/>
      <c r="K33" s="258"/>
      <c r="L33" s="259"/>
      <c r="M33" s="260"/>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2"/>
      <c r="AV33" s="3"/>
    </row>
    <row r="34" spans="1:48" ht="15" customHeight="1">
      <c r="A34" s="70" t="s">
        <v>119</v>
      </c>
      <c r="B34" s="71"/>
      <c r="C34" s="71"/>
      <c r="D34" s="71"/>
      <c r="E34" s="72"/>
      <c r="F34" s="72"/>
      <c r="G34" s="73"/>
      <c r="H34" s="257"/>
      <c r="I34" s="258"/>
      <c r="J34" s="258"/>
      <c r="K34" s="258"/>
      <c r="L34" s="259"/>
      <c r="M34" s="260"/>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2"/>
    </row>
    <row r="35" spans="1:48" ht="15" customHeight="1">
      <c r="A35" s="70" t="s">
        <v>120</v>
      </c>
      <c r="B35" s="74"/>
      <c r="C35" s="74"/>
      <c r="D35" s="74"/>
      <c r="E35" s="74"/>
      <c r="F35" s="74"/>
      <c r="G35" s="75"/>
      <c r="H35" s="257"/>
      <c r="I35" s="258"/>
      <c r="J35" s="258"/>
      <c r="K35" s="258"/>
      <c r="L35" s="259"/>
      <c r="M35" s="260"/>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2"/>
    </row>
    <row r="36" spans="1:48" ht="15" customHeight="1">
      <c r="A36" s="76" t="s">
        <v>121</v>
      </c>
      <c r="B36" s="77"/>
      <c r="C36" s="77"/>
      <c r="D36" s="77"/>
      <c r="E36" s="78"/>
      <c r="F36" s="78"/>
      <c r="G36" s="79"/>
      <c r="H36" s="245"/>
      <c r="I36" s="246"/>
      <c r="J36" s="246"/>
      <c r="K36" s="246"/>
      <c r="L36" s="247"/>
      <c r="M36" s="248"/>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50"/>
    </row>
    <row r="37" spans="1:48" ht="15" customHeight="1">
      <c r="A37" s="80" t="s">
        <v>16</v>
      </c>
      <c r="B37" s="81"/>
      <c r="C37" s="81"/>
      <c r="D37" s="81"/>
      <c r="E37" s="81"/>
      <c r="F37" s="81"/>
      <c r="G37" s="82"/>
      <c r="H37" s="251">
        <f>SUM(H28:L36)</f>
        <v>0</v>
      </c>
      <c r="I37" s="252"/>
      <c r="J37" s="252"/>
      <c r="K37" s="252"/>
      <c r="L37" s="253"/>
      <c r="M37" s="254"/>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6"/>
    </row>
    <row r="38" spans="1:48" ht="7.5" customHeight="1">
      <c r="A38" s="83"/>
      <c r="B38" s="83"/>
      <c r="C38" s="83"/>
      <c r="D38" s="83"/>
      <c r="E38" s="84"/>
      <c r="F38" s="84"/>
      <c r="G38" s="84"/>
      <c r="H38" s="84"/>
      <c r="I38" s="84"/>
      <c r="J38" s="85"/>
      <c r="K38" s="85"/>
      <c r="L38" s="85"/>
      <c r="M38" s="85"/>
      <c r="N38" s="85"/>
      <c r="O38" s="86"/>
      <c r="P38" s="86"/>
      <c r="Q38" s="86"/>
      <c r="R38" s="86"/>
      <c r="S38" s="86"/>
      <c r="T38" s="86"/>
      <c r="U38" s="86"/>
      <c r="V38" s="86"/>
      <c r="W38" s="86"/>
      <c r="X38" s="86"/>
      <c r="Y38" s="86"/>
      <c r="Z38" s="86"/>
      <c r="AA38" s="86"/>
      <c r="AB38" s="86"/>
      <c r="AC38" s="86"/>
      <c r="AD38" s="86"/>
      <c r="AE38" s="86"/>
      <c r="AF38" s="86"/>
      <c r="AG38" s="86"/>
      <c r="AH38" s="140"/>
      <c r="AI38" s="86"/>
      <c r="AJ38" s="86"/>
      <c r="AK38" s="86"/>
      <c r="AL38" s="86"/>
      <c r="AM38" s="86"/>
    </row>
    <row r="39" spans="1:48" ht="19.5" customHeight="1" thickBot="1">
      <c r="A39" s="62" t="s">
        <v>230</v>
      </c>
      <c r="B39" s="59"/>
      <c r="C39" s="195"/>
      <c r="D39" s="59"/>
      <c r="E39" s="63"/>
      <c r="F39" s="59"/>
      <c r="G39" s="59"/>
      <c r="H39" s="59"/>
      <c r="I39" s="59"/>
      <c r="J39" s="64"/>
      <c r="K39" s="64"/>
      <c r="L39" s="64"/>
      <c r="M39" s="64"/>
      <c r="N39" s="64"/>
      <c r="O39" s="65"/>
      <c r="P39" s="66"/>
      <c r="Q39" s="67"/>
      <c r="R39" s="67"/>
      <c r="S39" s="64"/>
      <c r="T39" s="60"/>
      <c r="U39" s="64"/>
      <c r="V39" s="64"/>
      <c r="W39" s="195"/>
      <c r="X39" s="275" t="s">
        <v>127</v>
      </c>
      <c r="Y39" s="276"/>
      <c r="Z39" s="276"/>
      <c r="AA39" s="276"/>
      <c r="AB39" s="277"/>
      <c r="AC39" s="380"/>
      <c r="AD39" s="200"/>
      <c r="AE39" s="200"/>
      <c r="AF39" s="200"/>
      <c r="AG39" s="200"/>
      <c r="AH39" s="200"/>
      <c r="AI39" s="381"/>
      <c r="AJ39" s="381"/>
      <c r="AK39" s="381"/>
      <c r="AL39" s="382"/>
      <c r="AM39" s="382"/>
    </row>
    <row r="40" spans="1:48" ht="14.25" thickBot="1">
      <c r="A40" s="62"/>
      <c r="B40" s="59"/>
      <c r="C40" s="137" t="s">
        <v>193</v>
      </c>
      <c r="D40" s="59"/>
      <c r="E40" s="63"/>
      <c r="F40" s="59"/>
      <c r="G40" s="59"/>
      <c r="H40" s="59"/>
      <c r="I40" s="59"/>
      <c r="J40" s="64"/>
      <c r="K40" s="64"/>
      <c r="L40" s="64"/>
      <c r="M40" s="64"/>
      <c r="N40" s="64"/>
      <c r="O40" s="65"/>
      <c r="P40" s="66"/>
      <c r="Q40" s="67"/>
      <c r="R40" s="67"/>
      <c r="S40" s="64"/>
      <c r="T40" s="60"/>
      <c r="U40" s="64"/>
      <c r="V40" s="64"/>
      <c r="W40" s="68"/>
      <c r="X40" s="383" t="e">
        <f>VLOOKUP(L10,計算用!A3:G34,5,FALSE)</f>
        <v>#N/A</v>
      </c>
      <c r="Y40" s="384"/>
      <c r="Z40" s="384"/>
      <c r="AA40" s="385" t="s">
        <v>12</v>
      </c>
      <c r="AB40" s="386"/>
      <c r="AC40" s="380"/>
      <c r="AD40" s="200"/>
      <c r="AE40" s="348" t="s">
        <v>124</v>
      </c>
      <c r="AF40" s="349"/>
      <c r="AG40" s="349"/>
      <c r="AH40" s="350"/>
      <c r="AI40" s="387" t="str">
        <f>IF(OR(L10=計算用!A7, L10=計算用!A17,L10=計算用!A18,L10=計算用!A19,L10=計算用!A20,L10=計算用!A21,L10=計算用!A22,L10=計算用!A23),MIN(X40,ROUNDDOWN(H50/1000,0)),"")</f>
        <v/>
      </c>
      <c r="AJ40" s="388"/>
      <c r="AK40" s="388"/>
      <c r="AL40" s="309" t="s">
        <v>12</v>
      </c>
      <c r="AM40" s="310"/>
      <c r="AV40" s="3"/>
    </row>
    <row r="41" spans="1:48" ht="15" customHeight="1">
      <c r="A41" s="263" t="s">
        <v>111</v>
      </c>
      <c r="B41" s="264"/>
      <c r="C41" s="264"/>
      <c r="D41" s="264"/>
      <c r="E41" s="264"/>
      <c r="F41" s="264"/>
      <c r="G41" s="265"/>
      <c r="H41" s="263" t="s">
        <v>112</v>
      </c>
      <c r="I41" s="264"/>
      <c r="J41" s="264"/>
      <c r="K41" s="264"/>
      <c r="L41" s="265"/>
      <c r="M41" s="266" t="s">
        <v>7</v>
      </c>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8"/>
    </row>
    <row r="42" spans="1:48" ht="15" customHeight="1">
      <c r="A42" s="70" t="s">
        <v>194</v>
      </c>
      <c r="B42" s="71"/>
      <c r="C42" s="71"/>
      <c r="D42" s="71"/>
      <c r="E42" s="72"/>
      <c r="F42" s="72"/>
      <c r="G42" s="73"/>
      <c r="H42" s="269"/>
      <c r="I42" s="270"/>
      <c r="J42" s="270"/>
      <c r="K42" s="270"/>
      <c r="L42" s="271"/>
      <c r="M42" s="272"/>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4"/>
    </row>
    <row r="43" spans="1:48" ht="15" customHeight="1">
      <c r="A43" s="145" t="s">
        <v>202</v>
      </c>
      <c r="B43" s="71"/>
      <c r="C43" s="71"/>
      <c r="D43" s="71"/>
      <c r="E43" s="72"/>
      <c r="F43" s="72"/>
      <c r="G43" s="73"/>
      <c r="H43" s="257"/>
      <c r="I43" s="258"/>
      <c r="J43" s="258"/>
      <c r="K43" s="258"/>
      <c r="L43" s="259"/>
      <c r="M43" s="260"/>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2"/>
    </row>
    <row r="44" spans="1:48" ht="15" customHeight="1">
      <c r="A44" s="145" t="s">
        <v>203</v>
      </c>
      <c r="B44" s="71"/>
      <c r="C44" s="71"/>
      <c r="D44" s="71"/>
      <c r="E44" s="72"/>
      <c r="F44" s="72"/>
      <c r="G44" s="73"/>
      <c r="H44" s="257"/>
      <c r="I44" s="258"/>
      <c r="J44" s="258"/>
      <c r="K44" s="258"/>
      <c r="L44" s="259"/>
      <c r="M44" s="260"/>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2"/>
    </row>
    <row r="45" spans="1:48" ht="15" customHeight="1">
      <c r="A45" s="70" t="s">
        <v>118</v>
      </c>
      <c r="B45" s="71"/>
      <c r="C45" s="71"/>
      <c r="D45" s="71"/>
      <c r="E45" s="72"/>
      <c r="F45" s="72"/>
      <c r="G45" s="73"/>
      <c r="H45" s="257"/>
      <c r="I45" s="258"/>
      <c r="J45" s="258"/>
      <c r="K45" s="258"/>
      <c r="L45" s="259"/>
      <c r="M45" s="260"/>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2"/>
    </row>
    <row r="46" spans="1:48" ht="15" customHeight="1">
      <c r="A46" s="70" t="s">
        <v>116</v>
      </c>
      <c r="B46" s="71"/>
      <c r="C46" s="71"/>
      <c r="D46" s="71"/>
      <c r="E46" s="72"/>
      <c r="F46" s="72"/>
      <c r="G46" s="73"/>
      <c r="H46" s="257"/>
      <c r="I46" s="258"/>
      <c r="J46" s="258"/>
      <c r="K46" s="258"/>
      <c r="L46" s="259"/>
      <c r="M46" s="260"/>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2"/>
    </row>
    <row r="47" spans="1:48" ht="15" customHeight="1">
      <c r="A47" s="70" t="s">
        <v>119</v>
      </c>
      <c r="B47" s="71"/>
      <c r="C47" s="71"/>
      <c r="D47" s="71"/>
      <c r="E47" s="72"/>
      <c r="F47" s="72"/>
      <c r="G47" s="73"/>
      <c r="H47" s="257"/>
      <c r="I47" s="258"/>
      <c r="J47" s="258"/>
      <c r="K47" s="258"/>
      <c r="L47" s="259"/>
      <c r="M47" s="260"/>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2"/>
    </row>
    <row r="48" spans="1:48" ht="15" customHeight="1">
      <c r="A48" s="70" t="s">
        <v>120</v>
      </c>
      <c r="B48" s="74"/>
      <c r="C48" s="74"/>
      <c r="D48" s="74"/>
      <c r="E48" s="74"/>
      <c r="F48" s="74"/>
      <c r="G48" s="75"/>
      <c r="H48" s="257"/>
      <c r="I48" s="258"/>
      <c r="J48" s="258"/>
      <c r="K48" s="258"/>
      <c r="L48" s="259"/>
      <c r="M48" s="260"/>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2"/>
    </row>
    <row r="49" spans="1:46" ht="15" customHeight="1">
      <c r="A49" s="76" t="s">
        <v>121</v>
      </c>
      <c r="B49" s="77"/>
      <c r="C49" s="77"/>
      <c r="D49" s="77"/>
      <c r="E49" s="78"/>
      <c r="F49" s="78"/>
      <c r="G49" s="79"/>
      <c r="H49" s="245"/>
      <c r="I49" s="246"/>
      <c r="J49" s="246"/>
      <c r="K49" s="246"/>
      <c r="L49" s="247"/>
      <c r="M49" s="248"/>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50"/>
    </row>
    <row r="50" spans="1:46" ht="15" customHeight="1">
      <c r="A50" s="80" t="s">
        <v>16</v>
      </c>
      <c r="B50" s="81"/>
      <c r="C50" s="81"/>
      <c r="D50" s="81"/>
      <c r="E50" s="81"/>
      <c r="F50" s="81"/>
      <c r="G50" s="82"/>
      <c r="H50" s="251">
        <f>SUM(H42:L49)</f>
        <v>0</v>
      </c>
      <c r="I50" s="252"/>
      <c r="J50" s="252"/>
      <c r="K50" s="252"/>
      <c r="L50" s="253"/>
      <c r="M50" s="254"/>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6"/>
    </row>
    <row r="51" spans="1:46" ht="7.5" customHeight="1" thickBot="1">
      <c r="A51" s="83"/>
      <c r="B51" s="83"/>
      <c r="C51" s="83"/>
      <c r="D51" s="83"/>
      <c r="E51" s="84"/>
      <c r="F51" s="84"/>
      <c r="G51" s="84"/>
      <c r="H51" s="84"/>
      <c r="I51" s="84"/>
      <c r="J51" s="85"/>
      <c r="K51" s="85"/>
      <c r="L51" s="85"/>
      <c r="M51" s="85"/>
      <c r="N51" s="85"/>
      <c r="O51" s="86"/>
      <c r="P51" s="86"/>
      <c r="Q51" s="86"/>
      <c r="R51" s="86"/>
      <c r="S51" s="86"/>
      <c r="T51" s="86"/>
      <c r="U51" s="86"/>
      <c r="V51" s="86"/>
      <c r="W51" s="86"/>
      <c r="X51" s="86"/>
      <c r="Y51" s="86"/>
      <c r="Z51" s="86"/>
      <c r="AA51" s="86"/>
      <c r="AB51" s="86"/>
      <c r="AC51" s="86"/>
      <c r="AD51" s="86"/>
      <c r="AE51" s="86"/>
      <c r="AF51" s="86"/>
      <c r="AG51" s="86"/>
      <c r="AH51" s="139"/>
      <c r="AI51" s="86"/>
      <c r="AJ51" s="86"/>
      <c r="AK51" s="86"/>
      <c r="AL51" s="86"/>
      <c r="AM51" s="86"/>
    </row>
    <row r="52" spans="1:46" s="3" customFormat="1" ht="19.5" customHeight="1" thickBot="1">
      <c r="A52" s="61" t="s">
        <v>231</v>
      </c>
      <c r="B52" s="59"/>
      <c r="C52" s="59"/>
      <c r="D52" s="59"/>
      <c r="E52" s="59"/>
      <c r="F52" s="59"/>
      <c r="G52" s="59"/>
      <c r="H52" s="59"/>
      <c r="I52" s="55"/>
      <c r="J52" s="60"/>
      <c r="K52" s="54"/>
      <c r="L52" s="56"/>
      <c r="M52" s="56"/>
      <c r="N52" s="56"/>
      <c r="O52" s="56"/>
      <c r="P52" s="56"/>
      <c r="Q52" s="56"/>
      <c r="R52" s="56"/>
      <c r="S52" s="56"/>
      <c r="T52" s="56"/>
      <c r="U52" s="56"/>
      <c r="V52" s="56"/>
      <c r="W52" s="56"/>
      <c r="X52" s="56"/>
      <c r="Y52" s="56"/>
      <c r="Z52" s="56"/>
      <c r="AA52" s="56"/>
      <c r="AB52" s="56"/>
      <c r="AC52" s="56"/>
      <c r="AD52" s="56"/>
      <c r="AE52" s="348" t="s">
        <v>126</v>
      </c>
      <c r="AF52" s="349"/>
      <c r="AG52" s="349"/>
      <c r="AH52" s="350"/>
      <c r="AI52" s="372">
        <f t="shared" ref="AI52" si="0">IF(L10=A54,ROUNDDOWN(X54*AI54/1000,0),IF(L10=A55,ROUNDDOWN(X55*AI55/1000,0),IF(NOT(OR(L10=A54,L10=A55)),ROUNDDOWN(X53*AI53/1000,0))))</f>
        <v>0</v>
      </c>
      <c r="AJ52" s="373"/>
      <c r="AK52" s="373"/>
      <c r="AL52" s="309" t="s">
        <v>12</v>
      </c>
      <c r="AM52" s="310"/>
    </row>
    <row r="53" spans="1:46" s="3" customFormat="1" ht="15.75" customHeight="1">
      <c r="A53" s="240" t="s">
        <v>158</v>
      </c>
      <c r="B53" s="241"/>
      <c r="C53" s="241"/>
      <c r="D53" s="241"/>
      <c r="E53" s="241"/>
      <c r="F53" s="241"/>
      <c r="G53" s="241"/>
      <c r="H53" s="241"/>
      <c r="I53" s="241"/>
      <c r="J53" s="241"/>
      <c r="K53" s="241"/>
      <c r="L53" s="241"/>
      <c r="M53" s="241"/>
      <c r="N53" s="241"/>
      <c r="O53" s="241"/>
      <c r="P53" s="241"/>
      <c r="Q53" s="241"/>
      <c r="R53" s="241"/>
      <c r="S53" s="241"/>
      <c r="T53" s="241"/>
      <c r="U53" s="241"/>
      <c r="V53" s="241"/>
      <c r="W53" s="242"/>
      <c r="X53" s="360">
        <v>2000</v>
      </c>
      <c r="Y53" s="361"/>
      <c r="Z53" s="361"/>
      <c r="AA53" s="362" t="s">
        <v>23</v>
      </c>
      <c r="AB53" s="363"/>
      <c r="AC53" s="330" t="s">
        <v>24</v>
      </c>
      <c r="AD53" s="331"/>
      <c r="AE53" s="331"/>
      <c r="AF53" s="331"/>
      <c r="AG53" s="331"/>
      <c r="AH53" s="332"/>
      <c r="AI53" s="376"/>
      <c r="AJ53" s="377"/>
      <c r="AK53" s="377"/>
      <c r="AL53" s="378" t="s">
        <v>13</v>
      </c>
      <c r="AM53" s="379"/>
    </row>
    <row r="54" spans="1:46" s="3" customFormat="1" ht="15.75" customHeight="1">
      <c r="A54" s="240" t="s">
        <v>159</v>
      </c>
      <c r="B54" s="241"/>
      <c r="C54" s="241"/>
      <c r="D54" s="241"/>
      <c r="E54" s="241"/>
      <c r="F54" s="241"/>
      <c r="G54" s="241"/>
      <c r="H54" s="241"/>
      <c r="I54" s="241"/>
      <c r="J54" s="241"/>
      <c r="K54" s="241"/>
      <c r="L54" s="241"/>
      <c r="M54" s="241"/>
      <c r="N54" s="241"/>
      <c r="O54" s="241"/>
      <c r="P54" s="241"/>
      <c r="Q54" s="241"/>
      <c r="R54" s="241"/>
      <c r="S54" s="241"/>
      <c r="T54" s="241"/>
      <c r="U54" s="241"/>
      <c r="V54" s="241"/>
      <c r="W54" s="242"/>
      <c r="X54" s="360">
        <v>1500</v>
      </c>
      <c r="Y54" s="361"/>
      <c r="Z54" s="361"/>
      <c r="AA54" s="362" t="s">
        <v>23</v>
      </c>
      <c r="AB54" s="363"/>
      <c r="AC54" s="240" t="s">
        <v>24</v>
      </c>
      <c r="AD54" s="241"/>
      <c r="AE54" s="241"/>
      <c r="AF54" s="241"/>
      <c r="AG54" s="241"/>
      <c r="AH54" s="242"/>
      <c r="AI54" s="374"/>
      <c r="AJ54" s="375"/>
      <c r="AK54" s="375"/>
      <c r="AL54" s="322" t="s">
        <v>13</v>
      </c>
      <c r="AM54" s="323"/>
    </row>
    <row r="55" spans="1:46" s="3" customFormat="1" ht="15.75" customHeight="1">
      <c r="A55" s="240" t="s">
        <v>160</v>
      </c>
      <c r="B55" s="241"/>
      <c r="C55" s="241"/>
      <c r="D55" s="241"/>
      <c r="E55" s="241"/>
      <c r="F55" s="241"/>
      <c r="G55" s="241"/>
      <c r="H55" s="241"/>
      <c r="I55" s="241"/>
      <c r="J55" s="241"/>
      <c r="K55" s="241"/>
      <c r="L55" s="241"/>
      <c r="M55" s="241"/>
      <c r="N55" s="241"/>
      <c r="O55" s="241"/>
      <c r="P55" s="241"/>
      <c r="Q55" s="241"/>
      <c r="R55" s="241"/>
      <c r="S55" s="241"/>
      <c r="T55" s="241"/>
      <c r="U55" s="241"/>
      <c r="V55" s="241"/>
      <c r="W55" s="242"/>
      <c r="X55" s="360">
        <v>2500</v>
      </c>
      <c r="Y55" s="361"/>
      <c r="Z55" s="361"/>
      <c r="AA55" s="362" t="s">
        <v>23</v>
      </c>
      <c r="AB55" s="363"/>
      <c r="AC55" s="240" t="s">
        <v>24</v>
      </c>
      <c r="AD55" s="241"/>
      <c r="AE55" s="241"/>
      <c r="AF55" s="241"/>
      <c r="AG55" s="241"/>
      <c r="AH55" s="242"/>
      <c r="AI55" s="374"/>
      <c r="AJ55" s="375"/>
      <c r="AK55" s="375"/>
      <c r="AL55" s="322" t="s">
        <v>13</v>
      </c>
      <c r="AM55" s="323"/>
    </row>
    <row r="56" spans="1:46" s="3" customFormat="1" ht="7.5" customHeight="1" thickBot="1">
      <c r="A56" s="59"/>
      <c r="B56" s="59"/>
      <c r="C56" s="59"/>
      <c r="D56" s="59"/>
      <c r="E56" s="59"/>
      <c r="F56" s="59"/>
      <c r="G56" s="59"/>
      <c r="H56" s="59"/>
      <c r="I56" s="55"/>
      <c r="J56" s="60"/>
      <c r="K56" s="54"/>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46" s="3" customFormat="1" ht="19.5" customHeight="1" thickBot="1">
      <c r="A57" s="61" t="s">
        <v>161</v>
      </c>
      <c r="B57" s="54"/>
      <c r="C57" s="59"/>
      <c r="D57" s="59"/>
      <c r="E57" s="59"/>
      <c r="F57" s="59"/>
      <c r="G57" s="59"/>
      <c r="H57" s="59"/>
      <c r="I57" s="55"/>
      <c r="J57" s="60"/>
      <c r="K57" s="54"/>
      <c r="L57" s="56"/>
      <c r="M57" s="56"/>
      <c r="N57" s="56"/>
      <c r="O57" s="57"/>
      <c r="P57" s="57"/>
      <c r="Q57" s="57"/>
      <c r="R57" s="57"/>
      <c r="S57" s="57"/>
      <c r="T57" s="87"/>
      <c r="U57" s="87"/>
      <c r="V57" s="87"/>
      <c r="W57" s="87"/>
      <c r="X57" s="275" t="s">
        <v>127</v>
      </c>
      <c r="Y57" s="276"/>
      <c r="Z57" s="276"/>
      <c r="AA57" s="276"/>
      <c r="AB57" s="277"/>
      <c r="AC57" s="335" t="s">
        <v>124</v>
      </c>
      <c r="AD57" s="93" t="s">
        <v>29</v>
      </c>
      <c r="AE57" s="94"/>
      <c r="AF57" s="94"/>
      <c r="AG57" s="94"/>
      <c r="AH57" s="99"/>
      <c r="AI57" s="333" t="e">
        <f>MIN(X58,ROUNDDOWN(H70/1000,0))</f>
        <v>#N/A</v>
      </c>
      <c r="AJ57" s="334"/>
      <c r="AK57" s="334"/>
      <c r="AL57" s="309" t="s">
        <v>12</v>
      </c>
      <c r="AM57" s="310"/>
    </row>
    <row r="58" spans="1:46" s="3" customFormat="1" ht="12">
      <c r="A58" s="57"/>
      <c r="B58" s="138" t="s">
        <v>162</v>
      </c>
      <c r="C58" s="59"/>
      <c r="D58" s="59"/>
      <c r="E58" s="59"/>
      <c r="F58" s="59"/>
      <c r="G58" s="59"/>
      <c r="H58" s="59"/>
      <c r="I58" s="59"/>
      <c r="J58" s="59"/>
      <c r="K58" s="59"/>
      <c r="L58" s="59"/>
      <c r="M58" s="59"/>
      <c r="N58" s="59"/>
      <c r="O58" s="59"/>
      <c r="P58" s="59"/>
      <c r="Q58" s="59"/>
      <c r="R58" s="59"/>
      <c r="S58" s="59"/>
      <c r="T58" s="59"/>
      <c r="U58" s="59"/>
      <c r="V58" s="59"/>
      <c r="W58" s="59"/>
      <c r="X58" s="364" t="e">
        <f>VLOOKUP(L10,計算用!A3:G34,6,FALSE)</f>
        <v>#N/A</v>
      </c>
      <c r="Y58" s="365"/>
      <c r="Z58" s="365"/>
      <c r="AA58" s="368" t="s">
        <v>12</v>
      </c>
      <c r="AB58" s="369"/>
      <c r="AC58" s="336"/>
      <c r="AD58" s="198" t="s">
        <v>25</v>
      </c>
      <c r="AE58" s="199"/>
      <c r="AF58" s="199"/>
      <c r="AG58" s="199"/>
      <c r="AH58" s="100"/>
      <c r="AI58" s="346">
        <v>0</v>
      </c>
      <c r="AJ58" s="347"/>
      <c r="AK58" s="347"/>
      <c r="AL58" s="354" t="s">
        <v>12</v>
      </c>
      <c r="AM58" s="355"/>
    </row>
    <row r="59" spans="1:46" s="3" customFormat="1" ht="12">
      <c r="A59" s="195" t="s">
        <v>130</v>
      </c>
      <c r="B59" s="59"/>
      <c r="C59" s="59"/>
      <c r="D59" s="59"/>
      <c r="E59" s="59"/>
      <c r="F59" s="59"/>
      <c r="G59" s="59"/>
      <c r="H59" s="59"/>
      <c r="I59" s="59"/>
      <c r="J59" s="59"/>
      <c r="K59" s="59"/>
      <c r="L59" s="59"/>
      <c r="M59" s="59"/>
      <c r="N59" s="59"/>
      <c r="O59" s="59"/>
      <c r="P59" s="59"/>
      <c r="Q59" s="59"/>
      <c r="R59" s="59"/>
      <c r="S59" s="59"/>
      <c r="T59" s="59"/>
      <c r="U59" s="59"/>
      <c r="V59" s="59"/>
      <c r="W59" s="59"/>
      <c r="X59" s="366" t="e">
        <f>VLOOKUP(L30,計算用!A24:G52,5,FALSE)</f>
        <v>#N/A</v>
      </c>
      <c r="Y59" s="367"/>
      <c r="Z59" s="367"/>
      <c r="AA59" s="370"/>
      <c r="AB59" s="371"/>
      <c r="AC59" s="337"/>
      <c r="AD59" s="196" t="s">
        <v>26</v>
      </c>
      <c r="AE59" s="197"/>
      <c r="AF59" s="197"/>
      <c r="AG59" s="197"/>
      <c r="AH59" s="101"/>
      <c r="AI59" s="356" t="e">
        <f>SUM(AI57:AK58)</f>
        <v>#N/A</v>
      </c>
      <c r="AJ59" s="357"/>
      <c r="AK59" s="357"/>
      <c r="AL59" s="358" t="s">
        <v>12</v>
      </c>
      <c r="AM59" s="359"/>
      <c r="AT59" s="4"/>
    </row>
    <row r="60" spans="1:46" ht="15" customHeight="1">
      <c r="A60" s="263" t="s">
        <v>111</v>
      </c>
      <c r="B60" s="264"/>
      <c r="C60" s="264"/>
      <c r="D60" s="264"/>
      <c r="E60" s="264"/>
      <c r="F60" s="264"/>
      <c r="G60" s="265"/>
      <c r="H60" s="263" t="s">
        <v>112</v>
      </c>
      <c r="I60" s="264"/>
      <c r="J60" s="264"/>
      <c r="K60" s="264"/>
      <c r="L60" s="265"/>
      <c r="M60" s="263" t="s">
        <v>7</v>
      </c>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5"/>
    </row>
    <row r="61" spans="1:46" ht="15" customHeight="1">
      <c r="A61" s="124" t="s">
        <v>113</v>
      </c>
      <c r="B61" s="125"/>
      <c r="C61" s="125"/>
      <c r="D61" s="125"/>
      <c r="E61" s="126"/>
      <c r="F61" s="126"/>
      <c r="G61" s="127"/>
      <c r="H61" s="269"/>
      <c r="I61" s="270"/>
      <c r="J61" s="270"/>
      <c r="K61" s="270"/>
      <c r="L61" s="271"/>
      <c r="M61" s="351"/>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3"/>
    </row>
    <row r="62" spans="1:46" ht="15" customHeight="1">
      <c r="A62" s="70" t="s">
        <v>114</v>
      </c>
      <c r="B62" s="71"/>
      <c r="C62" s="71"/>
      <c r="D62" s="71"/>
      <c r="E62" s="72"/>
      <c r="F62" s="72"/>
      <c r="G62" s="73"/>
      <c r="H62" s="257"/>
      <c r="I62" s="258"/>
      <c r="J62" s="258"/>
      <c r="K62" s="258"/>
      <c r="L62" s="259"/>
      <c r="M62" s="260"/>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2"/>
    </row>
    <row r="63" spans="1:46" ht="15" customHeight="1">
      <c r="A63" s="70" t="s">
        <v>115</v>
      </c>
      <c r="B63" s="71"/>
      <c r="C63" s="71"/>
      <c r="D63" s="71"/>
      <c r="E63" s="72"/>
      <c r="F63" s="72"/>
      <c r="G63" s="73"/>
      <c r="H63" s="257"/>
      <c r="I63" s="258"/>
      <c r="J63" s="258"/>
      <c r="K63" s="258"/>
      <c r="L63" s="259"/>
      <c r="M63" s="260"/>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2"/>
    </row>
    <row r="64" spans="1:46" ht="15" customHeight="1">
      <c r="A64" s="70" t="s">
        <v>116</v>
      </c>
      <c r="B64" s="71"/>
      <c r="C64" s="71"/>
      <c r="D64" s="71"/>
      <c r="E64" s="72"/>
      <c r="F64" s="72"/>
      <c r="G64" s="73"/>
      <c r="H64" s="257"/>
      <c r="I64" s="258"/>
      <c r="J64" s="258"/>
      <c r="K64" s="258"/>
      <c r="L64" s="259"/>
      <c r="M64" s="260"/>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2"/>
    </row>
    <row r="65" spans="1:39" ht="15" customHeight="1">
      <c r="A65" s="70" t="s">
        <v>117</v>
      </c>
      <c r="B65" s="71"/>
      <c r="C65" s="71"/>
      <c r="D65" s="71"/>
      <c r="E65" s="72"/>
      <c r="F65" s="72"/>
      <c r="G65" s="73"/>
      <c r="H65" s="257"/>
      <c r="I65" s="258"/>
      <c r="J65" s="258"/>
      <c r="K65" s="258"/>
      <c r="L65" s="259"/>
      <c r="M65" s="260"/>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2"/>
    </row>
    <row r="66" spans="1:39" ht="15" customHeight="1">
      <c r="A66" s="70" t="s">
        <v>118</v>
      </c>
      <c r="B66" s="71"/>
      <c r="C66" s="71"/>
      <c r="D66" s="71"/>
      <c r="E66" s="72"/>
      <c r="F66" s="72"/>
      <c r="G66" s="73"/>
      <c r="H66" s="257"/>
      <c r="I66" s="258"/>
      <c r="J66" s="258"/>
      <c r="K66" s="258"/>
      <c r="L66" s="259"/>
      <c r="M66" s="260"/>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2"/>
    </row>
    <row r="67" spans="1:39" ht="15" customHeight="1">
      <c r="A67" s="70" t="s">
        <v>119</v>
      </c>
      <c r="B67" s="71"/>
      <c r="C67" s="71"/>
      <c r="D67" s="71"/>
      <c r="E67" s="72"/>
      <c r="F67" s="72"/>
      <c r="G67" s="73"/>
      <c r="H67" s="257"/>
      <c r="I67" s="258"/>
      <c r="J67" s="258"/>
      <c r="K67" s="258"/>
      <c r="L67" s="259"/>
      <c r="M67" s="260"/>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2"/>
    </row>
    <row r="68" spans="1:39" ht="15" customHeight="1">
      <c r="A68" s="70" t="s">
        <v>120</v>
      </c>
      <c r="B68" s="74"/>
      <c r="C68" s="74"/>
      <c r="D68" s="74"/>
      <c r="E68" s="74"/>
      <c r="F68" s="74"/>
      <c r="G68" s="75"/>
      <c r="H68" s="257"/>
      <c r="I68" s="258"/>
      <c r="J68" s="258"/>
      <c r="K68" s="258"/>
      <c r="L68" s="259"/>
      <c r="M68" s="260"/>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2"/>
    </row>
    <row r="69" spans="1:39" ht="15" customHeight="1">
      <c r="A69" s="76" t="s">
        <v>121</v>
      </c>
      <c r="B69" s="77"/>
      <c r="C69" s="77"/>
      <c r="D69" s="77"/>
      <c r="E69" s="78"/>
      <c r="F69" s="78"/>
      <c r="G69" s="79"/>
      <c r="H69" s="245"/>
      <c r="I69" s="246"/>
      <c r="J69" s="246"/>
      <c r="K69" s="246"/>
      <c r="L69" s="247"/>
      <c r="M69" s="248"/>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50"/>
    </row>
    <row r="70" spans="1:39" ht="15" customHeight="1">
      <c r="A70" s="80" t="s">
        <v>16</v>
      </c>
      <c r="B70" s="88"/>
      <c r="C70" s="88"/>
      <c r="D70" s="88"/>
      <c r="E70" s="81"/>
      <c r="F70" s="81"/>
      <c r="G70" s="82"/>
      <c r="H70" s="251">
        <f>SUM(H61:L69)</f>
        <v>0</v>
      </c>
      <c r="I70" s="252"/>
      <c r="J70" s="252"/>
      <c r="K70" s="252"/>
      <c r="L70" s="253"/>
      <c r="M70" s="254"/>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6"/>
    </row>
    <row r="71" spans="1:39" ht="4.5" customHeight="1">
      <c r="A71" s="83"/>
      <c r="B71" s="83"/>
      <c r="C71" s="83"/>
      <c r="D71" s="83"/>
      <c r="E71" s="89"/>
      <c r="F71" s="89"/>
      <c r="G71" s="89"/>
      <c r="H71" s="89"/>
      <c r="I71" s="89"/>
      <c r="J71" s="91"/>
      <c r="K71" s="91"/>
      <c r="L71" s="91"/>
      <c r="M71" s="91"/>
      <c r="N71" s="91"/>
      <c r="O71" s="89"/>
      <c r="P71" s="89"/>
      <c r="Q71" s="89"/>
      <c r="R71" s="89"/>
      <c r="S71" s="89"/>
      <c r="T71" s="89"/>
      <c r="U71" s="89"/>
      <c r="V71" s="89"/>
      <c r="W71" s="89"/>
      <c r="X71" s="89"/>
      <c r="Y71" s="92"/>
      <c r="Z71" s="92"/>
      <c r="AA71" s="92"/>
      <c r="AB71" s="92"/>
      <c r="AC71" s="92"/>
      <c r="AD71" s="92"/>
      <c r="AE71" s="89"/>
      <c r="AF71" s="89"/>
      <c r="AG71" s="89"/>
      <c r="AH71" s="89"/>
      <c r="AI71" s="89"/>
      <c r="AJ71" s="89"/>
      <c r="AK71" s="89"/>
      <c r="AL71" s="89"/>
      <c r="AM71" s="89"/>
    </row>
    <row r="72" spans="1:39">
      <c r="A72" s="41" t="s">
        <v>192</v>
      </c>
      <c r="B72" s="90"/>
      <c r="C72" s="90"/>
      <c r="D72" s="90"/>
      <c r="E72" s="90"/>
      <c r="F72" s="90"/>
      <c r="G72" s="90"/>
      <c r="H72" s="90"/>
      <c r="I72" s="90"/>
      <c r="J72" s="90"/>
      <c r="K72" s="90"/>
      <c r="L72" s="90"/>
      <c r="M72" s="90"/>
      <c r="N72" s="90"/>
      <c r="O72" s="90"/>
      <c r="P72" s="90"/>
      <c r="Q72" s="90"/>
      <c r="R72" s="90"/>
      <c r="S72" s="90"/>
      <c r="T72" s="90"/>
      <c r="U72" s="90"/>
      <c r="V72" s="90"/>
      <c r="W72" s="90"/>
      <c r="X72" s="90"/>
      <c r="Y72" s="67"/>
      <c r="Z72" s="67"/>
      <c r="AA72" s="67"/>
      <c r="AB72" s="67"/>
      <c r="AC72" s="67"/>
      <c r="AD72" s="67"/>
      <c r="AE72" s="90"/>
      <c r="AF72" s="90"/>
      <c r="AG72" s="90"/>
      <c r="AH72" s="90"/>
      <c r="AI72" s="90"/>
      <c r="AJ72" s="90"/>
      <c r="AK72" s="90"/>
      <c r="AL72" s="90"/>
      <c r="AM72" s="90"/>
    </row>
  </sheetData>
  <sheetProtection selectLockedCells="1"/>
  <mergeCells count="158">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AL57:AM57"/>
    <mergeCell ref="AI57:AK57"/>
    <mergeCell ref="AE22:AG22"/>
    <mergeCell ref="AH22:AI22"/>
    <mergeCell ref="AI52:AK52"/>
    <mergeCell ref="AL52:AM52"/>
    <mergeCell ref="AI55:AK55"/>
    <mergeCell ref="AL55:AM55"/>
    <mergeCell ref="AI53:AK53"/>
    <mergeCell ref="AL53:AM53"/>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51" bottom="0.23622047244094491" header="0.3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8</xdr:col>
                    <xdr:colOff>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24</xdr:col>
                    <xdr:colOff>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8</xdr:col>
                    <xdr:colOff>0</xdr:colOff>
                    <xdr:row>11</xdr:row>
                    <xdr:rowOff>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24</xdr:col>
                    <xdr:colOff>0</xdr:colOff>
                    <xdr:row>11</xdr:row>
                    <xdr:rowOff>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6"/>
  <sheetViews>
    <sheetView view="pageBreakPreview" zoomScale="60" zoomScaleNormal="85" workbookViewId="0"/>
  </sheetViews>
  <sheetFormatPr defaultColWidth="9"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197</v>
      </c>
    </row>
    <row r="3" spans="1:23">
      <c r="A3" s="11" t="s">
        <v>242</v>
      </c>
      <c r="O3" s="14"/>
      <c r="P3" s="14"/>
      <c r="Q3" s="14"/>
      <c r="R3" s="14"/>
      <c r="T3" s="14"/>
      <c r="U3" s="14"/>
    </row>
    <row r="4" spans="1:23" ht="18" customHeight="1">
      <c r="A4" s="225"/>
      <c r="B4" s="392" t="s">
        <v>19</v>
      </c>
      <c r="C4" s="392" t="s">
        <v>21</v>
      </c>
      <c r="D4" s="392" t="s">
        <v>20</v>
      </c>
      <c r="E4" s="19"/>
      <c r="F4" s="19"/>
      <c r="G4" s="389" t="s">
        <v>28</v>
      </c>
      <c r="H4" s="263" t="s">
        <v>27</v>
      </c>
      <c r="I4" s="264"/>
      <c r="J4" s="265"/>
      <c r="K4" s="263" t="s">
        <v>32</v>
      </c>
      <c r="L4" s="264"/>
      <c r="M4" s="264"/>
      <c r="N4" s="265"/>
      <c r="O4" s="391" t="s">
        <v>35</v>
      </c>
      <c r="P4" s="275" t="s">
        <v>212</v>
      </c>
      <c r="Q4" s="276"/>
      <c r="R4" s="276"/>
      <c r="S4" s="277"/>
      <c r="T4" s="275" t="s">
        <v>208</v>
      </c>
      <c r="U4" s="277"/>
      <c r="V4" s="128"/>
    </row>
    <row r="5" spans="1:23" ht="51.75" customHeight="1">
      <c r="A5" s="225"/>
      <c r="B5" s="392"/>
      <c r="C5" s="392"/>
      <c r="D5" s="392"/>
      <c r="E5" s="20" t="s">
        <v>44</v>
      </c>
      <c r="F5" s="20" t="s">
        <v>44</v>
      </c>
      <c r="G5" s="390"/>
      <c r="H5" s="18" t="s">
        <v>22</v>
      </c>
      <c r="I5" s="187" t="s">
        <v>247</v>
      </c>
      <c r="J5" s="18" t="s">
        <v>5</v>
      </c>
      <c r="K5" s="148" t="s">
        <v>30</v>
      </c>
      <c r="L5" s="148" t="s">
        <v>31</v>
      </c>
      <c r="M5" s="18" t="s">
        <v>36</v>
      </c>
      <c r="N5" s="149" t="s">
        <v>225</v>
      </c>
      <c r="O5" s="392"/>
      <c r="P5" s="143" t="s">
        <v>213</v>
      </c>
      <c r="Q5" s="143" t="s">
        <v>226</v>
      </c>
      <c r="R5" s="143" t="s">
        <v>214</v>
      </c>
      <c r="S5" s="143" t="s">
        <v>211</v>
      </c>
      <c r="T5" s="143" t="s">
        <v>209</v>
      </c>
      <c r="U5" s="144" t="s">
        <v>210</v>
      </c>
      <c r="V5" s="129"/>
      <c r="W5" s="3"/>
    </row>
    <row r="6" spans="1:23">
      <c r="A6" s="170">
        <v>1</v>
      </c>
      <c r="B6" s="171"/>
      <c r="C6" s="171"/>
      <c r="D6" s="172"/>
      <c r="E6" s="173" t="str">
        <f>B6&amp;C6&amp;D6</f>
        <v/>
      </c>
      <c r="F6" s="173" t="str">
        <f>IF(E6="","",COUNTIF($E$6:$E$85,E6))</f>
        <v/>
      </c>
      <c r="G6" s="174"/>
      <c r="H6" s="175"/>
      <c r="I6" s="189"/>
      <c r="J6" s="176"/>
      <c r="K6" s="182"/>
      <c r="L6" s="182"/>
      <c r="M6" s="177" t="str">
        <f>K6&amp;L6</f>
        <v/>
      </c>
      <c r="N6" s="178"/>
      <c r="O6" s="183" t="str">
        <f>IFERROR(VLOOKUP(M6,計算用!$A$48:$B$55,2,FALSE),"")</f>
        <v/>
      </c>
      <c r="P6" s="184"/>
      <c r="Q6" s="184"/>
      <c r="R6" s="184"/>
      <c r="S6" s="179" t="str">
        <f>IF(F6&gt;=2,"","可")</f>
        <v/>
      </c>
      <c r="T6" s="180"/>
      <c r="U6" s="181"/>
      <c r="V6" s="130"/>
      <c r="W6" s="3"/>
    </row>
    <row r="7" spans="1:23">
      <c r="A7" s="170">
        <f>A6+1</f>
        <v>2</v>
      </c>
      <c r="B7" s="171"/>
      <c r="C7" s="171"/>
      <c r="D7" s="172"/>
      <c r="E7" s="173" t="str">
        <f t="shared" ref="E7:E70" si="0">B7&amp;C7&amp;D7</f>
        <v/>
      </c>
      <c r="F7" s="173" t="str">
        <f t="shared" ref="F7:F70" si="1">IF(E7="","",COUNTIF($E$6:$E$85,E7))</f>
        <v/>
      </c>
      <c r="G7" s="174"/>
      <c r="H7" s="175"/>
      <c r="I7" s="189"/>
      <c r="J7" s="176"/>
      <c r="K7" s="182"/>
      <c r="L7" s="182"/>
      <c r="M7" s="177" t="str">
        <f>K7&amp;L7</f>
        <v/>
      </c>
      <c r="N7" s="178"/>
      <c r="O7" s="183" t="str">
        <f>IFERROR(VLOOKUP(M7,計算用!$A$48:$B$55,2,FALSE),"")</f>
        <v/>
      </c>
      <c r="P7" s="184"/>
      <c r="Q7" s="184"/>
      <c r="R7" s="184"/>
      <c r="S7" s="179" t="str">
        <f t="shared" ref="S7:S70" si="2">IF(F7&gt;=2,"","可")</f>
        <v/>
      </c>
      <c r="T7" s="180"/>
      <c r="U7" s="181"/>
      <c r="V7" s="130"/>
    </row>
    <row r="8" spans="1:23">
      <c r="A8" s="170">
        <f t="shared" ref="A8:A14" si="3">A7+1</f>
        <v>3</v>
      </c>
      <c r="B8" s="171"/>
      <c r="C8" s="171"/>
      <c r="D8" s="172"/>
      <c r="E8" s="173" t="str">
        <f t="shared" si="0"/>
        <v/>
      </c>
      <c r="F8" s="173" t="str">
        <f t="shared" si="1"/>
        <v/>
      </c>
      <c r="G8" s="174"/>
      <c r="H8" s="175"/>
      <c r="I8" s="189"/>
      <c r="J8" s="176"/>
      <c r="K8" s="182"/>
      <c r="L8" s="182"/>
      <c r="M8" s="177" t="str">
        <f t="shared" ref="M8:M71" si="4">K8&amp;L8</f>
        <v/>
      </c>
      <c r="N8" s="178"/>
      <c r="O8" s="183" t="str">
        <f>IFERROR(VLOOKUP(M8,計算用!$A$48:$B$55,2,FALSE),"")</f>
        <v/>
      </c>
      <c r="P8" s="184"/>
      <c r="Q8" s="184"/>
      <c r="R8" s="184"/>
      <c r="S8" s="179" t="str">
        <f t="shared" si="2"/>
        <v/>
      </c>
      <c r="T8" s="180"/>
      <c r="U8" s="181"/>
      <c r="V8" s="130"/>
      <c r="W8" s="3"/>
    </row>
    <row r="9" spans="1:23">
      <c r="A9" s="170">
        <f t="shared" si="3"/>
        <v>4</v>
      </c>
      <c r="B9" s="171"/>
      <c r="C9" s="171"/>
      <c r="D9" s="172"/>
      <c r="E9" s="173" t="str">
        <f t="shared" si="0"/>
        <v/>
      </c>
      <c r="F9" s="173" t="str">
        <f t="shared" si="1"/>
        <v/>
      </c>
      <c r="G9" s="174"/>
      <c r="H9" s="175"/>
      <c r="I9" s="189"/>
      <c r="J9" s="176"/>
      <c r="K9" s="182"/>
      <c r="L9" s="182"/>
      <c r="M9" s="177" t="str">
        <f t="shared" si="4"/>
        <v/>
      </c>
      <c r="N9" s="178"/>
      <c r="O9" s="183" t="str">
        <f>IFERROR(VLOOKUP(M9,計算用!$A$48:$B$55,2,FALSE),"")</f>
        <v/>
      </c>
      <c r="P9" s="184"/>
      <c r="Q9" s="184"/>
      <c r="R9" s="184"/>
      <c r="S9" s="179" t="str">
        <f t="shared" si="2"/>
        <v/>
      </c>
      <c r="T9" s="180"/>
      <c r="U9" s="181"/>
      <c r="V9" s="130"/>
    </row>
    <row r="10" spans="1:23">
      <c r="A10" s="170">
        <f t="shared" si="3"/>
        <v>5</v>
      </c>
      <c r="B10" s="171"/>
      <c r="C10" s="171"/>
      <c r="D10" s="172"/>
      <c r="E10" s="173" t="str">
        <f t="shared" si="0"/>
        <v/>
      </c>
      <c r="F10" s="173" t="str">
        <f t="shared" si="1"/>
        <v/>
      </c>
      <c r="G10" s="174"/>
      <c r="H10" s="175"/>
      <c r="I10" s="189"/>
      <c r="J10" s="176"/>
      <c r="K10" s="182"/>
      <c r="L10" s="182"/>
      <c r="M10" s="177" t="str">
        <f t="shared" si="4"/>
        <v/>
      </c>
      <c r="N10" s="178"/>
      <c r="O10" s="183" t="str">
        <f>IFERROR(VLOOKUP(M10,計算用!$A$48:$B$55,2,FALSE),"")</f>
        <v/>
      </c>
      <c r="P10" s="184"/>
      <c r="Q10" s="184"/>
      <c r="R10" s="184"/>
      <c r="S10" s="179" t="str">
        <f t="shared" si="2"/>
        <v/>
      </c>
      <c r="T10" s="180"/>
      <c r="U10" s="181"/>
      <c r="V10" s="130"/>
    </row>
    <row r="11" spans="1:23">
      <c r="A11" s="170">
        <f t="shared" si="3"/>
        <v>6</v>
      </c>
      <c r="B11" s="171"/>
      <c r="C11" s="171"/>
      <c r="D11" s="172"/>
      <c r="E11" s="173" t="str">
        <f t="shared" si="0"/>
        <v/>
      </c>
      <c r="F11" s="173" t="str">
        <f t="shared" si="1"/>
        <v/>
      </c>
      <c r="G11" s="174"/>
      <c r="H11" s="175"/>
      <c r="I11" s="189"/>
      <c r="J11" s="176"/>
      <c r="K11" s="182"/>
      <c r="L11" s="182"/>
      <c r="M11" s="177" t="str">
        <f t="shared" si="4"/>
        <v/>
      </c>
      <c r="N11" s="178"/>
      <c r="O11" s="183" t="str">
        <f>IFERROR(VLOOKUP(M11,計算用!$A$48:$B$55,2,FALSE),"")</f>
        <v/>
      </c>
      <c r="P11" s="184"/>
      <c r="Q11" s="184"/>
      <c r="R11" s="184"/>
      <c r="S11" s="179" t="str">
        <f t="shared" si="2"/>
        <v/>
      </c>
      <c r="T11" s="180"/>
      <c r="U11" s="181"/>
      <c r="V11" s="130"/>
    </row>
    <row r="12" spans="1:23">
      <c r="A12" s="170">
        <f t="shared" si="3"/>
        <v>7</v>
      </c>
      <c r="B12" s="171"/>
      <c r="C12" s="171"/>
      <c r="D12" s="172"/>
      <c r="E12" s="173" t="str">
        <f t="shared" si="0"/>
        <v/>
      </c>
      <c r="F12" s="173" t="str">
        <f t="shared" si="1"/>
        <v/>
      </c>
      <c r="G12" s="174"/>
      <c r="H12" s="175"/>
      <c r="I12" s="189"/>
      <c r="J12" s="176"/>
      <c r="K12" s="182"/>
      <c r="L12" s="182"/>
      <c r="M12" s="177" t="str">
        <f t="shared" si="4"/>
        <v/>
      </c>
      <c r="N12" s="178"/>
      <c r="O12" s="183" t="str">
        <f>IFERROR(VLOOKUP(M12,計算用!$A$48:$B$55,2,FALSE),"")</f>
        <v/>
      </c>
      <c r="P12" s="184"/>
      <c r="Q12" s="184"/>
      <c r="R12" s="184"/>
      <c r="S12" s="179" t="str">
        <f t="shared" si="2"/>
        <v/>
      </c>
      <c r="T12" s="180"/>
      <c r="U12" s="181"/>
      <c r="V12" s="130"/>
      <c r="W12" s="3"/>
    </row>
    <row r="13" spans="1:23">
      <c r="A13" s="170">
        <f t="shared" si="3"/>
        <v>8</v>
      </c>
      <c r="B13" s="171"/>
      <c r="C13" s="171"/>
      <c r="D13" s="172"/>
      <c r="E13" s="173" t="str">
        <f t="shared" si="0"/>
        <v/>
      </c>
      <c r="F13" s="173" t="str">
        <f t="shared" si="1"/>
        <v/>
      </c>
      <c r="G13" s="174"/>
      <c r="H13" s="175"/>
      <c r="I13" s="189"/>
      <c r="J13" s="176"/>
      <c r="K13" s="182"/>
      <c r="L13" s="182"/>
      <c r="M13" s="177" t="str">
        <f t="shared" si="4"/>
        <v/>
      </c>
      <c r="N13" s="178"/>
      <c r="O13" s="183" t="str">
        <f>IFERROR(VLOOKUP(M13,計算用!$A$48:$B$55,2,FALSE),"")</f>
        <v/>
      </c>
      <c r="P13" s="184"/>
      <c r="Q13" s="184"/>
      <c r="R13" s="184"/>
      <c r="S13" s="179" t="str">
        <f t="shared" si="2"/>
        <v/>
      </c>
      <c r="T13" s="180"/>
      <c r="U13" s="181"/>
      <c r="V13" s="130"/>
    </row>
    <row r="14" spans="1:23">
      <c r="A14" s="170">
        <f t="shared" si="3"/>
        <v>9</v>
      </c>
      <c r="B14" s="171"/>
      <c r="C14" s="171"/>
      <c r="D14" s="172"/>
      <c r="E14" s="173" t="str">
        <f t="shared" si="0"/>
        <v/>
      </c>
      <c r="F14" s="173" t="str">
        <f t="shared" si="1"/>
        <v/>
      </c>
      <c r="G14" s="174"/>
      <c r="H14" s="175"/>
      <c r="I14" s="189"/>
      <c r="J14" s="176"/>
      <c r="K14" s="182"/>
      <c r="L14" s="182"/>
      <c r="M14" s="177" t="str">
        <f t="shared" si="4"/>
        <v/>
      </c>
      <c r="N14" s="178"/>
      <c r="O14" s="183" t="str">
        <f>IFERROR(VLOOKUP(M14,計算用!$A$48:$B$55,2,FALSE),"")</f>
        <v/>
      </c>
      <c r="P14" s="184"/>
      <c r="Q14" s="184"/>
      <c r="R14" s="184"/>
      <c r="S14" s="179" t="str">
        <f t="shared" si="2"/>
        <v/>
      </c>
      <c r="T14" s="180"/>
      <c r="U14" s="181"/>
      <c r="V14" s="130"/>
    </row>
    <row r="15" spans="1:23">
      <c r="A15" s="170">
        <f t="shared" ref="A15" si="5">A14+1</f>
        <v>10</v>
      </c>
      <c r="B15" s="171"/>
      <c r="C15" s="171"/>
      <c r="D15" s="172"/>
      <c r="E15" s="173" t="str">
        <f t="shared" si="0"/>
        <v/>
      </c>
      <c r="F15" s="173" t="str">
        <f t="shared" si="1"/>
        <v/>
      </c>
      <c r="G15" s="174"/>
      <c r="H15" s="175"/>
      <c r="I15" s="189"/>
      <c r="J15" s="176"/>
      <c r="K15" s="182"/>
      <c r="L15" s="182"/>
      <c r="M15" s="177" t="str">
        <f t="shared" si="4"/>
        <v/>
      </c>
      <c r="N15" s="178"/>
      <c r="O15" s="183" t="str">
        <f>IFERROR(VLOOKUP(M15,計算用!$A$48:$B$55,2,FALSE),"")</f>
        <v/>
      </c>
      <c r="P15" s="184"/>
      <c r="Q15" s="184"/>
      <c r="R15" s="184"/>
      <c r="S15" s="179" t="str">
        <f t="shared" si="2"/>
        <v/>
      </c>
      <c r="T15" s="180"/>
      <c r="U15" s="181"/>
      <c r="V15" s="130"/>
      <c r="W15" s="3"/>
    </row>
    <row r="16" spans="1:23">
      <c r="A16" s="170">
        <f t="shared" ref="A16:A57" si="6">A15+1</f>
        <v>11</v>
      </c>
      <c r="B16" s="171"/>
      <c r="C16" s="171"/>
      <c r="D16" s="172"/>
      <c r="E16" s="173" t="str">
        <f t="shared" si="0"/>
        <v/>
      </c>
      <c r="F16" s="173" t="str">
        <f t="shared" si="1"/>
        <v/>
      </c>
      <c r="G16" s="174"/>
      <c r="H16" s="175"/>
      <c r="I16" s="189"/>
      <c r="J16" s="176"/>
      <c r="K16" s="182"/>
      <c r="L16" s="182"/>
      <c r="M16" s="177" t="str">
        <f t="shared" si="4"/>
        <v/>
      </c>
      <c r="N16" s="178"/>
      <c r="O16" s="183" t="str">
        <f>IFERROR(VLOOKUP(M16,計算用!$A$48:$B$55,2,FALSE),"")</f>
        <v/>
      </c>
      <c r="P16" s="184"/>
      <c r="Q16" s="184"/>
      <c r="R16" s="184"/>
      <c r="S16" s="179" t="str">
        <f t="shared" si="2"/>
        <v/>
      </c>
      <c r="T16" s="180"/>
      <c r="U16" s="181"/>
      <c r="V16" s="130"/>
    </row>
    <row r="17" spans="1:23">
      <c r="A17" s="170">
        <f t="shared" si="6"/>
        <v>12</v>
      </c>
      <c r="B17" s="171"/>
      <c r="C17" s="171"/>
      <c r="D17" s="172"/>
      <c r="E17" s="173" t="str">
        <f t="shared" si="0"/>
        <v/>
      </c>
      <c r="F17" s="173" t="str">
        <f t="shared" si="1"/>
        <v/>
      </c>
      <c r="G17" s="174"/>
      <c r="H17" s="175"/>
      <c r="I17" s="189"/>
      <c r="J17" s="176"/>
      <c r="K17" s="182"/>
      <c r="L17" s="182"/>
      <c r="M17" s="177" t="str">
        <f t="shared" si="4"/>
        <v/>
      </c>
      <c r="N17" s="178"/>
      <c r="O17" s="183" t="str">
        <f>IFERROR(VLOOKUP(M17,計算用!$A$48:$B$55,2,FALSE),"")</f>
        <v/>
      </c>
      <c r="P17" s="184"/>
      <c r="Q17" s="184"/>
      <c r="R17" s="184"/>
      <c r="S17" s="179" t="str">
        <f t="shared" si="2"/>
        <v/>
      </c>
      <c r="T17" s="180"/>
      <c r="U17" s="181"/>
      <c r="V17" s="130"/>
    </row>
    <row r="18" spans="1:23">
      <c r="A18" s="170">
        <f t="shared" si="6"/>
        <v>13</v>
      </c>
      <c r="B18" s="171"/>
      <c r="C18" s="171"/>
      <c r="D18" s="172"/>
      <c r="E18" s="173" t="str">
        <f t="shared" si="0"/>
        <v/>
      </c>
      <c r="F18" s="173" t="str">
        <f t="shared" si="1"/>
        <v/>
      </c>
      <c r="G18" s="174"/>
      <c r="H18" s="175"/>
      <c r="I18" s="189"/>
      <c r="J18" s="176"/>
      <c r="K18" s="182"/>
      <c r="L18" s="182"/>
      <c r="M18" s="177" t="str">
        <f t="shared" si="4"/>
        <v/>
      </c>
      <c r="N18" s="178"/>
      <c r="O18" s="183" t="str">
        <f>IFERROR(VLOOKUP(M18,計算用!$A$48:$B$55,2,FALSE),"")</f>
        <v/>
      </c>
      <c r="P18" s="184"/>
      <c r="Q18" s="184"/>
      <c r="R18" s="184"/>
      <c r="S18" s="179" t="str">
        <f t="shared" si="2"/>
        <v/>
      </c>
      <c r="T18" s="180"/>
      <c r="U18" s="181"/>
      <c r="V18" s="130"/>
    </row>
    <row r="19" spans="1:23">
      <c r="A19" s="170">
        <f t="shared" si="6"/>
        <v>14</v>
      </c>
      <c r="B19" s="171"/>
      <c r="C19" s="171"/>
      <c r="D19" s="172"/>
      <c r="E19" s="173" t="str">
        <f t="shared" si="0"/>
        <v/>
      </c>
      <c r="F19" s="173" t="str">
        <f t="shared" si="1"/>
        <v/>
      </c>
      <c r="G19" s="174"/>
      <c r="H19" s="175"/>
      <c r="I19" s="189"/>
      <c r="J19" s="176"/>
      <c r="K19" s="182"/>
      <c r="L19" s="182"/>
      <c r="M19" s="177" t="str">
        <f t="shared" si="4"/>
        <v/>
      </c>
      <c r="N19" s="178"/>
      <c r="O19" s="183" t="str">
        <f>IFERROR(VLOOKUP(M19,計算用!$A$48:$B$55,2,FALSE),"")</f>
        <v/>
      </c>
      <c r="P19" s="184"/>
      <c r="Q19" s="184"/>
      <c r="R19" s="184"/>
      <c r="S19" s="179" t="str">
        <f t="shared" si="2"/>
        <v/>
      </c>
      <c r="T19" s="180"/>
      <c r="U19" s="181"/>
      <c r="V19" s="130"/>
    </row>
    <row r="20" spans="1:23">
      <c r="A20" s="170">
        <f t="shared" si="6"/>
        <v>15</v>
      </c>
      <c r="B20" s="171"/>
      <c r="C20" s="171"/>
      <c r="D20" s="172"/>
      <c r="E20" s="173" t="str">
        <f t="shared" si="0"/>
        <v/>
      </c>
      <c r="F20" s="173" t="str">
        <f t="shared" si="1"/>
        <v/>
      </c>
      <c r="G20" s="174"/>
      <c r="H20" s="175"/>
      <c r="I20" s="189"/>
      <c r="J20" s="176"/>
      <c r="K20" s="182"/>
      <c r="L20" s="182"/>
      <c r="M20" s="177" t="str">
        <f t="shared" si="4"/>
        <v/>
      </c>
      <c r="N20" s="178"/>
      <c r="O20" s="183" t="str">
        <f>IFERROR(VLOOKUP(M20,計算用!$A$48:$B$55,2,FALSE),"")</f>
        <v/>
      </c>
      <c r="P20" s="184"/>
      <c r="Q20" s="184"/>
      <c r="R20" s="184"/>
      <c r="S20" s="179" t="str">
        <f t="shared" si="2"/>
        <v/>
      </c>
      <c r="T20" s="180"/>
      <c r="U20" s="181"/>
      <c r="V20" s="130"/>
    </row>
    <row r="21" spans="1:23">
      <c r="A21" s="170">
        <f t="shared" si="6"/>
        <v>16</v>
      </c>
      <c r="B21" s="171"/>
      <c r="C21" s="171"/>
      <c r="D21" s="172"/>
      <c r="E21" s="173" t="str">
        <f t="shared" si="0"/>
        <v/>
      </c>
      <c r="F21" s="173" t="str">
        <f t="shared" si="1"/>
        <v/>
      </c>
      <c r="G21" s="174"/>
      <c r="H21" s="175"/>
      <c r="I21" s="189"/>
      <c r="J21" s="176"/>
      <c r="K21" s="182"/>
      <c r="L21" s="182"/>
      <c r="M21" s="177" t="str">
        <f t="shared" si="4"/>
        <v/>
      </c>
      <c r="N21" s="178"/>
      <c r="O21" s="183" t="str">
        <f>IFERROR(VLOOKUP(M21,計算用!$A$48:$B$55,2,FALSE),"")</f>
        <v/>
      </c>
      <c r="P21" s="184"/>
      <c r="Q21" s="184"/>
      <c r="R21" s="184"/>
      <c r="S21" s="179" t="str">
        <f t="shared" si="2"/>
        <v/>
      </c>
      <c r="T21" s="180"/>
      <c r="U21" s="181"/>
      <c r="V21" s="130"/>
    </row>
    <row r="22" spans="1:23">
      <c r="A22" s="170">
        <f t="shared" si="6"/>
        <v>17</v>
      </c>
      <c r="B22" s="171"/>
      <c r="C22" s="171"/>
      <c r="D22" s="172"/>
      <c r="E22" s="173" t="str">
        <f t="shared" si="0"/>
        <v/>
      </c>
      <c r="F22" s="173" t="str">
        <f t="shared" si="1"/>
        <v/>
      </c>
      <c r="G22" s="174"/>
      <c r="H22" s="175"/>
      <c r="I22" s="189"/>
      <c r="J22" s="176"/>
      <c r="K22" s="182"/>
      <c r="L22" s="182"/>
      <c r="M22" s="177" t="str">
        <f t="shared" si="4"/>
        <v/>
      </c>
      <c r="N22" s="178"/>
      <c r="O22" s="183" t="str">
        <f>IFERROR(VLOOKUP(M22,計算用!$A$48:$B$55,2,FALSE),"")</f>
        <v/>
      </c>
      <c r="P22" s="184"/>
      <c r="Q22" s="184"/>
      <c r="R22" s="184"/>
      <c r="S22" s="179" t="str">
        <f t="shared" si="2"/>
        <v/>
      </c>
      <c r="T22" s="180"/>
      <c r="U22" s="181"/>
      <c r="V22" s="130"/>
    </row>
    <row r="23" spans="1:23">
      <c r="A23" s="170">
        <f t="shared" si="6"/>
        <v>18</v>
      </c>
      <c r="B23" s="171"/>
      <c r="C23" s="171"/>
      <c r="D23" s="172"/>
      <c r="E23" s="173" t="str">
        <f t="shared" si="0"/>
        <v/>
      </c>
      <c r="F23" s="173" t="str">
        <f t="shared" si="1"/>
        <v/>
      </c>
      <c r="G23" s="174"/>
      <c r="H23" s="175"/>
      <c r="I23" s="189"/>
      <c r="J23" s="176"/>
      <c r="K23" s="182"/>
      <c r="L23" s="182"/>
      <c r="M23" s="177" t="str">
        <f t="shared" si="4"/>
        <v/>
      </c>
      <c r="N23" s="178"/>
      <c r="O23" s="183" t="str">
        <f>IFERROR(VLOOKUP(M23,計算用!$A$48:$B$55,2,FALSE),"")</f>
        <v/>
      </c>
      <c r="P23" s="184"/>
      <c r="Q23" s="184"/>
      <c r="R23" s="184"/>
      <c r="S23" s="179" t="str">
        <f t="shared" si="2"/>
        <v/>
      </c>
      <c r="T23" s="180"/>
      <c r="U23" s="181"/>
      <c r="V23" s="130"/>
    </row>
    <row r="24" spans="1:23">
      <c r="A24" s="170">
        <f t="shared" si="6"/>
        <v>19</v>
      </c>
      <c r="B24" s="171"/>
      <c r="C24" s="171"/>
      <c r="D24" s="172"/>
      <c r="E24" s="173" t="str">
        <f t="shared" si="0"/>
        <v/>
      </c>
      <c r="F24" s="173" t="str">
        <f t="shared" si="1"/>
        <v/>
      </c>
      <c r="G24" s="174"/>
      <c r="H24" s="175"/>
      <c r="I24" s="189"/>
      <c r="J24" s="176"/>
      <c r="K24" s="182"/>
      <c r="L24" s="182"/>
      <c r="M24" s="177" t="str">
        <f t="shared" si="4"/>
        <v/>
      </c>
      <c r="N24" s="178"/>
      <c r="O24" s="183" t="str">
        <f>IFERROR(VLOOKUP(M24,計算用!$A$48:$B$55,2,FALSE),"")</f>
        <v/>
      </c>
      <c r="P24" s="184"/>
      <c r="Q24" s="184"/>
      <c r="R24" s="184"/>
      <c r="S24" s="179" t="str">
        <f t="shared" si="2"/>
        <v/>
      </c>
      <c r="T24" s="180"/>
      <c r="U24" s="181"/>
      <c r="V24" s="130"/>
    </row>
    <row r="25" spans="1:23">
      <c r="A25" s="170">
        <f t="shared" si="6"/>
        <v>20</v>
      </c>
      <c r="B25" s="171"/>
      <c r="C25" s="171"/>
      <c r="D25" s="172"/>
      <c r="E25" s="173" t="str">
        <f t="shared" si="0"/>
        <v/>
      </c>
      <c r="F25" s="173" t="str">
        <f t="shared" si="1"/>
        <v/>
      </c>
      <c r="G25" s="174"/>
      <c r="H25" s="175"/>
      <c r="I25" s="189"/>
      <c r="J25" s="176"/>
      <c r="K25" s="182"/>
      <c r="L25" s="182"/>
      <c r="M25" s="177" t="str">
        <f t="shared" si="4"/>
        <v/>
      </c>
      <c r="N25" s="178"/>
      <c r="O25" s="183" t="str">
        <f>IFERROR(VLOOKUP(M25,計算用!$A$48:$B$55,2,FALSE),"")</f>
        <v/>
      </c>
      <c r="P25" s="184"/>
      <c r="Q25" s="184"/>
      <c r="R25" s="184"/>
      <c r="S25" s="179" t="str">
        <f t="shared" si="2"/>
        <v/>
      </c>
      <c r="T25" s="180"/>
      <c r="U25" s="181"/>
      <c r="V25" s="130"/>
    </row>
    <row r="26" spans="1:23">
      <c r="A26" s="170">
        <f t="shared" si="6"/>
        <v>21</v>
      </c>
      <c r="B26" s="171"/>
      <c r="C26" s="171"/>
      <c r="D26" s="172"/>
      <c r="E26" s="173" t="str">
        <f t="shared" si="0"/>
        <v/>
      </c>
      <c r="F26" s="173" t="str">
        <f t="shared" si="1"/>
        <v/>
      </c>
      <c r="G26" s="174"/>
      <c r="H26" s="175"/>
      <c r="I26" s="189"/>
      <c r="J26" s="176"/>
      <c r="K26" s="182"/>
      <c r="L26" s="182"/>
      <c r="M26" s="177" t="str">
        <f t="shared" si="4"/>
        <v/>
      </c>
      <c r="N26" s="178"/>
      <c r="O26" s="183" t="str">
        <f>IFERROR(VLOOKUP(M26,計算用!$A$48:$B$55,2,FALSE),"")</f>
        <v/>
      </c>
      <c r="P26" s="184"/>
      <c r="Q26" s="184"/>
      <c r="R26" s="184"/>
      <c r="S26" s="179" t="str">
        <f t="shared" si="2"/>
        <v/>
      </c>
      <c r="T26" s="180"/>
      <c r="U26" s="181"/>
      <c r="V26" s="130"/>
    </row>
    <row r="27" spans="1:23">
      <c r="A27" s="170">
        <f t="shared" si="6"/>
        <v>22</v>
      </c>
      <c r="B27" s="171"/>
      <c r="C27" s="171"/>
      <c r="D27" s="172"/>
      <c r="E27" s="173" t="str">
        <f t="shared" si="0"/>
        <v/>
      </c>
      <c r="F27" s="173" t="str">
        <f t="shared" si="1"/>
        <v/>
      </c>
      <c r="G27" s="174"/>
      <c r="H27" s="175"/>
      <c r="I27" s="189"/>
      <c r="J27" s="176"/>
      <c r="K27" s="182"/>
      <c r="L27" s="182"/>
      <c r="M27" s="177" t="str">
        <f t="shared" si="4"/>
        <v/>
      </c>
      <c r="N27" s="178"/>
      <c r="O27" s="183" t="str">
        <f>IFERROR(VLOOKUP(M27,計算用!$A$48:$B$55,2,FALSE),"")</f>
        <v/>
      </c>
      <c r="P27" s="184"/>
      <c r="Q27" s="184"/>
      <c r="R27" s="184"/>
      <c r="S27" s="179" t="str">
        <f t="shared" si="2"/>
        <v/>
      </c>
      <c r="T27" s="180"/>
      <c r="U27" s="181"/>
      <c r="V27" s="130"/>
    </row>
    <row r="28" spans="1:23">
      <c r="A28" s="170">
        <f t="shared" si="6"/>
        <v>23</v>
      </c>
      <c r="B28" s="171"/>
      <c r="C28" s="171"/>
      <c r="D28" s="172"/>
      <c r="E28" s="173" t="str">
        <f t="shared" si="0"/>
        <v/>
      </c>
      <c r="F28" s="173" t="str">
        <f t="shared" si="1"/>
        <v/>
      </c>
      <c r="G28" s="174"/>
      <c r="H28" s="175"/>
      <c r="I28" s="189"/>
      <c r="J28" s="176"/>
      <c r="K28" s="182"/>
      <c r="L28" s="182"/>
      <c r="M28" s="177" t="str">
        <f t="shared" si="4"/>
        <v/>
      </c>
      <c r="N28" s="178"/>
      <c r="O28" s="183" t="str">
        <f>IFERROR(VLOOKUP(M28,計算用!$A$48:$B$55,2,FALSE),"")</f>
        <v/>
      </c>
      <c r="P28" s="184"/>
      <c r="Q28" s="184"/>
      <c r="R28" s="184"/>
      <c r="S28" s="179" t="str">
        <f t="shared" si="2"/>
        <v/>
      </c>
      <c r="T28" s="180"/>
      <c r="U28" s="181"/>
      <c r="V28" s="130"/>
    </row>
    <row r="29" spans="1:23">
      <c r="A29" s="170">
        <f t="shared" si="6"/>
        <v>24</v>
      </c>
      <c r="B29" s="171"/>
      <c r="C29" s="171"/>
      <c r="D29" s="172"/>
      <c r="E29" s="173" t="str">
        <f t="shared" si="0"/>
        <v/>
      </c>
      <c r="F29" s="173" t="str">
        <f t="shared" si="1"/>
        <v/>
      </c>
      <c r="G29" s="174"/>
      <c r="H29" s="175"/>
      <c r="I29" s="189"/>
      <c r="J29" s="176"/>
      <c r="K29" s="182"/>
      <c r="L29" s="182"/>
      <c r="M29" s="177" t="str">
        <f t="shared" si="4"/>
        <v/>
      </c>
      <c r="N29" s="178"/>
      <c r="O29" s="183" t="str">
        <f>IFERROR(VLOOKUP(M29,計算用!$A$48:$B$55,2,FALSE),"")</f>
        <v/>
      </c>
      <c r="P29" s="184"/>
      <c r="Q29" s="184"/>
      <c r="R29" s="184"/>
      <c r="S29" s="179" t="str">
        <f t="shared" si="2"/>
        <v/>
      </c>
      <c r="T29" s="180"/>
      <c r="U29" s="181"/>
      <c r="V29" s="130"/>
    </row>
    <row r="30" spans="1:23">
      <c r="A30" s="170">
        <f t="shared" si="6"/>
        <v>25</v>
      </c>
      <c r="B30" s="171"/>
      <c r="C30" s="171"/>
      <c r="D30" s="172"/>
      <c r="E30" s="173" t="str">
        <f t="shared" si="0"/>
        <v/>
      </c>
      <c r="F30" s="173" t="str">
        <f t="shared" si="1"/>
        <v/>
      </c>
      <c r="G30" s="174"/>
      <c r="H30" s="175"/>
      <c r="I30" s="189"/>
      <c r="J30" s="176"/>
      <c r="K30" s="182"/>
      <c r="L30" s="182"/>
      <c r="M30" s="177" t="str">
        <f t="shared" si="4"/>
        <v/>
      </c>
      <c r="N30" s="178"/>
      <c r="O30" s="183" t="str">
        <f>IFERROR(VLOOKUP(M30,計算用!$A$48:$B$55,2,FALSE),"")</f>
        <v/>
      </c>
      <c r="P30" s="184"/>
      <c r="Q30" s="184"/>
      <c r="R30" s="184"/>
      <c r="S30" s="179" t="str">
        <f t="shared" si="2"/>
        <v/>
      </c>
      <c r="T30" s="180"/>
      <c r="U30" s="181"/>
      <c r="V30" s="130"/>
    </row>
    <row r="31" spans="1:23">
      <c r="A31" s="170">
        <f t="shared" si="6"/>
        <v>26</v>
      </c>
      <c r="B31" s="171"/>
      <c r="C31" s="171"/>
      <c r="D31" s="172"/>
      <c r="E31" s="173" t="str">
        <f t="shared" si="0"/>
        <v/>
      </c>
      <c r="F31" s="173" t="str">
        <f t="shared" si="1"/>
        <v/>
      </c>
      <c r="G31" s="174"/>
      <c r="H31" s="175"/>
      <c r="I31" s="189"/>
      <c r="J31" s="176"/>
      <c r="K31" s="182"/>
      <c r="L31" s="182"/>
      <c r="M31" s="177" t="str">
        <f t="shared" si="4"/>
        <v/>
      </c>
      <c r="N31" s="178"/>
      <c r="O31" s="183" t="str">
        <f>IFERROR(VLOOKUP(M31,計算用!$A$48:$B$55,2,FALSE),"")</f>
        <v/>
      </c>
      <c r="P31" s="184"/>
      <c r="Q31" s="184"/>
      <c r="R31" s="184"/>
      <c r="S31" s="179" t="str">
        <f t="shared" si="2"/>
        <v/>
      </c>
      <c r="T31" s="180"/>
      <c r="U31" s="181"/>
      <c r="V31" s="130"/>
    </row>
    <row r="32" spans="1:23">
      <c r="A32" s="170">
        <f t="shared" si="6"/>
        <v>27</v>
      </c>
      <c r="B32" s="171"/>
      <c r="C32" s="171"/>
      <c r="D32" s="172"/>
      <c r="E32" s="173" t="str">
        <f t="shared" si="0"/>
        <v/>
      </c>
      <c r="F32" s="173" t="str">
        <f t="shared" si="1"/>
        <v/>
      </c>
      <c r="G32" s="174"/>
      <c r="H32" s="175"/>
      <c r="I32" s="189"/>
      <c r="J32" s="176"/>
      <c r="K32" s="182"/>
      <c r="L32" s="182"/>
      <c r="M32" s="177" t="str">
        <f t="shared" si="4"/>
        <v/>
      </c>
      <c r="N32" s="178"/>
      <c r="O32" s="183" t="str">
        <f>IFERROR(VLOOKUP(M32,計算用!$A$48:$B$55,2,FALSE),"")</f>
        <v/>
      </c>
      <c r="P32" s="184"/>
      <c r="Q32" s="184"/>
      <c r="R32" s="184"/>
      <c r="S32" s="179" t="str">
        <f t="shared" si="2"/>
        <v/>
      </c>
      <c r="T32" s="180"/>
      <c r="U32" s="181"/>
      <c r="V32" s="130"/>
      <c r="W32" s="3"/>
    </row>
    <row r="33" spans="1:22">
      <c r="A33" s="170">
        <f t="shared" si="6"/>
        <v>28</v>
      </c>
      <c r="B33" s="171"/>
      <c r="C33" s="171"/>
      <c r="D33" s="172"/>
      <c r="E33" s="173" t="str">
        <f t="shared" si="0"/>
        <v/>
      </c>
      <c r="F33" s="173" t="str">
        <f t="shared" si="1"/>
        <v/>
      </c>
      <c r="G33" s="174"/>
      <c r="H33" s="175"/>
      <c r="I33" s="189"/>
      <c r="J33" s="176"/>
      <c r="K33" s="182"/>
      <c r="L33" s="182"/>
      <c r="M33" s="177" t="str">
        <f t="shared" si="4"/>
        <v/>
      </c>
      <c r="N33" s="178"/>
      <c r="O33" s="183" t="str">
        <f>IFERROR(VLOOKUP(M33,計算用!$A$48:$B$55,2,FALSE),"")</f>
        <v/>
      </c>
      <c r="P33" s="184"/>
      <c r="Q33" s="184"/>
      <c r="R33" s="184"/>
      <c r="S33" s="179" t="str">
        <f t="shared" si="2"/>
        <v/>
      </c>
      <c r="T33" s="180"/>
      <c r="U33" s="181"/>
      <c r="V33" s="130"/>
    </row>
    <row r="34" spans="1:22">
      <c r="A34" s="170">
        <f t="shared" si="6"/>
        <v>29</v>
      </c>
      <c r="B34" s="171"/>
      <c r="C34" s="171"/>
      <c r="D34" s="172"/>
      <c r="E34" s="173" t="str">
        <f t="shared" si="0"/>
        <v/>
      </c>
      <c r="F34" s="173" t="str">
        <f t="shared" si="1"/>
        <v/>
      </c>
      <c r="G34" s="174"/>
      <c r="H34" s="175"/>
      <c r="I34" s="189"/>
      <c r="J34" s="176"/>
      <c r="K34" s="182"/>
      <c r="L34" s="182"/>
      <c r="M34" s="177" t="str">
        <f t="shared" si="4"/>
        <v/>
      </c>
      <c r="N34" s="178"/>
      <c r="O34" s="183" t="str">
        <f>IFERROR(VLOOKUP(M34,計算用!$A$48:$B$55,2,FALSE),"")</f>
        <v/>
      </c>
      <c r="P34" s="184"/>
      <c r="Q34" s="184"/>
      <c r="R34" s="184"/>
      <c r="S34" s="179" t="str">
        <f t="shared" si="2"/>
        <v/>
      </c>
      <c r="T34" s="180"/>
      <c r="U34" s="181"/>
      <c r="V34" s="130"/>
    </row>
    <row r="35" spans="1:22">
      <c r="A35" s="170">
        <f t="shared" si="6"/>
        <v>30</v>
      </c>
      <c r="B35" s="171"/>
      <c r="C35" s="171"/>
      <c r="D35" s="172"/>
      <c r="E35" s="173" t="str">
        <f t="shared" si="0"/>
        <v/>
      </c>
      <c r="F35" s="173" t="str">
        <f t="shared" si="1"/>
        <v/>
      </c>
      <c r="G35" s="174"/>
      <c r="H35" s="175"/>
      <c r="I35" s="189"/>
      <c r="J35" s="176"/>
      <c r="K35" s="182"/>
      <c r="L35" s="182"/>
      <c r="M35" s="177" t="str">
        <f t="shared" si="4"/>
        <v/>
      </c>
      <c r="N35" s="178"/>
      <c r="O35" s="183" t="str">
        <f>IFERROR(VLOOKUP(M35,計算用!$A$48:$B$55,2,FALSE),"")</f>
        <v/>
      </c>
      <c r="P35" s="184"/>
      <c r="Q35" s="184"/>
      <c r="R35" s="184"/>
      <c r="S35" s="179" t="str">
        <f t="shared" si="2"/>
        <v/>
      </c>
      <c r="T35" s="180"/>
      <c r="U35" s="181"/>
      <c r="V35" s="130"/>
    </row>
    <row r="36" spans="1:22">
      <c r="A36" s="170">
        <f t="shared" si="6"/>
        <v>31</v>
      </c>
      <c r="B36" s="171"/>
      <c r="C36" s="171"/>
      <c r="D36" s="172"/>
      <c r="E36" s="173" t="str">
        <f t="shared" si="0"/>
        <v/>
      </c>
      <c r="F36" s="173" t="str">
        <f t="shared" si="1"/>
        <v/>
      </c>
      <c r="G36" s="174"/>
      <c r="H36" s="175"/>
      <c r="I36" s="189"/>
      <c r="J36" s="176"/>
      <c r="K36" s="182"/>
      <c r="L36" s="182"/>
      <c r="M36" s="177" t="str">
        <f t="shared" si="4"/>
        <v/>
      </c>
      <c r="N36" s="178"/>
      <c r="O36" s="183" t="str">
        <f>IFERROR(VLOOKUP(M36,計算用!$A$48:$B$55,2,FALSE),"")</f>
        <v/>
      </c>
      <c r="P36" s="184"/>
      <c r="Q36" s="184"/>
      <c r="R36" s="184"/>
      <c r="S36" s="179" t="str">
        <f t="shared" si="2"/>
        <v/>
      </c>
      <c r="T36" s="180"/>
      <c r="U36" s="181"/>
      <c r="V36" s="130"/>
    </row>
    <row r="37" spans="1:22">
      <c r="A37" s="170">
        <f t="shared" si="6"/>
        <v>32</v>
      </c>
      <c r="B37" s="171"/>
      <c r="C37" s="171"/>
      <c r="D37" s="172"/>
      <c r="E37" s="173" t="str">
        <f t="shared" si="0"/>
        <v/>
      </c>
      <c r="F37" s="173" t="str">
        <f t="shared" si="1"/>
        <v/>
      </c>
      <c r="G37" s="174"/>
      <c r="H37" s="175"/>
      <c r="I37" s="189"/>
      <c r="J37" s="176"/>
      <c r="K37" s="182"/>
      <c r="L37" s="182"/>
      <c r="M37" s="177" t="str">
        <f t="shared" si="4"/>
        <v/>
      </c>
      <c r="N37" s="178"/>
      <c r="O37" s="183" t="str">
        <f>IFERROR(VLOOKUP(M37,計算用!$A$48:$B$55,2,FALSE),"")</f>
        <v/>
      </c>
      <c r="P37" s="184"/>
      <c r="Q37" s="184"/>
      <c r="R37" s="184"/>
      <c r="S37" s="179" t="str">
        <f t="shared" si="2"/>
        <v/>
      </c>
      <c r="T37" s="180"/>
      <c r="U37" s="181"/>
      <c r="V37" s="130"/>
    </row>
    <row r="38" spans="1:22">
      <c r="A38" s="170">
        <f t="shared" si="6"/>
        <v>33</v>
      </c>
      <c r="B38" s="171"/>
      <c r="C38" s="171"/>
      <c r="D38" s="172"/>
      <c r="E38" s="173" t="str">
        <f t="shared" si="0"/>
        <v/>
      </c>
      <c r="F38" s="173" t="str">
        <f t="shared" si="1"/>
        <v/>
      </c>
      <c r="G38" s="174"/>
      <c r="H38" s="175"/>
      <c r="I38" s="189"/>
      <c r="J38" s="176"/>
      <c r="K38" s="182"/>
      <c r="L38" s="182"/>
      <c r="M38" s="177" t="str">
        <f t="shared" si="4"/>
        <v/>
      </c>
      <c r="N38" s="178"/>
      <c r="O38" s="183" t="str">
        <f>IFERROR(VLOOKUP(M38,計算用!$A$48:$B$55,2,FALSE),"")</f>
        <v/>
      </c>
      <c r="P38" s="184"/>
      <c r="Q38" s="184"/>
      <c r="R38" s="184"/>
      <c r="S38" s="179" t="str">
        <f t="shared" si="2"/>
        <v/>
      </c>
      <c r="T38" s="180"/>
      <c r="U38" s="181"/>
      <c r="V38" s="130"/>
    </row>
    <row r="39" spans="1:22">
      <c r="A39" s="170">
        <f t="shared" si="6"/>
        <v>34</v>
      </c>
      <c r="B39" s="171"/>
      <c r="C39" s="171"/>
      <c r="D39" s="172"/>
      <c r="E39" s="173" t="str">
        <f t="shared" si="0"/>
        <v/>
      </c>
      <c r="F39" s="173" t="str">
        <f t="shared" si="1"/>
        <v/>
      </c>
      <c r="G39" s="174"/>
      <c r="H39" s="175"/>
      <c r="I39" s="189"/>
      <c r="J39" s="176"/>
      <c r="K39" s="182"/>
      <c r="L39" s="182"/>
      <c r="M39" s="177" t="str">
        <f t="shared" si="4"/>
        <v/>
      </c>
      <c r="N39" s="178"/>
      <c r="O39" s="183" t="str">
        <f>IFERROR(VLOOKUP(M39,計算用!$A$48:$B$55,2,FALSE),"")</f>
        <v/>
      </c>
      <c r="P39" s="184"/>
      <c r="Q39" s="184"/>
      <c r="R39" s="184"/>
      <c r="S39" s="179" t="str">
        <f t="shared" si="2"/>
        <v/>
      </c>
      <c r="T39" s="180"/>
      <c r="U39" s="181"/>
      <c r="V39" s="130"/>
    </row>
    <row r="40" spans="1:22">
      <c r="A40" s="170">
        <f t="shared" si="6"/>
        <v>35</v>
      </c>
      <c r="B40" s="171"/>
      <c r="C40" s="171"/>
      <c r="D40" s="172"/>
      <c r="E40" s="173" t="str">
        <f t="shared" si="0"/>
        <v/>
      </c>
      <c r="F40" s="173" t="str">
        <f t="shared" si="1"/>
        <v/>
      </c>
      <c r="G40" s="174"/>
      <c r="H40" s="175"/>
      <c r="I40" s="189"/>
      <c r="J40" s="176"/>
      <c r="K40" s="182"/>
      <c r="L40" s="182"/>
      <c r="M40" s="177" t="str">
        <f t="shared" si="4"/>
        <v/>
      </c>
      <c r="N40" s="178"/>
      <c r="O40" s="183" t="str">
        <f>IFERROR(VLOOKUP(M40,計算用!$A$48:$B$55,2,FALSE),"")</f>
        <v/>
      </c>
      <c r="P40" s="184"/>
      <c r="Q40" s="184"/>
      <c r="R40" s="184"/>
      <c r="S40" s="179" t="str">
        <f t="shared" si="2"/>
        <v/>
      </c>
      <c r="T40" s="180"/>
      <c r="U40" s="181"/>
      <c r="V40" s="130"/>
    </row>
    <row r="41" spans="1:22">
      <c r="A41" s="170">
        <f t="shared" si="6"/>
        <v>36</v>
      </c>
      <c r="B41" s="171"/>
      <c r="C41" s="171"/>
      <c r="D41" s="172"/>
      <c r="E41" s="173" t="str">
        <f t="shared" si="0"/>
        <v/>
      </c>
      <c r="F41" s="173" t="str">
        <f t="shared" si="1"/>
        <v/>
      </c>
      <c r="G41" s="174"/>
      <c r="H41" s="175"/>
      <c r="I41" s="189"/>
      <c r="J41" s="176"/>
      <c r="K41" s="182"/>
      <c r="L41" s="182"/>
      <c r="M41" s="177" t="str">
        <f t="shared" si="4"/>
        <v/>
      </c>
      <c r="N41" s="178"/>
      <c r="O41" s="183" t="str">
        <f>IFERROR(VLOOKUP(M41,計算用!$A$48:$B$55,2,FALSE),"")</f>
        <v/>
      </c>
      <c r="P41" s="184"/>
      <c r="Q41" s="184"/>
      <c r="R41" s="184"/>
      <c r="S41" s="179" t="str">
        <f t="shared" si="2"/>
        <v/>
      </c>
      <c r="T41" s="180"/>
      <c r="U41" s="181"/>
      <c r="V41" s="130"/>
    </row>
    <row r="42" spans="1:22">
      <c r="A42" s="170">
        <f t="shared" si="6"/>
        <v>37</v>
      </c>
      <c r="B42" s="171"/>
      <c r="C42" s="171"/>
      <c r="D42" s="172"/>
      <c r="E42" s="173" t="str">
        <f t="shared" si="0"/>
        <v/>
      </c>
      <c r="F42" s="173" t="str">
        <f t="shared" si="1"/>
        <v/>
      </c>
      <c r="G42" s="174"/>
      <c r="H42" s="175"/>
      <c r="I42" s="189"/>
      <c r="J42" s="176"/>
      <c r="K42" s="182"/>
      <c r="L42" s="182"/>
      <c r="M42" s="177" t="str">
        <f t="shared" si="4"/>
        <v/>
      </c>
      <c r="N42" s="178"/>
      <c r="O42" s="183" t="str">
        <f>IFERROR(VLOOKUP(M42,計算用!$A$48:$B$55,2,FALSE),"")</f>
        <v/>
      </c>
      <c r="P42" s="184"/>
      <c r="Q42" s="184"/>
      <c r="R42" s="184"/>
      <c r="S42" s="179" t="str">
        <f t="shared" si="2"/>
        <v/>
      </c>
      <c r="T42" s="180"/>
      <c r="U42" s="181"/>
      <c r="V42" s="130"/>
    </row>
    <row r="43" spans="1:22">
      <c r="A43" s="170">
        <f t="shared" si="6"/>
        <v>38</v>
      </c>
      <c r="B43" s="171"/>
      <c r="C43" s="171"/>
      <c r="D43" s="172"/>
      <c r="E43" s="173" t="str">
        <f t="shared" si="0"/>
        <v/>
      </c>
      <c r="F43" s="173" t="str">
        <f t="shared" si="1"/>
        <v/>
      </c>
      <c r="G43" s="174"/>
      <c r="H43" s="175"/>
      <c r="I43" s="189"/>
      <c r="J43" s="176"/>
      <c r="K43" s="182"/>
      <c r="L43" s="182"/>
      <c r="M43" s="177" t="str">
        <f t="shared" si="4"/>
        <v/>
      </c>
      <c r="N43" s="178"/>
      <c r="O43" s="183" t="str">
        <f>IFERROR(VLOOKUP(M43,計算用!$A$48:$B$55,2,FALSE),"")</f>
        <v/>
      </c>
      <c r="P43" s="184"/>
      <c r="Q43" s="184"/>
      <c r="R43" s="184"/>
      <c r="S43" s="179" t="str">
        <f t="shared" si="2"/>
        <v/>
      </c>
      <c r="T43" s="180"/>
      <c r="U43" s="181"/>
      <c r="V43" s="130"/>
    </row>
    <row r="44" spans="1:22">
      <c r="A44" s="170">
        <f t="shared" si="6"/>
        <v>39</v>
      </c>
      <c r="B44" s="171"/>
      <c r="C44" s="171"/>
      <c r="D44" s="172"/>
      <c r="E44" s="173" t="str">
        <f t="shared" si="0"/>
        <v/>
      </c>
      <c r="F44" s="173" t="str">
        <f t="shared" si="1"/>
        <v/>
      </c>
      <c r="G44" s="174"/>
      <c r="H44" s="175"/>
      <c r="I44" s="189"/>
      <c r="J44" s="176"/>
      <c r="K44" s="182"/>
      <c r="L44" s="182"/>
      <c r="M44" s="177" t="str">
        <f t="shared" si="4"/>
        <v/>
      </c>
      <c r="N44" s="178"/>
      <c r="O44" s="183" t="str">
        <f>IFERROR(VLOOKUP(M44,計算用!$A$48:$B$55,2,FALSE),"")</f>
        <v/>
      </c>
      <c r="P44" s="184"/>
      <c r="Q44" s="184"/>
      <c r="R44" s="184"/>
      <c r="S44" s="179" t="str">
        <f t="shared" si="2"/>
        <v/>
      </c>
      <c r="T44" s="180"/>
      <c r="U44" s="181"/>
      <c r="V44" s="130"/>
    </row>
    <row r="45" spans="1:22">
      <c r="A45" s="170">
        <f t="shared" si="6"/>
        <v>40</v>
      </c>
      <c r="B45" s="171"/>
      <c r="C45" s="171"/>
      <c r="D45" s="172"/>
      <c r="E45" s="173" t="str">
        <f t="shared" si="0"/>
        <v/>
      </c>
      <c r="F45" s="173" t="str">
        <f t="shared" si="1"/>
        <v/>
      </c>
      <c r="G45" s="174"/>
      <c r="H45" s="175"/>
      <c r="I45" s="189"/>
      <c r="J45" s="176"/>
      <c r="K45" s="182"/>
      <c r="L45" s="182"/>
      <c r="M45" s="177" t="str">
        <f t="shared" si="4"/>
        <v/>
      </c>
      <c r="N45" s="178"/>
      <c r="O45" s="183" t="str">
        <f>IFERROR(VLOOKUP(M45,計算用!$A$48:$B$55,2,FALSE),"")</f>
        <v/>
      </c>
      <c r="P45" s="184"/>
      <c r="Q45" s="184"/>
      <c r="R45" s="184"/>
      <c r="S45" s="179" t="str">
        <f t="shared" si="2"/>
        <v/>
      </c>
      <c r="T45" s="180"/>
      <c r="U45" s="181"/>
      <c r="V45" s="130"/>
    </row>
    <row r="46" spans="1:22">
      <c r="A46" s="170">
        <f t="shared" si="6"/>
        <v>41</v>
      </c>
      <c r="B46" s="171"/>
      <c r="C46" s="171"/>
      <c r="D46" s="172"/>
      <c r="E46" s="173" t="str">
        <f t="shared" si="0"/>
        <v/>
      </c>
      <c r="F46" s="173" t="str">
        <f t="shared" si="1"/>
        <v/>
      </c>
      <c r="G46" s="174"/>
      <c r="H46" s="175"/>
      <c r="I46" s="189"/>
      <c r="J46" s="176"/>
      <c r="K46" s="182"/>
      <c r="L46" s="182"/>
      <c r="M46" s="177" t="str">
        <f t="shared" si="4"/>
        <v/>
      </c>
      <c r="N46" s="178"/>
      <c r="O46" s="183" t="str">
        <f>IFERROR(VLOOKUP(M46,計算用!$A$48:$B$55,2,FALSE),"")</f>
        <v/>
      </c>
      <c r="P46" s="184"/>
      <c r="Q46" s="184"/>
      <c r="R46" s="184"/>
      <c r="S46" s="179" t="str">
        <f t="shared" si="2"/>
        <v/>
      </c>
      <c r="T46" s="180"/>
      <c r="U46" s="181"/>
      <c r="V46" s="130"/>
    </row>
    <row r="47" spans="1:22">
      <c r="A47" s="170">
        <f t="shared" si="6"/>
        <v>42</v>
      </c>
      <c r="B47" s="171"/>
      <c r="C47" s="171"/>
      <c r="D47" s="172"/>
      <c r="E47" s="173" t="str">
        <f t="shared" si="0"/>
        <v/>
      </c>
      <c r="F47" s="173" t="str">
        <f t="shared" si="1"/>
        <v/>
      </c>
      <c r="G47" s="174"/>
      <c r="H47" s="175"/>
      <c r="I47" s="189"/>
      <c r="J47" s="176"/>
      <c r="K47" s="182"/>
      <c r="L47" s="182"/>
      <c r="M47" s="177" t="str">
        <f t="shared" si="4"/>
        <v/>
      </c>
      <c r="N47" s="178"/>
      <c r="O47" s="183" t="str">
        <f>IFERROR(VLOOKUP(M47,計算用!$A$48:$B$55,2,FALSE),"")</f>
        <v/>
      </c>
      <c r="P47" s="184"/>
      <c r="Q47" s="184"/>
      <c r="R47" s="184"/>
      <c r="S47" s="179" t="str">
        <f t="shared" si="2"/>
        <v/>
      </c>
      <c r="T47" s="180"/>
      <c r="U47" s="181"/>
      <c r="V47" s="130"/>
    </row>
    <row r="48" spans="1:22">
      <c r="A48" s="170">
        <f t="shared" si="6"/>
        <v>43</v>
      </c>
      <c r="B48" s="171"/>
      <c r="C48" s="171"/>
      <c r="D48" s="172"/>
      <c r="E48" s="173" t="str">
        <f t="shared" si="0"/>
        <v/>
      </c>
      <c r="F48" s="173" t="str">
        <f t="shared" si="1"/>
        <v/>
      </c>
      <c r="G48" s="174"/>
      <c r="H48" s="175"/>
      <c r="I48" s="189"/>
      <c r="J48" s="176"/>
      <c r="K48" s="182"/>
      <c r="L48" s="182"/>
      <c r="M48" s="177" t="str">
        <f t="shared" si="4"/>
        <v/>
      </c>
      <c r="N48" s="178"/>
      <c r="O48" s="183" t="str">
        <f>IFERROR(VLOOKUP(M48,計算用!$A$48:$B$55,2,FALSE),"")</f>
        <v/>
      </c>
      <c r="P48" s="184"/>
      <c r="Q48" s="184"/>
      <c r="R48" s="184"/>
      <c r="S48" s="179" t="str">
        <f t="shared" si="2"/>
        <v/>
      </c>
      <c r="T48" s="180"/>
      <c r="U48" s="181"/>
      <c r="V48" s="130"/>
    </row>
    <row r="49" spans="1:22">
      <c r="A49" s="170">
        <f t="shared" si="6"/>
        <v>44</v>
      </c>
      <c r="B49" s="171"/>
      <c r="C49" s="171"/>
      <c r="D49" s="172"/>
      <c r="E49" s="173" t="str">
        <f t="shared" si="0"/>
        <v/>
      </c>
      <c r="F49" s="173" t="str">
        <f t="shared" si="1"/>
        <v/>
      </c>
      <c r="G49" s="174"/>
      <c r="H49" s="175"/>
      <c r="I49" s="189"/>
      <c r="J49" s="176"/>
      <c r="K49" s="182"/>
      <c r="L49" s="182"/>
      <c r="M49" s="177" t="str">
        <f t="shared" si="4"/>
        <v/>
      </c>
      <c r="N49" s="178"/>
      <c r="O49" s="183" t="str">
        <f>IFERROR(VLOOKUP(M49,計算用!$A$48:$B$55,2,FALSE),"")</f>
        <v/>
      </c>
      <c r="P49" s="184"/>
      <c r="Q49" s="184"/>
      <c r="R49" s="184"/>
      <c r="S49" s="179" t="str">
        <f t="shared" si="2"/>
        <v/>
      </c>
      <c r="T49" s="180"/>
      <c r="U49" s="181"/>
      <c r="V49" s="130"/>
    </row>
    <row r="50" spans="1:22">
      <c r="A50" s="170">
        <f t="shared" si="6"/>
        <v>45</v>
      </c>
      <c r="B50" s="171"/>
      <c r="C50" s="171"/>
      <c r="D50" s="172"/>
      <c r="E50" s="173" t="str">
        <f t="shared" si="0"/>
        <v/>
      </c>
      <c r="F50" s="173" t="str">
        <f t="shared" si="1"/>
        <v/>
      </c>
      <c r="G50" s="174"/>
      <c r="H50" s="175"/>
      <c r="I50" s="189"/>
      <c r="J50" s="176"/>
      <c r="K50" s="182"/>
      <c r="L50" s="182"/>
      <c r="M50" s="177" t="str">
        <f t="shared" si="4"/>
        <v/>
      </c>
      <c r="N50" s="178"/>
      <c r="O50" s="183" t="str">
        <f>IFERROR(VLOOKUP(M50,計算用!$A$48:$B$55,2,FALSE),"")</f>
        <v/>
      </c>
      <c r="P50" s="184"/>
      <c r="Q50" s="184"/>
      <c r="R50" s="184"/>
      <c r="S50" s="179" t="str">
        <f t="shared" si="2"/>
        <v/>
      </c>
      <c r="T50" s="180"/>
      <c r="U50" s="181"/>
      <c r="V50" s="130"/>
    </row>
    <row r="51" spans="1:22">
      <c r="A51" s="170">
        <f t="shared" si="6"/>
        <v>46</v>
      </c>
      <c r="B51" s="171"/>
      <c r="C51" s="171"/>
      <c r="D51" s="172"/>
      <c r="E51" s="173" t="str">
        <f t="shared" si="0"/>
        <v/>
      </c>
      <c r="F51" s="173" t="str">
        <f t="shared" si="1"/>
        <v/>
      </c>
      <c r="G51" s="174"/>
      <c r="H51" s="175"/>
      <c r="I51" s="189"/>
      <c r="J51" s="176"/>
      <c r="K51" s="182"/>
      <c r="L51" s="182"/>
      <c r="M51" s="177" t="str">
        <f t="shared" si="4"/>
        <v/>
      </c>
      <c r="N51" s="178"/>
      <c r="O51" s="183" t="str">
        <f>IFERROR(VLOOKUP(M51,計算用!$A$48:$B$55,2,FALSE),"")</f>
        <v/>
      </c>
      <c r="P51" s="184"/>
      <c r="Q51" s="184"/>
      <c r="R51" s="184"/>
      <c r="S51" s="179" t="str">
        <f t="shared" si="2"/>
        <v/>
      </c>
      <c r="T51" s="180"/>
      <c r="U51" s="181"/>
      <c r="V51" s="130"/>
    </row>
    <row r="52" spans="1:22">
      <c r="A52" s="170">
        <f t="shared" si="6"/>
        <v>47</v>
      </c>
      <c r="B52" s="171"/>
      <c r="C52" s="171"/>
      <c r="D52" s="172"/>
      <c r="E52" s="173" t="str">
        <f t="shared" si="0"/>
        <v/>
      </c>
      <c r="F52" s="173" t="str">
        <f t="shared" si="1"/>
        <v/>
      </c>
      <c r="G52" s="174"/>
      <c r="H52" s="175"/>
      <c r="I52" s="189"/>
      <c r="J52" s="176"/>
      <c r="K52" s="182"/>
      <c r="L52" s="182"/>
      <c r="M52" s="177" t="str">
        <f t="shared" si="4"/>
        <v/>
      </c>
      <c r="N52" s="178"/>
      <c r="O52" s="183" t="str">
        <f>IFERROR(VLOOKUP(M52,計算用!$A$48:$B$55,2,FALSE),"")</f>
        <v/>
      </c>
      <c r="P52" s="184"/>
      <c r="Q52" s="184"/>
      <c r="R52" s="184"/>
      <c r="S52" s="179" t="str">
        <f t="shared" si="2"/>
        <v/>
      </c>
      <c r="T52" s="180"/>
      <c r="U52" s="181"/>
      <c r="V52" s="130"/>
    </row>
    <row r="53" spans="1:22">
      <c r="A53" s="170">
        <f t="shared" si="6"/>
        <v>48</v>
      </c>
      <c r="B53" s="171"/>
      <c r="C53" s="171"/>
      <c r="D53" s="172"/>
      <c r="E53" s="173" t="str">
        <f t="shared" si="0"/>
        <v/>
      </c>
      <c r="F53" s="173" t="str">
        <f t="shared" si="1"/>
        <v/>
      </c>
      <c r="G53" s="174"/>
      <c r="H53" s="175"/>
      <c r="I53" s="189"/>
      <c r="J53" s="176"/>
      <c r="K53" s="182"/>
      <c r="L53" s="182"/>
      <c r="M53" s="177" t="str">
        <f t="shared" si="4"/>
        <v/>
      </c>
      <c r="N53" s="178"/>
      <c r="O53" s="183" t="str">
        <f>IFERROR(VLOOKUP(M53,計算用!$A$48:$B$55,2,FALSE),"")</f>
        <v/>
      </c>
      <c r="P53" s="184"/>
      <c r="Q53" s="184"/>
      <c r="R53" s="184"/>
      <c r="S53" s="179" t="str">
        <f t="shared" si="2"/>
        <v/>
      </c>
      <c r="T53" s="180"/>
      <c r="U53" s="181"/>
      <c r="V53" s="130"/>
    </row>
    <row r="54" spans="1:22">
      <c r="A54" s="170">
        <f t="shared" si="6"/>
        <v>49</v>
      </c>
      <c r="B54" s="171"/>
      <c r="C54" s="171"/>
      <c r="D54" s="172"/>
      <c r="E54" s="173" t="str">
        <f t="shared" si="0"/>
        <v/>
      </c>
      <c r="F54" s="173" t="str">
        <f t="shared" si="1"/>
        <v/>
      </c>
      <c r="G54" s="174"/>
      <c r="H54" s="175"/>
      <c r="I54" s="189"/>
      <c r="J54" s="176"/>
      <c r="K54" s="182"/>
      <c r="L54" s="182"/>
      <c r="M54" s="177" t="str">
        <f t="shared" si="4"/>
        <v/>
      </c>
      <c r="N54" s="178"/>
      <c r="O54" s="183" t="str">
        <f>IFERROR(VLOOKUP(M54,計算用!$A$48:$B$55,2,FALSE),"")</f>
        <v/>
      </c>
      <c r="P54" s="184"/>
      <c r="Q54" s="184"/>
      <c r="R54" s="184"/>
      <c r="S54" s="179" t="str">
        <f t="shared" si="2"/>
        <v/>
      </c>
      <c r="T54" s="180"/>
      <c r="U54" s="181"/>
      <c r="V54" s="130"/>
    </row>
    <row r="55" spans="1:22">
      <c r="A55" s="170">
        <f t="shared" si="6"/>
        <v>50</v>
      </c>
      <c r="B55" s="171"/>
      <c r="C55" s="171"/>
      <c r="D55" s="172"/>
      <c r="E55" s="173" t="str">
        <f t="shared" si="0"/>
        <v/>
      </c>
      <c r="F55" s="173" t="str">
        <f t="shared" si="1"/>
        <v/>
      </c>
      <c r="G55" s="174"/>
      <c r="H55" s="175"/>
      <c r="I55" s="189"/>
      <c r="J55" s="176"/>
      <c r="K55" s="182"/>
      <c r="L55" s="182"/>
      <c r="M55" s="177" t="str">
        <f t="shared" si="4"/>
        <v/>
      </c>
      <c r="N55" s="178"/>
      <c r="O55" s="183" t="str">
        <f>IFERROR(VLOOKUP(M55,計算用!$A$48:$B$55,2,FALSE),"")</f>
        <v/>
      </c>
      <c r="P55" s="184"/>
      <c r="Q55" s="184"/>
      <c r="R55" s="184"/>
      <c r="S55" s="179" t="str">
        <f t="shared" si="2"/>
        <v/>
      </c>
      <c r="T55" s="180"/>
      <c r="U55" s="181"/>
      <c r="V55" s="130"/>
    </row>
    <row r="56" spans="1:22">
      <c r="A56" s="170">
        <f t="shared" si="6"/>
        <v>51</v>
      </c>
      <c r="B56" s="171"/>
      <c r="C56" s="171"/>
      <c r="D56" s="172"/>
      <c r="E56" s="173" t="str">
        <f t="shared" si="0"/>
        <v/>
      </c>
      <c r="F56" s="173" t="str">
        <f t="shared" si="1"/>
        <v/>
      </c>
      <c r="G56" s="174"/>
      <c r="H56" s="175"/>
      <c r="I56" s="189"/>
      <c r="J56" s="176"/>
      <c r="K56" s="182"/>
      <c r="L56" s="182"/>
      <c r="M56" s="177" t="str">
        <f t="shared" si="4"/>
        <v/>
      </c>
      <c r="N56" s="178"/>
      <c r="O56" s="183" t="str">
        <f>IFERROR(VLOOKUP(M56,計算用!$A$48:$B$55,2,FALSE),"")</f>
        <v/>
      </c>
      <c r="P56" s="184"/>
      <c r="Q56" s="184"/>
      <c r="R56" s="184"/>
      <c r="S56" s="179" t="str">
        <f t="shared" si="2"/>
        <v/>
      </c>
      <c r="T56" s="180"/>
      <c r="U56" s="181"/>
      <c r="V56" s="130"/>
    </row>
    <row r="57" spans="1:22">
      <c r="A57" s="170">
        <f t="shared" si="6"/>
        <v>52</v>
      </c>
      <c r="B57" s="171"/>
      <c r="C57" s="171"/>
      <c r="D57" s="172"/>
      <c r="E57" s="173" t="str">
        <f t="shared" si="0"/>
        <v/>
      </c>
      <c r="F57" s="173" t="str">
        <f t="shared" si="1"/>
        <v/>
      </c>
      <c r="G57" s="174"/>
      <c r="H57" s="175"/>
      <c r="I57" s="189"/>
      <c r="J57" s="176"/>
      <c r="K57" s="182"/>
      <c r="L57" s="182"/>
      <c r="M57" s="177" t="str">
        <f t="shared" si="4"/>
        <v/>
      </c>
      <c r="N57" s="178"/>
      <c r="O57" s="183" t="str">
        <f>IFERROR(VLOOKUP(M57,計算用!$A$48:$B$55,2,FALSE),"")</f>
        <v/>
      </c>
      <c r="P57" s="184"/>
      <c r="Q57" s="184"/>
      <c r="R57" s="184"/>
      <c r="S57" s="179" t="str">
        <f t="shared" si="2"/>
        <v/>
      </c>
      <c r="T57" s="180"/>
      <c r="U57" s="181"/>
      <c r="V57" s="130"/>
    </row>
    <row r="58" spans="1:22">
      <c r="A58" s="170">
        <f t="shared" ref="A58:A85" si="7">A57+1</f>
        <v>53</v>
      </c>
      <c r="B58" s="171"/>
      <c r="C58" s="171"/>
      <c r="D58" s="172"/>
      <c r="E58" s="173" t="str">
        <f t="shared" si="0"/>
        <v/>
      </c>
      <c r="F58" s="173" t="str">
        <f t="shared" si="1"/>
        <v/>
      </c>
      <c r="G58" s="174"/>
      <c r="H58" s="175"/>
      <c r="I58" s="189"/>
      <c r="J58" s="176"/>
      <c r="K58" s="182"/>
      <c r="L58" s="182"/>
      <c r="M58" s="177" t="str">
        <f t="shared" si="4"/>
        <v/>
      </c>
      <c r="N58" s="178"/>
      <c r="O58" s="183" t="str">
        <f>IFERROR(VLOOKUP(M58,計算用!$A$48:$B$55,2,FALSE),"")</f>
        <v/>
      </c>
      <c r="P58" s="184"/>
      <c r="Q58" s="184"/>
      <c r="R58" s="184"/>
      <c r="S58" s="179" t="str">
        <f t="shared" si="2"/>
        <v/>
      </c>
      <c r="T58" s="180"/>
      <c r="U58" s="181"/>
      <c r="V58" s="130"/>
    </row>
    <row r="59" spans="1:22">
      <c r="A59" s="170">
        <f t="shared" si="7"/>
        <v>54</v>
      </c>
      <c r="B59" s="171"/>
      <c r="C59" s="171"/>
      <c r="D59" s="172"/>
      <c r="E59" s="173" t="str">
        <f t="shared" si="0"/>
        <v/>
      </c>
      <c r="F59" s="173" t="str">
        <f t="shared" si="1"/>
        <v/>
      </c>
      <c r="G59" s="174"/>
      <c r="H59" s="175"/>
      <c r="I59" s="189"/>
      <c r="J59" s="176"/>
      <c r="K59" s="182"/>
      <c r="L59" s="182"/>
      <c r="M59" s="177" t="str">
        <f t="shared" si="4"/>
        <v/>
      </c>
      <c r="N59" s="178"/>
      <c r="O59" s="183" t="str">
        <f>IFERROR(VLOOKUP(M59,計算用!$A$48:$B$55,2,FALSE),"")</f>
        <v/>
      </c>
      <c r="P59" s="184"/>
      <c r="Q59" s="184"/>
      <c r="R59" s="184"/>
      <c r="S59" s="179" t="str">
        <f t="shared" si="2"/>
        <v/>
      </c>
      <c r="T59" s="180"/>
      <c r="U59" s="181"/>
      <c r="V59" s="130"/>
    </row>
    <row r="60" spans="1:22">
      <c r="A60" s="170">
        <f t="shared" si="7"/>
        <v>55</v>
      </c>
      <c r="B60" s="171"/>
      <c r="C60" s="171"/>
      <c r="D60" s="172"/>
      <c r="E60" s="173" t="str">
        <f t="shared" si="0"/>
        <v/>
      </c>
      <c r="F60" s="173" t="str">
        <f t="shared" si="1"/>
        <v/>
      </c>
      <c r="G60" s="174"/>
      <c r="H60" s="175"/>
      <c r="I60" s="189"/>
      <c r="J60" s="176"/>
      <c r="K60" s="182"/>
      <c r="L60" s="182"/>
      <c r="M60" s="177" t="str">
        <f t="shared" si="4"/>
        <v/>
      </c>
      <c r="N60" s="178"/>
      <c r="O60" s="183" t="str">
        <f>IFERROR(VLOOKUP(M60,計算用!$A$48:$B$55,2,FALSE),"")</f>
        <v/>
      </c>
      <c r="P60" s="184"/>
      <c r="Q60" s="184"/>
      <c r="R60" s="184"/>
      <c r="S60" s="179" t="str">
        <f t="shared" si="2"/>
        <v/>
      </c>
      <c r="T60" s="180"/>
      <c r="U60" s="181"/>
      <c r="V60" s="130"/>
    </row>
    <row r="61" spans="1:22">
      <c r="A61" s="170">
        <f t="shared" si="7"/>
        <v>56</v>
      </c>
      <c r="B61" s="171"/>
      <c r="C61" s="171"/>
      <c r="D61" s="172"/>
      <c r="E61" s="173" t="str">
        <f t="shared" si="0"/>
        <v/>
      </c>
      <c r="F61" s="173" t="str">
        <f t="shared" si="1"/>
        <v/>
      </c>
      <c r="G61" s="174"/>
      <c r="H61" s="175"/>
      <c r="I61" s="189"/>
      <c r="J61" s="176"/>
      <c r="K61" s="182"/>
      <c r="L61" s="182"/>
      <c r="M61" s="177" t="str">
        <f t="shared" si="4"/>
        <v/>
      </c>
      <c r="N61" s="178"/>
      <c r="O61" s="183" t="str">
        <f>IFERROR(VLOOKUP(M61,計算用!$A$48:$B$55,2,FALSE),"")</f>
        <v/>
      </c>
      <c r="P61" s="184"/>
      <c r="Q61" s="184"/>
      <c r="R61" s="184"/>
      <c r="S61" s="179" t="str">
        <f t="shared" si="2"/>
        <v/>
      </c>
      <c r="T61" s="180"/>
      <c r="U61" s="181"/>
      <c r="V61" s="130"/>
    </row>
    <row r="62" spans="1:22">
      <c r="A62" s="170">
        <f t="shared" si="7"/>
        <v>57</v>
      </c>
      <c r="B62" s="171"/>
      <c r="C62" s="171"/>
      <c r="D62" s="172"/>
      <c r="E62" s="173" t="str">
        <f t="shared" si="0"/>
        <v/>
      </c>
      <c r="F62" s="173" t="str">
        <f t="shared" si="1"/>
        <v/>
      </c>
      <c r="G62" s="174"/>
      <c r="H62" s="175"/>
      <c r="I62" s="189"/>
      <c r="J62" s="176"/>
      <c r="K62" s="182"/>
      <c r="L62" s="182"/>
      <c r="M62" s="177" t="str">
        <f t="shared" si="4"/>
        <v/>
      </c>
      <c r="N62" s="178"/>
      <c r="O62" s="183" t="str">
        <f>IFERROR(VLOOKUP(M62,計算用!$A$48:$B$55,2,FALSE),"")</f>
        <v/>
      </c>
      <c r="P62" s="184"/>
      <c r="Q62" s="184"/>
      <c r="R62" s="184"/>
      <c r="S62" s="179" t="str">
        <f t="shared" si="2"/>
        <v/>
      </c>
      <c r="T62" s="180"/>
      <c r="U62" s="181"/>
      <c r="V62" s="130"/>
    </row>
    <row r="63" spans="1:22">
      <c r="A63" s="170">
        <f t="shared" si="7"/>
        <v>58</v>
      </c>
      <c r="B63" s="171"/>
      <c r="C63" s="171"/>
      <c r="D63" s="172"/>
      <c r="E63" s="173" t="str">
        <f t="shared" si="0"/>
        <v/>
      </c>
      <c r="F63" s="173" t="str">
        <f t="shared" si="1"/>
        <v/>
      </c>
      <c r="G63" s="174"/>
      <c r="H63" s="175"/>
      <c r="I63" s="189"/>
      <c r="J63" s="176"/>
      <c r="K63" s="182"/>
      <c r="L63" s="182"/>
      <c r="M63" s="177" t="str">
        <f t="shared" si="4"/>
        <v/>
      </c>
      <c r="N63" s="178"/>
      <c r="O63" s="183" t="str">
        <f>IFERROR(VLOOKUP(M63,計算用!$A$48:$B$55,2,FALSE),"")</f>
        <v/>
      </c>
      <c r="P63" s="184"/>
      <c r="Q63" s="184"/>
      <c r="R63" s="184"/>
      <c r="S63" s="179" t="str">
        <f t="shared" si="2"/>
        <v/>
      </c>
      <c r="T63" s="180"/>
      <c r="U63" s="181"/>
      <c r="V63" s="130"/>
    </row>
    <row r="64" spans="1:22">
      <c r="A64" s="170">
        <f t="shared" si="7"/>
        <v>59</v>
      </c>
      <c r="B64" s="171"/>
      <c r="C64" s="171"/>
      <c r="D64" s="172"/>
      <c r="E64" s="173" t="str">
        <f t="shared" si="0"/>
        <v/>
      </c>
      <c r="F64" s="173" t="str">
        <f t="shared" si="1"/>
        <v/>
      </c>
      <c r="G64" s="174"/>
      <c r="H64" s="175"/>
      <c r="I64" s="189"/>
      <c r="J64" s="176"/>
      <c r="K64" s="182"/>
      <c r="L64" s="182"/>
      <c r="M64" s="177" t="str">
        <f t="shared" si="4"/>
        <v/>
      </c>
      <c r="N64" s="178"/>
      <c r="O64" s="183" t="str">
        <f>IFERROR(VLOOKUP(M64,計算用!$A$48:$B$55,2,FALSE),"")</f>
        <v/>
      </c>
      <c r="P64" s="184"/>
      <c r="Q64" s="184"/>
      <c r="R64" s="184"/>
      <c r="S64" s="179" t="str">
        <f t="shared" si="2"/>
        <v/>
      </c>
      <c r="T64" s="180"/>
      <c r="U64" s="181"/>
      <c r="V64" s="130"/>
    </row>
    <row r="65" spans="1:22">
      <c r="A65" s="170">
        <f t="shared" si="7"/>
        <v>60</v>
      </c>
      <c r="B65" s="171"/>
      <c r="C65" s="171"/>
      <c r="D65" s="172"/>
      <c r="E65" s="173" t="str">
        <f t="shared" si="0"/>
        <v/>
      </c>
      <c r="F65" s="173" t="str">
        <f t="shared" si="1"/>
        <v/>
      </c>
      <c r="G65" s="174"/>
      <c r="H65" s="175"/>
      <c r="I65" s="189"/>
      <c r="J65" s="176"/>
      <c r="K65" s="182"/>
      <c r="L65" s="182"/>
      <c r="M65" s="177" t="str">
        <f t="shared" si="4"/>
        <v/>
      </c>
      <c r="N65" s="178"/>
      <c r="O65" s="183" t="str">
        <f>IFERROR(VLOOKUP(M65,計算用!$A$48:$B$55,2,FALSE),"")</f>
        <v/>
      </c>
      <c r="P65" s="184"/>
      <c r="Q65" s="184"/>
      <c r="R65" s="184"/>
      <c r="S65" s="179" t="str">
        <f t="shared" si="2"/>
        <v/>
      </c>
      <c r="T65" s="180"/>
      <c r="U65" s="181"/>
      <c r="V65" s="130"/>
    </row>
    <row r="66" spans="1:22">
      <c r="A66" s="170">
        <f t="shared" si="7"/>
        <v>61</v>
      </c>
      <c r="B66" s="171"/>
      <c r="C66" s="171"/>
      <c r="D66" s="172"/>
      <c r="E66" s="173" t="str">
        <f t="shared" si="0"/>
        <v/>
      </c>
      <c r="F66" s="173" t="str">
        <f t="shared" si="1"/>
        <v/>
      </c>
      <c r="G66" s="174"/>
      <c r="H66" s="175"/>
      <c r="I66" s="189"/>
      <c r="J66" s="176"/>
      <c r="K66" s="182"/>
      <c r="L66" s="182"/>
      <c r="M66" s="177" t="str">
        <f t="shared" si="4"/>
        <v/>
      </c>
      <c r="N66" s="178"/>
      <c r="O66" s="183" t="str">
        <f>IFERROR(VLOOKUP(M66,計算用!$A$48:$B$55,2,FALSE),"")</f>
        <v/>
      </c>
      <c r="P66" s="184"/>
      <c r="Q66" s="184"/>
      <c r="R66" s="184"/>
      <c r="S66" s="179" t="str">
        <f t="shared" si="2"/>
        <v/>
      </c>
      <c r="T66" s="180"/>
      <c r="U66" s="181"/>
      <c r="V66" s="130"/>
    </row>
    <row r="67" spans="1:22">
      <c r="A67" s="170">
        <f t="shared" si="7"/>
        <v>62</v>
      </c>
      <c r="B67" s="171"/>
      <c r="C67" s="171"/>
      <c r="D67" s="172"/>
      <c r="E67" s="173" t="str">
        <f t="shared" si="0"/>
        <v/>
      </c>
      <c r="F67" s="173" t="str">
        <f t="shared" si="1"/>
        <v/>
      </c>
      <c r="G67" s="174"/>
      <c r="H67" s="175"/>
      <c r="I67" s="189"/>
      <c r="J67" s="176"/>
      <c r="K67" s="182"/>
      <c r="L67" s="182"/>
      <c r="M67" s="177" t="str">
        <f t="shared" si="4"/>
        <v/>
      </c>
      <c r="N67" s="178"/>
      <c r="O67" s="183" t="str">
        <f>IFERROR(VLOOKUP(M67,計算用!$A$48:$B$55,2,FALSE),"")</f>
        <v/>
      </c>
      <c r="P67" s="184"/>
      <c r="Q67" s="184"/>
      <c r="R67" s="184"/>
      <c r="S67" s="179" t="str">
        <f t="shared" si="2"/>
        <v/>
      </c>
      <c r="T67" s="180"/>
      <c r="U67" s="181"/>
      <c r="V67" s="130"/>
    </row>
    <row r="68" spans="1:22">
      <c r="A68" s="170">
        <f t="shared" si="7"/>
        <v>63</v>
      </c>
      <c r="B68" s="171"/>
      <c r="C68" s="171"/>
      <c r="D68" s="172"/>
      <c r="E68" s="173" t="str">
        <f t="shared" si="0"/>
        <v/>
      </c>
      <c r="F68" s="173" t="str">
        <f t="shared" si="1"/>
        <v/>
      </c>
      <c r="G68" s="174"/>
      <c r="H68" s="175"/>
      <c r="I68" s="189"/>
      <c r="J68" s="176"/>
      <c r="K68" s="182"/>
      <c r="L68" s="182"/>
      <c r="M68" s="177" t="str">
        <f t="shared" si="4"/>
        <v/>
      </c>
      <c r="N68" s="178"/>
      <c r="O68" s="183" t="str">
        <f>IFERROR(VLOOKUP(M68,計算用!$A$48:$B$55,2,FALSE),"")</f>
        <v/>
      </c>
      <c r="P68" s="184"/>
      <c r="Q68" s="184"/>
      <c r="R68" s="184"/>
      <c r="S68" s="179" t="str">
        <f t="shared" si="2"/>
        <v/>
      </c>
      <c r="T68" s="180"/>
      <c r="U68" s="181"/>
      <c r="V68" s="130"/>
    </row>
    <row r="69" spans="1:22">
      <c r="A69" s="170">
        <f t="shared" si="7"/>
        <v>64</v>
      </c>
      <c r="B69" s="171"/>
      <c r="C69" s="171"/>
      <c r="D69" s="172"/>
      <c r="E69" s="173" t="str">
        <f t="shared" si="0"/>
        <v/>
      </c>
      <c r="F69" s="173" t="str">
        <f t="shared" si="1"/>
        <v/>
      </c>
      <c r="G69" s="174"/>
      <c r="H69" s="175"/>
      <c r="I69" s="189"/>
      <c r="J69" s="176"/>
      <c r="K69" s="182"/>
      <c r="L69" s="182"/>
      <c r="M69" s="177" t="str">
        <f t="shared" si="4"/>
        <v/>
      </c>
      <c r="N69" s="178"/>
      <c r="O69" s="183" t="str">
        <f>IFERROR(VLOOKUP(M69,計算用!$A$48:$B$55,2,FALSE),"")</f>
        <v/>
      </c>
      <c r="P69" s="184"/>
      <c r="Q69" s="184"/>
      <c r="R69" s="184"/>
      <c r="S69" s="179" t="str">
        <f t="shared" si="2"/>
        <v/>
      </c>
      <c r="T69" s="180"/>
      <c r="U69" s="181"/>
      <c r="V69" s="130"/>
    </row>
    <row r="70" spans="1:22">
      <c r="A70" s="170">
        <f t="shared" si="7"/>
        <v>65</v>
      </c>
      <c r="B70" s="171"/>
      <c r="C70" s="171"/>
      <c r="D70" s="172"/>
      <c r="E70" s="173" t="str">
        <f t="shared" si="0"/>
        <v/>
      </c>
      <c r="F70" s="173" t="str">
        <f t="shared" si="1"/>
        <v/>
      </c>
      <c r="G70" s="174"/>
      <c r="H70" s="175"/>
      <c r="I70" s="189"/>
      <c r="J70" s="176"/>
      <c r="K70" s="182"/>
      <c r="L70" s="182"/>
      <c r="M70" s="177" t="str">
        <f t="shared" si="4"/>
        <v/>
      </c>
      <c r="N70" s="178"/>
      <c r="O70" s="183" t="str">
        <f>IFERROR(VLOOKUP(M70,計算用!$A$48:$B$55,2,FALSE),"")</f>
        <v/>
      </c>
      <c r="P70" s="184"/>
      <c r="Q70" s="184"/>
      <c r="R70" s="184"/>
      <c r="S70" s="179" t="str">
        <f t="shared" si="2"/>
        <v/>
      </c>
      <c r="T70" s="180"/>
      <c r="U70" s="181"/>
      <c r="V70" s="130"/>
    </row>
    <row r="71" spans="1:22">
      <c r="A71" s="170">
        <f t="shared" si="7"/>
        <v>66</v>
      </c>
      <c r="B71" s="171"/>
      <c r="C71" s="171"/>
      <c r="D71" s="172"/>
      <c r="E71" s="173" t="str">
        <f t="shared" ref="E71:E85" si="8">B71&amp;C71&amp;D71</f>
        <v/>
      </c>
      <c r="F71" s="173" t="str">
        <f t="shared" ref="F71:F85" si="9">IF(E71="","",COUNTIF($E$6:$E$85,E71))</f>
        <v/>
      </c>
      <c r="G71" s="174"/>
      <c r="H71" s="175"/>
      <c r="I71" s="189"/>
      <c r="J71" s="176"/>
      <c r="K71" s="182"/>
      <c r="L71" s="182"/>
      <c r="M71" s="177" t="str">
        <f t="shared" si="4"/>
        <v/>
      </c>
      <c r="N71" s="178"/>
      <c r="O71" s="183" t="str">
        <f>IFERROR(VLOOKUP(M71,計算用!$A$48:$B$55,2,FALSE),"")</f>
        <v/>
      </c>
      <c r="P71" s="184"/>
      <c r="Q71" s="184"/>
      <c r="R71" s="184"/>
      <c r="S71" s="179" t="str">
        <f t="shared" ref="S71:S85" si="10">IF(F71&gt;=2,"","可")</f>
        <v/>
      </c>
      <c r="T71" s="180"/>
      <c r="U71" s="181"/>
      <c r="V71" s="130"/>
    </row>
    <row r="72" spans="1:22">
      <c r="A72" s="170">
        <f t="shared" si="7"/>
        <v>67</v>
      </c>
      <c r="B72" s="171"/>
      <c r="C72" s="171"/>
      <c r="D72" s="172"/>
      <c r="E72" s="173" t="str">
        <f t="shared" si="8"/>
        <v/>
      </c>
      <c r="F72" s="173" t="str">
        <f t="shared" si="9"/>
        <v/>
      </c>
      <c r="G72" s="174"/>
      <c r="H72" s="175"/>
      <c r="I72" s="189"/>
      <c r="J72" s="176"/>
      <c r="K72" s="182"/>
      <c r="L72" s="182"/>
      <c r="M72" s="177" t="str">
        <f t="shared" ref="M72:M85" si="11">K72&amp;L72</f>
        <v/>
      </c>
      <c r="N72" s="178"/>
      <c r="O72" s="183" t="str">
        <f>IFERROR(VLOOKUP(M72,計算用!$A$48:$B$55,2,FALSE),"")</f>
        <v/>
      </c>
      <c r="P72" s="184"/>
      <c r="Q72" s="184"/>
      <c r="R72" s="184"/>
      <c r="S72" s="179" t="str">
        <f t="shared" si="10"/>
        <v/>
      </c>
      <c r="T72" s="180"/>
      <c r="U72" s="181"/>
      <c r="V72" s="130"/>
    </row>
    <row r="73" spans="1:22">
      <c r="A73" s="170">
        <f t="shared" si="7"/>
        <v>68</v>
      </c>
      <c r="B73" s="171"/>
      <c r="C73" s="171"/>
      <c r="D73" s="172"/>
      <c r="E73" s="173" t="str">
        <f t="shared" si="8"/>
        <v/>
      </c>
      <c r="F73" s="173" t="str">
        <f t="shared" si="9"/>
        <v/>
      </c>
      <c r="G73" s="174"/>
      <c r="H73" s="175"/>
      <c r="I73" s="189"/>
      <c r="J73" s="176"/>
      <c r="K73" s="182"/>
      <c r="L73" s="182"/>
      <c r="M73" s="177" t="str">
        <f t="shared" si="11"/>
        <v/>
      </c>
      <c r="N73" s="178"/>
      <c r="O73" s="183" t="str">
        <f>IFERROR(VLOOKUP(M73,計算用!$A$48:$B$55,2,FALSE),"")</f>
        <v/>
      </c>
      <c r="P73" s="184"/>
      <c r="Q73" s="184"/>
      <c r="R73" s="184"/>
      <c r="S73" s="179" t="str">
        <f t="shared" si="10"/>
        <v/>
      </c>
      <c r="T73" s="180"/>
      <c r="U73" s="181"/>
      <c r="V73" s="130"/>
    </row>
    <row r="74" spans="1:22">
      <c r="A74" s="170">
        <f t="shared" si="7"/>
        <v>69</v>
      </c>
      <c r="B74" s="171"/>
      <c r="C74" s="171"/>
      <c r="D74" s="172"/>
      <c r="E74" s="173" t="str">
        <f t="shared" si="8"/>
        <v/>
      </c>
      <c r="F74" s="173" t="str">
        <f t="shared" si="9"/>
        <v/>
      </c>
      <c r="G74" s="174"/>
      <c r="H74" s="175"/>
      <c r="I74" s="189"/>
      <c r="J74" s="176"/>
      <c r="K74" s="182"/>
      <c r="L74" s="182"/>
      <c r="M74" s="177" t="str">
        <f t="shared" si="11"/>
        <v/>
      </c>
      <c r="N74" s="178"/>
      <c r="O74" s="183" t="str">
        <f>IFERROR(VLOOKUP(M74,計算用!$A$48:$B$55,2,FALSE),"")</f>
        <v/>
      </c>
      <c r="P74" s="184"/>
      <c r="Q74" s="184"/>
      <c r="R74" s="184"/>
      <c r="S74" s="179" t="str">
        <f t="shared" si="10"/>
        <v/>
      </c>
      <c r="T74" s="180"/>
      <c r="U74" s="181"/>
      <c r="V74" s="130"/>
    </row>
    <row r="75" spans="1:22">
      <c r="A75" s="170">
        <f t="shared" si="7"/>
        <v>70</v>
      </c>
      <c r="B75" s="171"/>
      <c r="C75" s="171"/>
      <c r="D75" s="172"/>
      <c r="E75" s="173" t="str">
        <f t="shared" si="8"/>
        <v/>
      </c>
      <c r="F75" s="173" t="str">
        <f t="shared" si="9"/>
        <v/>
      </c>
      <c r="G75" s="174"/>
      <c r="H75" s="175"/>
      <c r="I75" s="189"/>
      <c r="J75" s="176"/>
      <c r="K75" s="182"/>
      <c r="L75" s="182"/>
      <c r="M75" s="177" t="str">
        <f t="shared" si="11"/>
        <v/>
      </c>
      <c r="N75" s="178"/>
      <c r="O75" s="183" t="str">
        <f>IFERROR(VLOOKUP(M75,計算用!$A$48:$B$55,2,FALSE),"")</f>
        <v/>
      </c>
      <c r="P75" s="184"/>
      <c r="Q75" s="184"/>
      <c r="R75" s="184"/>
      <c r="S75" s="179" t="str">
        <f t="shared" si="10"/>
        <v/>
      </c>
      <c r="T75" s="180"/>
      <c r="U75" s="181"/>
      <c r="V75" s="130"/>
    </row>
    <row r="76" spans="1:22">
      <c r="A76" s="170">
        <f t="shared" si="7"/>
        <v>71</v>
      </c>
      <c r="B76" s="171"/>
      <c r="C76" s="171"/>
      <c r="D76" s="172"/>
      <c r="E76" s="173" t="str">
        <f t="shared" si="8"/>
        <v/>
      </c>
      <c r="F76" s="173" t="str">
        <f t="shared" si="9"/>
        <v/>
      </c>
      <c r="G76" s="174"/>
      <c r="H76" s="175"/>
      <c r="I76" s="189"/>
      <c r="J76" s="176"/>
      <c r="K76" s="182"/>
      <c r="L76" s="182"/>
      <c r="M76" s="177" t="str">
        <f t="shared" si="11"/>
        <v/>
      </c>
      <c r="N76" s="178"/>
      <c r="O76" s="183" t="str">
        <f>IFERROR(VLOOKUP(M76,計算用!$A$48:$B$55,2,FALSE),"")</f>
        <v/>
      </c>
      <c r="P76" s="184"/>
      <c r="Q76" s="184"/>
      <c r="R76" s="184"/>
      <c r="S76" s="179" t="str">
        <f t="shared" si="10"/>
        <v/>
      </c>
      <c r="T76" s="180"/>
      <c r="U76" s="181"/>
      <c r="V76" s="130"/>
    </row>
    <row r="77" spans="1:22">
      <c r="A77" s="170">
        <f t="shared" si="7"/>
        <v>72</v>
      </c>
      <c r="B77" s="171"/>
      <c r="C77" s="171"/>
      <c r="D77" s="172"/>
      <c r="E77" s="173" t="str">
        <f t="shared" si="8"/>
        <v/>
      </c>
      <c r="F77" s="173" t="str">
        <f t="shared" si="9"/>
        <v/>
      </c>
      <c r="G77" s="174"/>
      <c r="H77" s="175"/>
      <c r="I77" s="189"/>
      <c r="J77" s="176"/>
      <c r="K77" s="182"/>
      <c r="L77" s="182"/>
      <c r="M77" s="177" t="str">
        <f t="shared" si="11"/>
        <v/>
      </c>
      <c r="N77" s="178"/>
      <c r="O77" s="183" t="str">
        <f>IFERROR(VLOOKUP(M77,計算用!$A$48:$B$55,2,FALSE),"")</f>
        <v/>
      </c>
      <c r="P77" s="184"/>
      <c r="Q77" s="184"/>
      <c r="R77" s="184"/>
      <c r="S77" s="179" t="str">
        <f t="shared" si="10"/>
        <v/>
      </c>
      <c r="T77" s="180"/>
      <c r="U77" s="181"/>
      <c r="V77" s="130"/>
    </row>
    <row r="78" spans="1:22">
      <c r="A78" s="170">
        <f t="shared" si="7"/>
        <v>73</v>
      </c>
      <c r="B78" s="171"/>
      <c r="C78" s="171"/>
      <c r="D78" s="172"/>
      <c r="E78" s="173" t="str">
        <f t="shared" si="8"/>
        <v/>
      </c>
      <c r="F78" s="173" t="str">
        <f t="shared" si="9"/>
        <v/>
      </c>
      <c r="G78" s="174"/>
      <c r="H78" s="175"/>
      <c r="I78" s="189"/>
      <c r="J78" s="176"/>
      <c r="K78" s="182"/>
      <c r="L78" s="182"/>
      <c r="M78" s="177" t="str">
        <f t="shared" si="11"/>
        <v/>
      </c>
      <c r="N78" s="178"/>
      <c r="O78" s="183" t="str">
        <f>IFERROR(VLOOKUP(M78,計算用!$A$48:$B$55,2,FALSE),"")</f>
        <v/>
      </c>
      <c r="P78" s="184"/>
      <c r="Q78" s="184"/>
      <c r="R78" s="184"/>
      <c r="S78" s="179" t="str">
        <f t="shared" si="10"/>
        <v/>
      </c>
      <c r="T78" s="180"/>
      <c r="U78" s="181"/>
      <c r="V78" s="130"/>
    </row>
    <row r="79" spans="1:22">
      <c r="A79" s="170">
        <f t="shared" si="7"/>
        <v>74</v>
      </c>
      <c r="B79" s="171"/>
      <c r="C79" s="171"/>
      <c r="D79" s="172"/>
      <c r="E79" s="173" t="str">
        <f t="shared" si="8"/>
        <v/>
      </c>
      <c r="F79" s="173" t="str">
        <f t="shared" si="9"/>
        <v/>
      </c>
      <c r="G79" s="174"/>
      <c r="H79" s="175"/>
      <c r="I79" s="189"/>
      <c r="J79" s="176"/>
      <c r="K79" s="182"/>
      <c r="L79" s="182"/>
      <c r="M79" s="177" t="str">
        <f t="shared" si="11"/>
        <v/>
      </c>
      <c r="N79" s="178"/>
      <c r="O79" s="183" t="str">
        <f>IFERROR(VLOOKUP(M79,計算用!$A$48:$B$55,2,FALSE),"")</f>
        <v/>
      </c>
      <c r="P79" s="184"/>
      <c r="Q79" s="184"/>
      <c r="R79" s="184"/>
      <c r="S79" s="179" t="str">
        <f t="shared" si="10"/>
        <v/>
      </c>
      <c r="T79" s="180"/>
      <c r="U79" s="181"/>
      <c r="V79" s="130"/>
    </row>
    <row r="80" spans="1:22">
      <c r="A80" s="170">
        <f t="shared" si="7"/>
        <v>75</v>
      </c>
      <c r="B80" s="171"/>
      <c r="C80" s="171"/>
      <c r="D80" s="172"/>
      <c r="E80" s="173" t="str">
        <f t="shared" si="8"/>
        <v/>
      </c>
      <c r="F80" s="173" t="str">
        <f t="shared" si="9"/>
        <v/>
      </c>
      <c r="G80" s="174"/>
      <c r="H80" s="175"/>
      <c r="I80" s="189"/>
      <c r="J80" s="176"/>
      <c r="K80" s="182"/>
      <c r="L80" s="182"/>
      <c r="M80" s="177" t="str">
        <f t="shared" si="11"/>
        <v/>
      </c>
      <c r="N80" s="178"/>
      <c r="O80" s="183" t="str">
        <f>IFERROR(VLOOKUP(M80,計算用!$A$48:$B$55,2,FALSE),"")</f>
        <v/>
      </c>
      <c r="P80" s="184"/>
      <c r="Q80" s="184"/>
      <c r="R80" s="184"/>
      <c r="S80" s="179" t="str">
        <f t="shared" si="10"/>
        <v/>
      </c>
      <c r="T80" s="180"/>
      <c r="U80" s="181"/>
      <c r="V80" s="130"/>
    </row>
    <row r="81" spans="1:22">
      <c r="A81" s="170">
        <f t="shared" si="7"/>
        <v>76</v>
      </c>
      <c r="B81" s="171"/>
      <c r="C81" s="171"/>
      <c r="D81" s="172"/>
      <c r="E81" s="173" t="str">
        <f t="shared" si="8"/>
        <v/>
      </c>
      <c r="F81" s="173" t="str">
        <f t="shared" si="9"/>
        <v/>
      </c>
      <c r="G81" s="174"/>
      <c r="H81" s="175"/>
      <c r="I81" s="189"/>
      <c r="J81" s="176"/>
      <c r="K81" s="182"/>
      <c r="L81" s="182"/>
      <c r="M81" s="177" t="str">
        <f t="shared" si="11"/>
        <v/>
      </c>
      <c r="N81" s="178"/>
      <c r="O81" s="183" t="str">
        <f>IFERROR(VLOOKUP(M81,計算用!$A$48:$B$55,2,FALSE),"")</f>
        <v/>
      </c>
      <c r="P81" s="184"/>
      <c r="Q81" s="184"/>
      <c r="R81" s="184"/>
      <c r="S81" s="179" t="str">
        <f t="shared" si="10"/>
        <v/>
      </c>
      <c r="T81" s="180"/>
      <c r="U81" s="181"/>
      <c r="V81" s="130"/>
    </row>
    <row r="82" spans="1:22">
      <c r="A82" s="170">
        <f t="shared" si="7"/>
        <v>77</v>
      </c>
      <c r="B82" s="171"/>
      <c r="C82" s="171"/>
      <c r="D82" s="172"/>
      <c r="E82" s="173" t="str">
        <f t="shared" si="8"/>
        <v/>
      </c>
      <c r="F82" s="173" t="str">
        <f t="shared" si="9"/>
        <v/>
      </c>
      <c r="G82" s="174"/>
      <c r="H82" s="175"/>
      <c r="I82" s="189"/>
      <c r="J82" s="176"/>
      <c r="K82" s="182"/>
      <c r="L82" s="182"/>
      <c r="M82" s="177" t="str">
        <f t="shared" si="11"/>
        <v/>
      </c>
      <c r="N82" s="178"/>
      <c r="O82" s="183" t="str">
        <f>IFERROR(VLOOKUP(M82,計算用!$A$48:$B$55,2,FALSE),"")</f>
        <v/>
      </c>
      <c r="P82" s="184"/>
      <c r="Q82" s="184"/>
      <c r="R82" s="184"/>
      <c r="S82" s="179" t="str">
        <f t="shared" si="10"/>
        <v/>
      </c>
      <c r="T82" s="180"/>
      <c r="U82" s="181"/>
      <c r="V82" s="130"/>
    </row>
    <row r="83" spans="1:22">
      <c r="A83" s="170">
        <f t="shared" si="7"/>
        <v>78</v>
      </c>
      <c r="B83" s="171"/>
      <c r="C83" s="171"/>
      <c r="D83" s="172"/>
      <c r="E83" s="173" t="str">
        <f t="shared" si="8"/>
        <v/>
      </c>
      <c r="F83" s="173" t="str">
        <f t="shared" si="9"/>
        <v/>
      </c>
      <c r="G83" s="174"/>
      <c r="H83" s="175"/>
      <c r="I83" s="189"/>
      <c r="J83" s="176"/>
      <c r="K83" s="182"/>
      <c r="L83" s="182"/>
      <c r="M83" s="177" t="str">
        <f t="shared" si="11"/>
        <v/>
      </c>
      <c r="N83" s="178"/>
      <c r="O83" s="183" t="str">
        <f>IFERROR(VLOOKUP(M83,計算用!$A$48:$B$55,2,FALSE),"")</f>
        <v/>
      </c>
      <c r="P83" s="184"/>
      <c r="Q83" s="184"/>
      <c r="R83" s="184"/>
      <c r="S83" s="179" t="str">
        <f t="shared" si="10"/>
        <v/>
      </c>
      <c r="T83" s="180"/>
      <c r="U83" s="181"/>
      <c r="V83" s="130"/>
    </row>
    <row r="84" spans="1:22">
      <c r="A84" s="170">
        <f t="shared" si="7"/>
        <v>79</v>
      </c>
      <c r="B84" s="171"/>
      <c r="C84" s="171"/>
      <c r="D84" s="172"/>
      <c r="E84" s="173" t="str">
        <f t="shared" si="8"/>
        <v/>
      </c>
      <c r="F84" s="173" t="str">
        <f t="shared" si="9"/>
        <v/>
      </c>
      <c r="G84" s="174"/>
      <c r="H84" s="175"/>
      <c r="I84" s="189"/>
      <c r="J84" s="176"/>
      <c r="K84" s="182"/>
      <c r="L84" s="182"/>
      <c r="M84" s="177" t="str">
        <f t="shared" si="11"/>
        <v/>
      </c>
      <c r="N84" s="178"/>
      <c r="O84" s="183" t="str">
        <f>IFERROR(VLOOKUP(M84,計算用!$A$48:$B$55,2,FALSE),"")</f>
        <v/>
      </c>
      <c r="P84" s="184"/>
      <c r="Q84" s="184"/>
      <c r="R84" s="184"/>
      <c r="S84" s="179" t="str">
        <f t="shared" si="10"/>
        <v/>
      </c>
      <c r="T84" s="180"/>
      <c r="U84" s="181"/>
      <c r="V84" s="130"/>
    </row>
    <row r="85" spans="1:22">
      <c r="A85" s="170">
        <f t="shared" si="7"/>
        <v>80</v>
      </c>
      <c r="B85" s="171"/>
      <c r="C85" s="171"/>
      <c r="D85" s="172"/>
      <c r="E85" s="173" t="str">
        <f t="shared" si="8"/>
        <v/>
      </c>
      <c r="F85" s="173" t="str">
        <f t="shared" si="9"/>
        <v/>
      </c>
      <c r="G85" s="174"/>
      <c r="H85" s="175"/>
      <c r="I85" s="189"/>
      <c r="J85" s="176"/>
      <c r="K85" s="182"/>
      <c r="L85" s="182"/>
      <c r="M85" s="177" t="str">
        <f t="shared" si="11"/>
        <v/>
      </c>
      <c r="N85" s="178"/>
      <c r="O85" s="183" t="str">
        <f>IFERROR(VLOOKUP(M85,計算用!$A$48:$B$55,2,FALSE),"")</f>
        <v/>
      </c>
      <c r="P85" s="184"/>
      <c r="Q85" s="184"/>
      <c r="R85" s="184"/>
      <c r="S85" s="179" t="str">
        <f t="shared" si="10"/>
        <v/>
      </c>
      <c r="T85" s="180"/>
      <c r="U85" s="181"/>
      <c r="V85" s="130"/>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52" right="0.51" top="0.74803149606299213" bottom="0.55118110236220474" header="0.31496062992125984" footer="0.31496062992125984"/>
  <pageSetup paperSize="9" scale="63" fitToHeight="0"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6"/>
      <c r="B1" s="161" t="s">
        <v>238</v>
      </c>
      <c r="C1" s="162"/>
      <c r="D1" s="162"/>
      <c r="E1" s="162" t="s">
        <v>239</v>
      </c>
      <c r="F1" s="161">
        <v>4</v>
      </c>
      <c r="G1" s="16"/>
      <c r="L1" s="13" t="s">
        <v>18</v>
      </c>
    </row>
    <row r="2" spans="1:12">
      <c r="A2" s="16"/>
      <c r="B2" s="21" t="s">
        <v>46</v>
      </c>
      <c r="C2" s="21"/>
      <c r="D2" s="21"/>
      <c r="E2" s="21" t="s">
        <v>195</v>
      </c>
      <c r="F2" s="21" t="s">
        <v>46</v>
      </c>
      <c r="G2" s="16"/>
    </row>
    <row r="3" spans="1:12">
      <c r="A3" s="157" t="s">
        <v>163</v>
      </c>
      <c r="B3" s="5">
        <v>2374</v>
      </c>
      <c r="C3" t="s">
        <v>45</v>
      </c>
      <c r="E3" s="141"/>
      <c r="F3" s="5">
        <v>200</v>
      </c>
      <c r="G3" t="s">
        <v>45</v>
      </c>
      <c r="H3" s="5"/>
      <c r="I3" s="5"/>
      <c r="J3" s="5"/>
      <c r="K3" s="5"/>
    </row>
    <row r="4" spans="1:12">
      <c r="A4" s="157" t="s">
        <v>164</v>
      </c>
      <c r="B4" s="5">
        <v>757</v>
      </c>
      <c r="C4" t="s">
        <v>45</v>
      </c>
      <c r="E4" s="141"/>
      <c r="F4" s="5">
        <v>200</v>
      </c>
      <c r="G4" t="s">
        <v>45</v>
      </c>
      <c r="H4" s="5"/>
      <c r="I4" s="5"/>
      <c r="J4" s="5"/>
      <c r="K4" s="5"/>
    </row>
    <row r="5" spans="1:12">
      <c r="A5" s="157" t="s">
        <v>165</v>
      </c>
      <c r="B5" s="5">
        <v>346</v>
      </c>
      <c r="C5" t="s">
        <v>45</v>
      </c>
      <c r="E5" s="141"/>
      <c r="F5" s="5">
        <v>200</v>
      </c>
      <c r="G5" t="s">
        <v>45</v>
      </c>
      <c r="H5" s="5"/>
      <c r="I5" s="5"/>
      <c r="J5" s="5"/>
      <c r="K5" s="5"/>
    </row>
    <row r="6" spans="1:12">
      <c r="A6" s="158" t="s">
        <v>166</v>
      </c>
      <c r="B6" s="5">
        <v>273</v>
      </c>
      <c r="C6" t="s">
        <v>45</v>
      </c>
      <c r="E6" s="5"/>
      <c r="F6" s="5">
        <v>200</v>
      </c>
      <c r="G6" t="s">
        <v>45</v>
      </c>
      <c r="H6" s="5"/>
      <c r="I6" s="5"/>
      <c r="J6" s="5"/>
      <c r="K6" s="5"/>
    </row>
    <row r="7" spans="1:12">
      <c r="A7" s="169" t="s">
        <v>244</v>
      </c>
      <c r="B7" s="5">
        <v>273</v>
      </c>
      <c r="C7" t="s">
        <v>45</v>
      </c>
      <c r="E7" s="5">
        <v>3000</v>
      </c>
      <c r="F7" s="5">
        <v>200</v>
      </c>
      <c r="G7" t="s">
        <v>45</v>
      </c>
      <c r="H7" s="5"/>
      <c r="I7" s="5"/>
      <c r="J7" s="5"/>
      <c r="K7" s="5"/>
    </row>
    <row r="8" spans="1:12">
      <c r="A8" s="157" t="s">
        <v>167</v>
      </c>
      <c r="B8" s="5">
        <v>265</v>
      </c>
      <c r="C8" t="s">
        <v>45</v>
      </c>
      <c r="E8" s="141"/>
      <c r="F8" s="5">
        <v>200</v>
      </c>
      <c r="G8" t="s">
        <v>45</v>
      </c>
      <c r="H8" s="5"/>
      <c r="I8" s="5"/>
      <c r="J8" s="5"/>
      <c r="K8" s="5"/>
    </row>
    <row r="9" spans="1:12">
      <c r="A9" s="157" t="s">
        <v>245</v>
      </c>
      <c r="B9" s="5">
        <v>265</v>
      </c>
      <c r="C9" t="s">
        <v>45</v>
      </c>
      <c r="E9" s="141"/>
      <c r="F9" s="5">
        <v>200</v>
      </c>
      <c r="G9" t="s">
        <v>45</v>
      </c>
      <c r="H9" s="5"/>
      <c r="I9" s="5"/>
      <c r="J9" s="5"/>
      <c r="K9" s="5"/>
    </row>
    <row r="10" spans="1:12">
      <c r="A10" s="157" t="s">
        <v>168</v>
      </c>
      <c r="B10" s="5">
        <v>335</v>
      </c>
      <c r="C10" t="s">
        <v>45</v>
      </c>
      <c r="E10" s="141"/>
      <c r="F10" s="5">
        <v>200</v>
      </c>
      <c r="G10" t="s">
        <v>45</v>
      </c>
      <c r="H10" s="5"/>
      <c r="I10" s="5"/>
      <c r="J10" s="5"/>
      <c r="K10" s="5"/>
    </row>
    <row r="11" spans="1:12">
      <c r="A11" s="157" t="s">
        <v>169</v>
      </c>
      <c r="B11" s="5">
        <v>353</v>
      </c>
      <c r="C11" t="s">
        <v>45</v>
      </c>
      <c r="E11" s="141"/>
      <c r="F11" s="5">
        <v>200</v>
      </c>
      <c r="G11" t="s">
        <v>45</v>
      </c>
      <c r="H11" s="5"/>
      <c r="I11" s="5"/>
      <c r="J11" s="5"/>
      <c r="K11" s="5"/>
    </row>
    <row r="12" spans="1:12">
      <c r="A12" s="157" t="s">
        <v>170</v>
      </c>
      <c r="B12" s="5">
        <v>52</v>
      </c>
      <c r="C12" t="s">
        <v>45</v>
      </c>
      <c r="E12" s="141"/>
      <c r="F12" s="5">
        <v>200</v>
      </c>
      <c r="G12" t="s">
        <v>45</v>
      </c>
      <c r="H12" s="5"/>
      <c r="I12" s="5"/>
      <c r="J12" s="5"/>
      <c r="K12" s="5"/>
    </row>
    <row r="13" spans="1:12">
      <c r="A13" s="157" t="s">
        <v>171</v>
      </c>
      <c r="B13" s="5">
        <v>27</v>
      </c>
      <c r="C13" t="s">
        <v>45</v>
      </c>
      <c r="E13" s="141"/>
      <c r="F13" s="5">
        <v>200</v>
      </c>
      <c r="G13" t="s">
        <v>45</v>
      </c>
      <c r="H13" s="5"/>
      <c r="I13" s="5"/>
      <c r="J13" s="5"/>
      <c r="K13" s="5"/>
    </row>
    <row r="14" spans="1:12">
      <c r="A14" s="157" t="s">
        <v>172</v>
      </c>
      <c r="B14" s="5">
        <v>380</v>
      </c>
      <c r="C14" t="s">
        <v>45</v>
      </c>
      <c r="E14" s="141"/>
      <c r="F14" s="5">
        <v>200</v>
      </c>
      <c r="G14" t="s">
        <v>45</v>
      </c>
      <c r="H14" s="5"/>
      <c r="I14" s="5"/>
      <c r="J14" s="5"/>
      <c r="K14" s="5"/>
    </row>
    <row r="15" spans="1:12">
      <c r="A15" s="157" t="s">
        <v>173</v>
      </c>
      <c r="B15" s="5">
        <v>240</v>
      </c>
      <c r="C15" t="s">
        <v>45</v>
      </c>
      <c r="E15" s="141"/>
      <c r="F15" s="5">
        <v>200</v>
      </c>
      <c r="G15" t="s">
        <v>45</v>
      </c>
      <c r="H15" s="5"/>
      <c r="I15" s="5"/>
      <c r="J15" s="5"/>
      <c r="K15" s="5"/>
    </row>
    <row r="16" spans="1:12">
      <c r="A16" s="157" t="s">
        <v>174</v>
      </c>
      <c r="B16" s="5">
        <v>360</v>
      </c>
      <c r="C16" t="s">
        <v>45</v>
      </c>
      <c r="E16" s="141"/>
      <c r="F16" s="5">
        <v>200</v>
      </c>
      <c r="G16" t="s">
        <v>45</v>
      </c>
      <c r="H16" s="5"/>
      <c r="I16" s="5"/>
      <c r="J16" s="5"/>
      <c r="K16" s="5"/>
    </row>
    <row r="17" spans="1:11">
      <c r="A17" s="157" t="s">
        <v>175</v>
      </c>
      <c r="B17" s="5">
        <v>204</v>
      </c>
      <c r="C17" t="s">
        <v>45</v>
      </c>
      <c r="E17" s="5">
        <v>3000</v>
      </c>
      <c r="F17" s="5">
        <v>200</v>
      </c>
      <c r="G17" t="s">
        <v>45</v>
      </c>
      <c r="H17" s="5"/>
      <c r="I17" s="5"/>
      <c r="J17" s="5"/>
      <c r="K17" s="5"/>
    </row>
    <row r="18" spans="1:11">
      <c r="A18" s="157" t="s">
        <v>176</v>
      </c>
      <c r="B18" s="5">
        <v>1215</v>
      </c>
      <c r="C18" t="s">
        <v>215</v>
      </c>
      <c r="E18" s="5">
        <v>3000</v>
      </c>
      <c r="F18" s="141"/>
      <c r="H18" s="5"/>
      <c r="I18" s="5"/>
      <c r="J18" s="5"/>
      <c r="K18" s="5"/>
    </row>
    <row r="19" spans="1:11">
      <c r="A19" s="157" t="s">
        <v>177</v>
      </c>
      <c r="B19" s="5">
        <v>402</v>
      </c>
      <c r="C19" t="s">
        <v>45</v>
      </c>
      <c r="E19" s="5">
        <v>3000</v>
      </c>
      <c r="F19" s="141"/>
      <c r="H19" s="5"/>
      <c r="I19" s="5"/>
      <c r="J19" s="5"/>
      <c r="K19" s="5"/>
    </row>
    <row r="20" spans="1:11">
      <c r="A20" s="157" t="s">
        <v>178</v>
      </c>
      <c r="B20" s="5">
        <v>358</v>
      </c>
      <c r="C20" t="s">
        <v>45</v>
      </c>
      <c r="E20" s="5">
        <v>3000</v>
      </c>
      <c r="F20" s="141"/>
      <c r="H20" s="5"/>
      <c r="I20" s="5"/>
      <c r="J20" s="5"/>
      <c r="K20" s="5"/>
    </row>
    <row r="21" spans="1:11">
      <c r="A21" s="157" t="s">
        <v>179</v>
      </c>
      <c r="B21" s="5">
        <v>180</v>
      </c>
      <c r="C21" t="s">
        <v>45</v>
      </c>
      <c r="E21" s="5">
        <v>3000</v>
      </c>
      <c r="F21" s="141"/>
      <c r="H21" s="5"/>
      <c r="I21" s="5"/>
      <c r="J21" s="5"/>
      <c r="K21" s="5"/>
    </row>
    <row r="22" spans="1:11">
      <c r="A22" s="157" t="s">
        <v>180</v>
      </c>
      <c r="B22" s="5">
        <v>1182</v>
      </c>
      <c r="C22" t="s">
        <v>215</v>
      </c>
      <c r="E22" s="5">
        <v>3000</v>
      </c>
      <c r="F22" s="141"/>
      <c r="H22" s="5"/>
      <c r="I22" s="5"/>
      <c r="J22" s="5"/>
      <c r="K22" s="5"/>
    </row>
    <row r="23" spans="1:11">
      <c r="A23" s="159" t="s">
        <v>181</v>
      </c>
      <c r="B23" s="5">
        <v>635</v>
      </c>
      <c r="C23" t="s">
        <v>215</v>
      </c>
      <c r="E23" s="5">
        <v>3000</v>
      </c>
      <c r="F23" s="141"/>
      <c r="H23" s="5"/>
      <c r="I23" s="5"/>
      <c r="J23" s="5"/>
      <c r="K23" s="5"/>
    </row>
    <row r="24" spans="1:11">
      <c r="A24" s="157" t="s">
        <v>182</v>
      </c>
      <c r="B24" s="5">
        <v>115</v>
      </c>
      <c r="C24" t="s">
        <v>45</v>
      </c>
      <c r="E24" s="141"/>
      <c r="F24" s="5">
        <v>200</v>
      </c>
      <c r="G24" t="s">
        <v>45</v>
      </c>
      <c r="H24" s="5"/>
      <c r="I24" s="5"/>
      <c r="J24" s="5"/>
      <c r="K24" s="5"/>
    </row>
    <row r="25" spans="1:11">
      <c r="A25" s="157" t="s">
        <v>183</v>
      </c>
      <c r="B25" s="5">
        <v>188</v>
      </c>
      <c r="C25" t="s">
        <v>45</v>
      </c>
      <c r="E25" s="141"/>
      <c r="F25" s="5">
        <v>200</v>
      </c>
      <c r="G25" t="s">
        <v>45</v>
      </c>
      <c r="H25" s="5"/>
      <c r="I25" s="5"/>
      <c r="J25" s="5"/>
      <c r="K25" s="5"/>
    </row>
    <row r="26" spans="1:11">
      <c r="A26" s="157" t="s">
        <v>184</v>
      </c>
      <c r="B26" s="5">
        <v>65</v>
      </c>
      <c r="C26" t="s">
        <v>45</v>
      </c>
      <c r="D26" s="5"/>
      <c r="E26" s="141"/>
      <c r="F26" s="5">
        <v>200</v>
      </c>
      <c r="G26" t="s">
        <v>45</v>
      </c>
      <c r="H26" s="5"/>
      <c r="I26" s="5"/>
      <c r="J26" s="5"/>
      <c r="K26" s="5"/>
    </row>
    <row r="27" spans="1:11">
      <c r="A27" s="157" t="s">
        <v>185</v>
      </c>
      <c r="B27" s="5">
        <v>115</v>
      </c>
      <c r="C27" t="s">
        <v>45</v>
      </c>
      <c r="D27" s="5"/>
      <c r="E27" s="141"/>
      <c r="F27" s="5">
        <v>200</v>
      </c>
      <c r="G27" t="s">
        <v>45</v>
      </c>
      <c r="H27" s="5"/>
      <c r="I27" s="5"/>
      <c r="J27" s="5"/>
      <c r="K27" s="5"/>
    </row>
    <row r="28" spans="1:11">
      <c r="A28" s="157" t="s">
        <v>186</v>
      </c>
      <c r="B28" s="5">
        <v>46</v>
      </c>
      <c r="C28" t="s">
        <v>45</v>
      </c>
      <c r="D28" s="5"/>
      <c r="E28" s="141"/>
      <c r="F28" s="5">
        <v>200</v>
      </c>
      <c r="G28" t="s">
        <v>45</v>
      </c>
      <c r="H28" s="5"/>
      <c r="I28" s="5"/>
      <c r="J28" s="5"/>
      <c r="K28" s="5"/>
    </row>
    <row r="29" spans="1:11">
      <c r="A29" s="157" t="s">
        <v>187</v>
      </c>
      <c r="B29" s="5">
        <v>38</v>
      </c>
      <c r="C29" t="s">
        <v>45</v>
      </c>
      <c r="D29" s="5"/>
      <c r="E29" s="141"/>
      <c r="F29" s="5">
        <v>200</v>
      </c>
      <c r="G29" t="s">
        <v>45</v>
      </c>
      <c r="H29" s="5"/>
      <c r="I29" s="5"/>
      <c r="J29" s="5"/>
      <c r="K29" s="5"/>
    </row>
    <row r="30" spans="1:11">
      <c r="A30" s="157" t="s">
        <v>188</v>
      </c>
      <c r="B30" s="5">
        <v>60</v>
      </c>
      <c r="C30" t="s">
        <v>45</v>
      </c>
      <c r="D30" s="5"/>
      <c r="E30" s="141"/>
      <c r="F30" s="5">
        <v>200</v>
      </c>
      <c r="G30" t="s">
        <v>45</v>
      </c>
      <c r="H30" s="5"/>
      <c r="I30" s="5"/>
      <c r="J30" s="5"/>
      <c r="K30" s="5"/>
    </row>
    <row r="31" spans="1:11">
      <c r="A31" s="157" t="s">
        <v>189</v>
      </c>
      <c r="B31" s="5">
        <v>44</v>
      </c>
      <c r="C31" t="s">
        <v>45</v>
      </c>
      <c r="D31" s="5"/>
      <c r="E31" s="141"/>
      <c r="F31" s="5">
        <v>200</v>
      </c>
      <c r="G31" t="s">
        <v>45</v>
      </c>
      <c r="H31" s="5"/>
      <c r="I31" s="5"/>
      <c r="J31" s="5"/>
      <c r="K31" s="5"/>
    </row>
    <row r="32" spans="1:11">
      <c r="A32" s="157" t="s">
        <v>190</v>
      </c>
      <c r="B32" s="5">
        <v>46</v>
      </c>
      <c r="C32" t="s">
        <v>45</v>
      </c>
      <c r="D32" s="5"/>
      <c r="E32" s="141"/>
      <c r="F32" s="141"/>
      <c r="G32" s="5"/>
      <c r="H32" s="5"/>
      <c r="I32" s="5"/>
      <c r="J32" s="5"/>
      <c r="K32" s="5"/>
    </row>
    <row r="33" spans="1:11">
      <c r="A33" s="157" t="s">
        <v>191</v>
      </c>
      <c r="B33" s="5">
        <v>44</v>
      </c>
      <c r="C33" t="s">
        <v>45</v>
      </c>
      <c r="D33" s="5"/>
      <c r="E33" s="141"/>
      <c r="F33" s="5">
        <v>200</v>
      </c>
      <c r="G33" t="s">
        <v>45</v>
      </c>
      <c r="H33" s="5"/>
      <c r="I33" s="5"/>
      <c r="J33" s="5"/>
      <c r="K33" s="5"/>
    </row>
    <row r="34" spans="1:11">
      <c r="A34" s="157" t="s">
        <v>206</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30</v>
      </c>
    </row>
    <row r="43" spans="1:11">
      <c r="A43" t="s">
        <v>248</v>
      </c>
      <c r="B43" s="17" t="s">
        <v>251</v>
      </c>
      <c r="C43" s="17" t="s">
        <v>249</v>
      </c>
      <c r="D43" s="17"/>
    </row>
    <row r="44" spans="1:11">
      <c r="A44" t="s">
        <v>33</v>
      </c>
      <c r="B44" s="17" t="s">
        <v>250</v>
      </c>
      <c r="C44" s="17"/>
      <c r="D44" s="17"/>
    </row>
    <row r="45" spans="1:11">
      <c r="B45" s="17"/>
      <c r="C45" s="17"/>
    </row>
    <row r="47" spans="1:11">
      <c r="A47" s="16" t="s">
        <v>34</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37</v>
      </c>
    </row>
    <row r="58" spans="1:2">
      <c r="A58" t="s">
        <v>38</v>
      </c>
    </row>
    <row r="61" spans="1:2">
      <c r="A61" t="s">
        <v>61</v>
      </c>
    </row>
    <row r="62" spans="1:2">
      <c r="A62" t="s">
        <v>62</v>
      </c>
    </row>
    <row r="63" spans="1:2">
      <c r="A63" t="s">
        <v>63</v>
      </c>
    </row>
    <row r="64" spans="1:2">
      <c r="A64" t="s">
        <v>64</v>
      </c>
    </row>
    <row r="65" spans="1:1">
      <c r="A65" t="s">
        <v>65</v>
      </c>
    </row>
    <row r="66" spans="1:1">
      <c r="A66" t="s">
        <v>66</v>
      </c>
    </row>
    <row r="67" spans="1:1">
      <c r="A67" t="s">
        <v>67</v>
      </c>
    </row>
    <row r="68" spans="1:1">
      <c r="A68" t="s">
        <v>68</v>
      </c>
    </row>
    <row r="69" spans="1:1">
      <c r="A69" t="s">
        <v>69</v>
      </c>
    </row>
    <row r="70" spans="1:1">
      <c r="A70" t="s">
        <v>70</v>
      </c>
    </row>
    <row r="71" spans="1:1">
      <c r="A71" t="s">
        <v>71</v>
      </c>
    </row>
    <row r="72" spans="1:1">
      <c r="A72" t="s">
        <v>72</v>
      </c>
    </row>
    <row r="73" spans="1:1">
      <c r="A73" t="s">
        <v>73</v>
      </c>
    </row>
    <row r="74" spans="1:1">
      <c r="A74" t="s">
        <v>74</v>
      </c>
    </row>
    <row r="75" spans="1:1">
      <c r="A75" t="s">
        <v>75</v>
      </c>
    </row>
    <row r="76" spans="1:1">
      <c r="A76" t="s">
        <v>76</v>
      </c>
    </row>
    <row r="77" spans="1:1">
      <c r="A77" t="s">
        <v>77</v>
      </c>
    </row>
    <row r="78" spans="1:1">
      <c r="A78" t="s">
        <v>78</v>
      </c>
    </row>
    <row r="79" spans="1:1">
      <c r="A79" t="s">
        <v>79</v>
      </c>
    </row>
    <row r="80" spans="1:1">
      <c r="A80" t="s">
        <v>80</v>
      </c>
    </row>
    <row r="81" spans="1:1">
      <c r="A81" t="s">
        <v>81</v>
      </c>
    </row>
    <row r="82" spans="1:1">
      <c r="A82" t="s">
        <v>82</v>
      </c>
    </row>
    <row r="83" spans="1:1">
      <c r="A83" t="s">
        <v>83</v>
      </c>
    </row>
    <row r="84" spans="1:1">
      <c r="A84" t="s">
        <v>84</v>
      </c>
    </row>
    <row r="85" spans="1:1">
      <c r="A85" t="s">
        <v>85</v>
      </c>
    </row>
    <row r="86" spans="1:1">
      <c r="A86" t="s">
        <v>86</v>
      </c>
    </row>
    <row r="87" spans="1:1">
      <c r="A87" t="s">
        <v>87</v>
      </c>
    </row>
    <row r="88" spans="1:1">
      <c r="A88" t="s">
        <v>88</v>
      </c>
    </row>
    <row r="89" spans="1:1">
      <c r="A89" t="s">
        <v>89</v>
      </c>
    </row>
    <row r="90" spans="1:1">
      <c r="A90" t="s">
        <v>90</v>
      </c>
    </row>
    <row r="91" spans="1:1">
      <c r="A91" t="s">
        <v>91</v>
      </c>
    </row>
    <row r="92" spans="1:1">
      <c r="A92" t="s">
        <v>92</v>
      </c>
    </row>
    <row r="93" spans="1:1">
      <c r="A93" t="s">
        <v>93</v>
      </c>
    </row>
    <row r="94" spans="1:1">
      <c r="A94" t="s">
        <v>94</v>
      </c>
    </row>
    <row r="95" spans="1:1">
      <c r="A95" t="s">
        <v>95</v>
      </c>
    </row>
    <row r="96" spans="1:1">
      <c r="A96" t="s">
        <v>96</v>
      </c>
    </row>
    <row r="97" spans="1:1">
      <c r="A97" t="s">
        <v>97</v>
      </c>
    </row>
    <row r="98" spans="1:1">
      <c r="A98" t="s">
        <v>98</v>
      </c>
    </row>
    <row r="99" spans="1:1">
      <c r="A99" t="s">
        <v>99</v>
      </c>
    </row>
    <row r="100" spans="1:1">
      <c r="A100" t="s">
        <v>100</v>
      </c>
    </row>
    <row r="101" spans="1:1">
      <c r="A101" t="s">
        <v>101</v>
      </c>
    </row>
    <row r="102" spans="1:1">
      <c r="A102" t="s">
        <v>102</v>
      </c>
    </row>
    <row r="103" spans="1:1">
      <c r="A103" t="s">
        <v>103</v>
      </c>
    </row>
    <row r="104" spans="1:1">
      <c r="A104" t="s">
        <v>104</v>
      </c>
    </row>
    <row r="105" spans="1:1">
      <c r="A105" t="s">
        <v>105</v>
      </c>
    </row>
    <row r="106" spans="1:1">
      <c r="A106" t="s">
        <v>106</v>
      </c>
    </row>
    <row r="107" spans="1:1">
      <c r="A107" t="s">
        <v>107</v>
      </c>
    </row>
  </sheetData>
  <sheetProtection password="EF99" sheet="1" objects="1" scenarios="1" selectLockedCells="1" selectUnlockedCells="1"/>
  <phoneticPr fontId="3"/>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view="pageBreakPreview" zoomScale="85" zoomScaleNormal="85" zoomScaleSheetLayoutView="85" workbookViewId="0"/>
  </sheetViews>
  <sheetFormatPr defaultColWidth="2.25" defaultRowHeight="12"/>
  <cols>
    <col min="1" max="1" width="2.625" style="1" customWidth="1"/>
    <col min="2" max="16384" width="2.25" style="1"/>
  </cols>
  <sheetData>
    <row r="1" spans="1:49" ht="12" customHeight="1">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row>
    <row r="2" spans="1:49" ht="13.5">
      <c r="A2" s="165"/>
      <c r="B2" s="36"/>
      <c r="C2" s="37"/>
      <c r="D2" s="37"/>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47" t="s">
        <v>17</v>
      </c>
      <c r="AL2" s="394"/>
      <c r="AM2" s="394"/>
      <c r="AN2" s="163" t="s">
        <v>3</v>
      </c>
      <c r="AO2" s="394"/>
      <c r="AP2" s="394"/>
      <c r="AQ2" s="163" t="s">
        <v>2</v>
      </c>
      <c r="AR2" s="394"/>
      <c r="AS2" s="394"/>
      <c r="AT2" s="163" t="s">
        <v>1</v>
      </c>
      <c r="AU2"/>
      <c r="AV2"/>
      <c r="AW2" s="163"/>
    </row>
    <row r="3" spans="1:49" ht="45" customHeight="1">
      <c r="A3" s="165"/>
      <c r="B3" s="36"/>
      <c r="C3" s="37"/>
      <c r="D3" s="37"/>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row>
    <row r="4" spans="1:49" ht="18" customHeight="1">
      <c r="A4" s="395" t="s">
        <v>257</v>
      </c>
      <c r="B4" s="395"/>
      <c r="C4" s="395"/>
      <c r="D4" s="395"/>
      <c r="E4" s="395"/>
      <c r="F4" s="395"/>
      <c r="G4" s="395"/>
      <c r="H4" s="165"/>
      <c r="I4" s="165" t="s">
        <v>0</v>
      </c>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row>
    <row r="5" spans="1:49" ht="45" customHeight="1">
      <c r="A5" s="147"/>
      <c r="B5" s="147"/>
      <c r="C5" s="147"/>
      <c r="D5" s="147"/>
      <c r="E5" s="147"/>
      <c r="F5" s="147"/>
      <c r="G5" s="147"/>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row>
    <row r="6" spans="1:49" ht="13.5">
      <c r="A6" s="147"/>
      <c r="B6" s="147"/>
      <c r="C6" s="147"/>
      <c r="D6" s="147"/>
      <c r="E6" s="147"/>
      <c r="F6" s="147"/>
      <c r="G6" s="147"/>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396" t="s">
        <v>133</v>
      </c>
      <c r="AH6" s="396"/>
      <c r="AI6" s="396"/>
      <c r="AJ6" s="396"/>
      <c r="AK6" s="396"/>
      <c r="AL6" s="396"/>
      <c r="AM6" s="396"/>
      <c r="AN6" s="396"/>
      <c r="AO6" s="396"/>
      <c r="AP6" s="396"/>
      <c r="AQ6" s="396"/>
      <c r="AR6" s="396"/>
      <c r="AS6" s="396"/>
      <c r="AT6" s="396"/>
      <c r="AU6" s="396"/>
      <c r="AV6" s="147"/>
      <c r="AW6" s="165"/>
    </row>
    <row r="7" spans="1:49" ht="18" customHeight="1">
      <c r="A7" s="147"/>
      <c r="B7" s="147"/>
      <c r="C7" s="147"/>
      <c r="D7" s="147"/>
      <c r="E7" s="147"/>
      <c r="F7" s="147"/>
      <c r="G7" s="147"/>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396" t="s">
        <v>134</v>
      </c>
      <c r="AH7" s="396"/>
      <c r="AI7" s="396"/>
      <c r="AJ7" s="396"/>
      <c r="AK7" s="396"/>
      <c r="AL7" s="396"/>
      <c r="AM7" s="396"/>
      <c r="AN7" s="396"/>
      <c r="AO7" s="396"/>
      <c r="AP7" s="396"/>
      <c r="AQ7" s="396"/>
      <c r="AR7" s="396"/>
      <c r="AS7" s="396"/>
      <c r="AT7" s="396"/>
      <c r="AU7" s="396"/>
      <c r="AV7" s="108"/>
      <c r="AW7" s="165"/>
    </row>
    <row r="8" spans="1:49" ht="60" customHeight="1">
      <c r="A8" s="147"/>
      <c r="B8" s="147"/>
      <c r="C8" s="147"/>
      <c r="D8" s="147"/>
      <c r="E8" s="147"/>
      <c r="F8" s="147"/>
      <c r="G8" s="147"/>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row>
    <row r="9" spans="1:49" ht="18" customHeight="1">
      <c r="A9" s="220" t="s">
        <v>258</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160"/>
      <c r="AW9" s="160"/>
    </row>
    <row r="10" spans="1:49" ht="60" customHeight="1">
      <c r="A10" s="165"/>
      <c r="B10" s="36"/>
      <c r="C10" s="37"/>
      <c r="D10" s="37"/>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row>
    <row r="11" spans="1:49" ht="13.5">
      <c r="A11" s="165" t="s">
        <v>259</v>
      </c>
      <c r="B11" s="36"/>
      <c r="C11" s="37"/>
      <c r="D11" s="37"/>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row>
    <row r="12" spans="1:49" ht="57" customHeight="1">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row>
    <row r="13" spans="1:49" ht="13.5">
      <c r="A13" s="165"/>
      <c r="B13" s="208" t="s">
        <v>260</v>
      </c>
      <c r="C13" s="208"/>
      <c r="D13" s="208"/>
      <c r="E13" s="208"/>
      <c r="F13" s="208"/>
      <c r="G13" s="208"/>
      <c r="H13" s="208"/>
      <c r="I13" s="208"/>
      <c r="J13" s="208"/>
      <c r="K13" s="208">
        <v>0</v>
      </c>
      <c r="L13" s="208"/>
      <c r="M13" s="208"/>
      <c r="N13" s="208"/>
      <c r="O13" s="208"/>
      <c r="P13" s="208"/>
      <c r="Q13" s="208"/>
      <c r="R13" s="208"/>
      <c r="S13" s="208"/>
      <c r="T13" s="208"/>
      <c r="U13" s="208"/>
      <c r="V13" s="204" t="s">
        <v>12</v>
      </c>
      <c r="W13" s="204"/>
      <c r="X13" s="204"/>
      <c r="Y13" s="204"/>
      <c r="Z13" s="204"/>
      <c r="AA13" s="204"/>
      <c r="AB13" s="204"/>
      <c r="AC13" s="204"/>
      <c r="AD13" s="204"/>
      <c r="AE13" s="165"/>
      <c r="AF13" s="165"/>
      <c r="AG13" s="165"/>
      <c r="AH13" s="165"/>
      <c r="AI13" s="165"/>
      <c r="AJ13" s="165"/>
      <c r="AK13" s="165"/>
      <c r="AL13" s="165"/>
      <c r="AM13" s="165"/>
      <c r="AN13" s="165"/>
      <c r="AO13" s="165"/>
      <c r="AP13" s="165"/>
      <c r="AQ13" s="165"/>
      <c r="AR13" s="165"/>
      <c r="AS13" s="165"/>
      <c r="AT13" s="165"/>
      <c r="AU13" s="165"/>
      <c r="AV13" s="165"/>
      <c r="AW13" s="165"/>
    </row>
    <row r="14" spans="1:49" ht="7.5" customHeight="1">
      <c r="A14" s="165"/>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165"/>
      <c r="AF14" s="165"/>
      <c r="AG14" s="165"/>
      <c r="AH14" s="165"/>
      <c r="AI14" s="165"/>
      <c r="AJ14" s="165"/>
      <c r="AK14" s="165"/>
      <c r="AL14" s="165"/>
      <c r="AM14" s="165"/>
      <c r="AN14" s="165"/>
      <c r="AO14" s="165"/>
      <c r="AP14" s="165"/>
      <c r="AQ14" s="165"/>
      <c r="AR14" s="165"/>
      <c r="AS14" s="165"/>
      <c r="AT14" s="165"/>
      <c r="AU14" s="165"/>
      <c r="AV14" s="165"/>
      <c r="AW14" s="165"/>
    </row>
    <row r="15" spans="1:49" ht="13.5">
      <c r="A15" s="165"/>
      <c r="B15" s="154" t="s">
        <v>220</v>
      </c>
      <c r="C15"/>
      <c r="D15" s="204"/>
      <c r="E15" s="204"/>
      <c r="F15" s="204"/>
      <c r="G15" s="204"/>
      <c r="H15" s="204"/>
      <c r="I15" s="204"/>
      <c r="J15"/>
      <c r="K15"/>
      <c r="L15" s="204"/>
      <c r="M15" s="204"/>
      <c r="N15" s="204"/>
      <c r="O15" s="204"/>
      <c r="P15" s="204"/>
      <c r="Q15" s="204"/>
      <c r="R15" s="204"/>
      <c r="S15" s="204"/>
      <c r="T15" s="204"/>
      <c r="U15" s="204"/>
      <c r="V15" s="204"/>
      <c r="W15" s="204"/>
      <c r="X15" s="204"/>
      <c r="Y15" s="204"/>
      <c r="Z15" s="204"/>
      <c r="AA15" s="204"/>
      <c r="AB15" s="204"/>
      <c r="AC15" s="204"/>
      <c r="AD15" s="204"/>
      <c r="AE15" s="165"/>
      <c r="AF15" s="165"/>
      <c r="AG15" s="165"/>
      <c r="AH15" s="165"/>
      <c r="AI15" s="165"/>
      <c r="AJ15" s="165"/>
      <c r="AK15" s="165"/>
      <c r="AL15" s="165"/>
      <c r="AM15" s="165"/>
      <c r="AN15" s="165"/>
      <c r="AO15" s="165"/>
      <c r="AP15" s="165"/>
      <c r="AQ15" s="165"/>
      <c r="AR15" s="165"/>
      <c r="AS15" s="165"/>
      <c r="AT15" s="165"/>
      <c r="AU15" s="165"/>
      <c r="AV15" s="165"/>
      <c r="AW15" s="165"/>
    </row>
    <row r="16" spans="1:49" ht="13.5">
      <c r="A16" s="165"/>
      <c r="B16" s="204"/>
      <c r="C16" s="206" t="s">
        <v>221</v>
      </c>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7">
        <v>0</v>
      </c>
      <c r="AI16" s="207"/>
      <c r="AJ16" s="207"/>
      <c r="AK16" s="207"/>
      <c r="AL16" s="207"/>
      <c r="AM16" s="165" t="s">
        <v>12</v>
      </c>
      <c r="AN16" s="165"/>
      <c r="AO16" s="165"/>
      <c r="AP16" s="165"/>
      <c r="AQ16" s="165"/>
      <c r="AR16" s="165"/>
      <c r="AS16" s="165"/>
      <c r="AT16" s="165"/>
      <c r="AU16" s="165"/>
      <c r="AV16" s="165"/>
      <c r="AW16" s="165"/>
    </row>
    <row r="17" spans="1:49" ht="13.15" customHeight="1">
      <c r="A17" s="165"/>
      <c r="B17" s="204"/>
      <c r="C17" s="206" t="s">
        <v>227</v>
      </c>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7">
        <v>0</v>
      </c>
      <c r="AI17" s="207"/>
      <c r="AJ17" s="207"/>
      <c r="AK17" s="207"/>
      <c r="AL17" s="207"/>
      <c r="AM17" s="165" t="s">
        <v>12</v>
      </c>
      <c r="AN17" s="165"/>
      <c r="AO17" s="165"/>
      <c r="AP17" s="165"/>
      <c r="AQ17" s="165"/>
      <c r="AR17" s="165"/>
      <c r="AS17" s="165"/>
      <c r="AT17" s="165"/>
      <c r="AU17" s="165"/>
      <c r="AV17" s="165"/>
      <c r="AW17" s="165"/>
    </row>
    <row r="18" spans="1:49" ht="13.15" customHeight="1">
      <c r="A18" s="165"/>
      <c r="B18" s="204"/>
      <c r="C18" s="206" t="s">
        <v>228</v>
      </c>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7">
        <v>0</v>
      </c>
      <c r="AI18" s="207"/>
      <c r="AJ18" s="207"/>
      <c r="AK18" s="207"/>
      <c r="AL18" s="207"/>
      <c r="AM18" s="165" t="s">
        <v>12</v>
      </c>
      <c r="AN18" s="165"/>
      <c r="AO18" s="165"/>
      <c r="AP18" s="165"/>
      <c r="AQ18" s="165"/>
      <c r="AR18" s="165"/>
      <c r="AS18" s="165"/>
      <c r="AT18" s="165"/>
      <c r="AU18" s="165"/>
      <c r="AV18" s="165"/>
      <c r="AW18" s="165"/>
    </row>
    <row r="19" spans="1:49" ht="34.15" customHeight="1">
      <c r="A19" s="165"/>
      <c r="B19" s="204"/>
      <c r="C19" s="206" t="s">
        <v>234</v>
      </c>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v>0</v>
      </c>
      <c r="AI19" s="207"/>
      <c r="AJ19" s="207"/>
      <c r="AK19" s="207"/>
      <c r="AL19" s="207"/>
      <c r="AM19" s="165" t="s">
        <v>12</v>
      </c>
      <c r="AN19" s="165"/>
      <c r="AO19" s="165"/>
      <c r="AP19" s="165"/>
      <c r="AQ19" s="165"/>
      <c r="AR19" s="165"/>
      <c r="AS19" s="165"/>
      <c r="AT19" s="165"/>
      <c r="AU19" s="165"/>
      <c r="AV19" s="165"/>
      <c r="AW19" s="165"/>
    </row>
    <row r="20" spans="1:49" ht="13.15" customHeight="1">
      <c r="A20" s="165"/>
      <c r="B20" s="204"/>
      <c r="C20" s="202"/>
      <c r="D20" s="202" t="s">
        <v>261</v>
      </c>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3"/>
      <c r="AI20" s="203"/>
      <c r="AJ20" s="203"/>
      <c r="AK20" s="203"/>
      <c r="AL20" s="203"/>
      <c r="AM20" s="165"/>
      <c r="AN20" s="165"/>
      <c r="AO20" s="165"/>
      <c r="AP20" s="165"/>
      <c r="AQ20" s="165"/>
      <c r="AR20" s="165"/>
      <c r="AS20" s="165"/>
      <c r="AT20" s="165"/>
      <c r="AU20" s="165"/>
      <c r="AV20" s="165"/>
      <c r="AW20" s="165"/>
    </row>
    <row r="21" spans="1:49" ht="13.5">
      <c r="A21" s="165"/>
      <c r="B21" s="204"/>
      <c r="C21" s="206" t="s">
        <v>233</v>
      </c>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7">
        <v>0</v>
      </c>
      <c r="AI21" s="207"/>
      <c r="AJ21" s="207"/>
      <c r="AK21" s="207"/>
      <c r="AL21" s="207"/>
      <c r="AM21" s="165" t="s">
        <v>12</v>
      </c>
      <c r="AN21" s="165"/>
      <c r="AO21" s="165"/>
      <c r="AP21" s="165"/>
      <c r="AQ21" s="165"/>
      <c r="AR21" s="165"/>
      <c r="AS21" s="165"/>
      <c r="AT21" s="165"/>
      <c r="AU21" s="165"/>
      <c r="AV21" s="165"/>
      <c r="AW21" s="165"/>
    </row>
    <row r="22" spans="1:49" ht="13.5">
      <c r="A22" s="165"/>
      <c r="B22" s="165"/>
      <c r="C22" s="165"/>
      <c r="D22" s="165"/>
      <c r="E22" s="165"/>
      <c r="F22" s="165"/>
      <c r="G22" s="165"/>
      <c r="H22" s="165"/>
      <c r="I22" s="165"/>
      <c r="J22" s="165"/>
      <c r="K22" s="165"/>
      <c r="L22" s="165"/>
      <c r="M22" s="204"/>
      <c r="N22" s="204"/>
      <c r="O22" s="204"/>
      <c r="P22" s="204"/>
      <c r="Q22" s="204"/>
      <c r="R22" s="204"/>
      <c r="S22" s="204"/>
      <c r="T22" s="204"/>
      <c r="U22" s="204"/>
      <c r="V22" s="204"/>
      <c r="W22" s="204"/>
      <c r="X22" s="204"/>
      <c r="Y22" s="204"/>
      <c r="Z22" s="204"/>
      <c r="AA22" s="204"/>
      <c r="AB22" s="204"/>
      <c r="AC22" s="204"/>
      <c r="AD22" s="204"/>
      <c r="AE22" s="165"/>
      <c r="AF22" s="165"/>
      <c r="AG22" s="165"/>
      <c r="AH22" s="165"/>
      <c r="AI22" s="165"/>
      <c r="AJ22" s="165"/>
      <c r="AK22" s="165"/>
      <c r="AL22" s="165"/>
      <c r="AM22" s="165"/>
      <c r="AN22" s="165"/>
      <c r="AO22" s="165"/>
      <c r="AP22" s="165"/>
      <c r="AQ22" s="165"/>
      <c r="AR22" s="165"/>
      <c r="AS22" s="165"/>
      <c r="AT22" s="165"/>
      <c r="AU22" s="165"/>
      <c r="AV22" s="165"/>
      <c r="AW22" s="165"/>
    </row>
    <row r="23" spans="1:49" ht="13.5">
      <c r="A23" s="165"/>
      <c r="B23" s="165"/>
      <c r="C23" s="165"/>
      <c r="D23" s="165"/>
      <c r="E23" s="165"/>
      <c r="F23" s="165"/>
      <c r="G23" s="165"/>
      <c r="H23" s="165"/>
      <c r="I23" s="165"/>
      <c r="J23" s="165"/>
      <c r="K23" s="165"/>
      <c r="L23" s="165"/>
      <c r="M23" s="204"/>
      <c r="N23" s="204"/>
      <c r="O23" s="204"/>
      <c r="P23" s="204"/>
      <c r="Q23" s="204"/>
      <c r="R23" s="204"/>
      <c r="S23" s="204"/>
      <c r="T23" s="204"/>
      <c r="U23" s="204"/>
      <c r="V23" s="204"/>
      <c r="W23" s="204"/>
      <c r="X23" s="204"/>
      <c r="Y23" s="204"/>
      <c r="Z23" s="204"/>
      <c r="AA23" s="204"/>
      <c r="AB23" s="204"/>
      <c r="AC23" s="204"/>
      <c r="AD23" s="204"/>
      <c r="AE23" s="165"/>
      <c r="AF23" s="165"/>
      <c r="AG23" s="165"/>
      <c r="AH23" s="165"/>
      <c r="AI23" s="165"/>
      <c r="AJ23" s="165"/>
      <c r="AK23" s="165"/>
      <c r="AL23" s="165"/>
      <c r="AM23" s="165"/>
      <c r="AN23" s="165"/>
      <c r="AO23" s="165"/>
      <c r="AP23" s="165"/>
      <c r="AQ23" s="165"/>
      <c r="AR23" s="165"/>
      <c r="AS23" s="165"/>
      <c r="AT23" s="165"/>
      <c r="AU23" s="165"/>
      <c r="AV23" s="165"/>
      <c r="AW23" s="165"/>
    </row>
    <row r="24" spans="1:49" ht="13.5">
      <c r="A24" s="165"/>
      <c r="B24" s="165" t="s">
        <v>222</v>
      </c>
      <c r="C24" s="165"/>
      <c r="D24" s="165"/>
      <c r="E24" s="165"/>
      <c r="F24" s="165"/>
      <c r="G24" s="165"/>
      <c r="H24" s="165"/>
      <c r="I24" s="165"/>
      <c r="J24" s="165"/>
      <c r="K24" s="165"/>
      <c r="L24" s="165"/>
      <c r="M24" s="204"/>
      <c r="N24" s="204"/>
      <c r="O24" s="204"/>
      <c r="P24" s="204"/>
      <c r="Q24" s="204"/>
      <c r="R24" s="204"/>
      <c r="S24" s="204"/>
      <c r="T24" s="204"/>
      <c r="U24" s="204"/>
      <c r="V24" s="204"/>
      <c r="W24" s="204"/>
      <c r="X24" s="204"/>
      <c r="Y24" s="204"/>
      <c r="Z24" s="204"/>
      <c r="AA24" s="204"/>
      <c r="AB24" s="204"/>
      <c r="AC24" s="204"/>
      <c r="AD24" s="204"/>
      <c r="AE24" s="165"/>
      <c r="AF24" s="165"/>
      <c r="AG24" s="165"/>
      <c r="AH24" s="165"/>
      <c r="AI24" s="165"/>
      <c r="AJ24" s="165"/>
      <c r="AK24" s="165"/>
      <c r="AL24" s="165"/>
      <c r="AM24" s="165"/>
      <c r="AN24" s="165"/>
      <c r="AO24" s="165"/>
      <c r="AP24" s="165"/>
      <c r="AQ24" s="165"/>
      <c r="AR24" s="165"/>
      <c r="AS24" s="165"/>
      <c r="AT24" s="165"/>
      <c r="AU24" s="165"/>
      <c r="AV24" s="165"/>
      <c r="AW24" s="165"/>
    </row>
    <row r="25" spans="1:49" ht="13.5">
      <c r="A25" s="40"/>
      <c r="B25" s="165" t="s">
        <v>262</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49" ht="15.75" customHeight="1">
      <c r="A26" s="40"/>
      <c r="B26" s="165" t="s">
        <v>263</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49" ht="15.75" customHeight="1">
      <c r="A27" s="40"/>
      <c r="B27" s="165" t="s">
        <v>264</v>
      </c>
      <c r="C27" s="40"/>
      <c r="D27" s="16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3.5">
      <c r="A28" s="40"/>
      <c r="B28" s="165" t="s">
        <v>207</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ht="13.5">
      <c r="A29" s="40"/>
      <c r="B29" s="165" t="s">
        <v>265</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ht="13.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266</v>
      </c>
      <c r="AE40"/>
      <c r="AF40" s="40"/>
      <c r="AG40" s="40"/>
      <c r="AH40" s="40"/>
      <c r="AI40" s="40"/>
      <c r="AJ40" s="40"/>
      <c r="AK40" s="40"/>
      <c r="AL40" s="40"/>
      <c r="AM40" s="40"/>
      <c r="AN40" s="40"/>
      <c r="AO40" s="40"/>
      <c r="AP40" s="40"/>
      <c r="AQ40" s="40"/>
      <c r="AR40" s="40"/>
      <c r="AS40" s="40"/>
      <c r="AT40" s="40"/>
      <c r="AU40" s="40"/>
      <c r="AV40" s="40"/>
      <c r="AW40" s="40"/>
    </row>
    <row r="41" spans="1:49"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c r="AF41"/>
      <c r="AG41"/>
      <c r="AH41" s="40"/>
      <c r="AI41"/>
      <c r="AJ41" s="40"/>
      <c r="AK41" s="40"/>
      <c r="AL41" s="40"/>
      <c r="AM41" s="40"/>
      <c r="AN41" s="40"/>
      <c r="AO41" s="40"/>
      <c r="AP41" s="40"/>
      <c r="AQ41" s="40"/>
      <c r="AR41" s="40"/>
      <c r="AS41" s="40"/>
      <c r="AT41" s="40"/>
      <c r="AU41" s="40"/>
      <c r="AV41" s="40"/>
      <c r="AW41" s="40"/>
    </row>
    <row r="42" spans="1:49" ht="18.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17" t="s">
        <v>142</v>
      </c>
      <c r="AF42" s="218"/>
      <c r="AG42" s="218"/>
      <c r="AH42" s="218"/>
      <c r="AI42" s="218"/>
      <c r="AJ42" s="218"/>
      <c r="AK42" s="218"/>
      <c r="AL42" s="122"/>
      <c r="AM42" s="393"/>
      <c r="AN42" s="393"/>
      <c r="AO42" s="393"/>
      <c r="AP42" s="393"/>
      <c r="AQ42" s="393"/>
      <c r="AR42" s="393"/>
      <c r="AS42" s="393"/>
      <c r="AT42" s="393"/>
      <c r="AU42" s="393"/>
      <c r="AV42" s="40"/>
      <c r="AW42" s="40"/>
    </row>
    <row r="43" spans="1:49" ht="18.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17" t="s">
        <v>143</v>
      </c>
      <c r="AF43" s="218"/>
      <c r="AG43" s="218"/>
      <c r="AH43" s="218"/>
      <c r="AI43" s="218"/>
      <c r="AJ43" s="218"/>
      <c r="AK43" s="218"/>
      <c r="AL43" s="122"/>
      <c r="AM43" s="393"/>
      <c r="AN43" s="393"/>
      <c r="AO43" s="393"/>
      <c r="AP43" s="393"/>
      <c r="AQ43" s="393"/>
      <c r="AR43" s="393"/>
      <c r="AS43" s="393"/>
      <c r="AT43" s="393"/>
      <c r="AU43" s="393"/>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10" t="s">
        <v>144</v>
      </c>
      <c r="AF44" s="211"/>
      <c r="AG44" s="211"/>
      <c r="AH44" s="121"/>
      <c r="AI44" s="214" t="s">
        <v>4</v>
      </c>
      <c r="AJ44" s="215"/>
      <c r="AK44" s="215"/>
      <c r="AL44" s="216"/>
      <c r="AM44" s="393"/>
      <c r="AN44" s="393"/>
      <c r="AO44" s="393"/>
      <c r="AP44" s="393"/>
      <c r="AQ44" s="393"/>
      <c r="AR44" s="393"/>
      <c r="AS44" s="393"/>
      <c r="AT44" s="393"/>
      <c r="AU44" s="393"/>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12"/>
      <c r="AF45" s="213"/>
      <c r="AG45" s="213"/>
      <c r="AH45" s="123"/>
      <c r="AI45" s="214" t="s">
        <v>267</v>
      </c>
      <c r="AJ45" s="215"/>
      <c r="AK45" s="215"/>
      <c r="AL45" s="216"/>
      <c r="AM45" s="393"/>
      <c r="AN45" s="393"/>
      <c r="AO45" s="393"/>
      <c r="AP45" s="393"/>
      <c r="AQ45" s="393"/>
      <c r="AR45" s="393"/>
      <c r="AS45" s="393"/>
      <c r="AT45" s="393"/>
      <c r="AU45" s="393"/>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row>
    <row r="47" spans="1:4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4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sheetData>
  <mergeCells count="28">
    <mergeCell ref="C17:AG17"/>
    <mergeCell ref="AH17:AL17"/>
    <mergeCell ref="AL2:AM2"/>
    <mergeCell ref="AO2:AP2"/>
    <mergeCell ref="AR2:AS2"/>
    <mergeCell ref="A4:G4"/>
    <mergeCell ref="AG6:AU6"/>
    <mergeCell ref="AG7:AU7"/>
    <mergeCell ref="A9:AU9"/>
    <mergeCell ref="B13:J13"/>
    <mergeCell ref="K13:U13"/>
    <mergeCell ref="C16:AG16"/>
    <mergeCell ref="AH16:AL16"/>
    <mergeCell ref="C18:AG18"/>
    <mergeCell ref="AH18:AL18"/>
    <mergeCell ref="C19:AG19"/>
    <mergeCell ref="AH19:AL19"/>
    <mergeCell ref="C21:AG21"/>
    <mergeCell ref="AH21:AL21"/>
    <mergeCell ref="AE42:AK42"/>
    <mergeCell ref="AM42:AU42"/>
    <mergeCell ref="AE43:AK43"/>
    <mergeCell ref="AM43:AU43"/>
    <mergeCell ref="AE44:AG45"/>
    <mergeCell ref="AI44:AL44"/>
    <mergeCell ref="AM44:AU44"/>
    <mergeCell ref="AI45:AL45"/>
    <mergeCell ref="AM45:AU45"/>
  </mergeCells>
  <phoneticPr fontId="3"/>
  <pageMargins left="0.7" right="0.49"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（はじめにお読みください）本申請書の使い方、申請の手順</vt:lpstr>
      <vt:lpstr>申請書</vt:lpstr>
      <vt:lpstr>申請額一覧</vt:lpstr>
      <vt:lpstr>個票1</vt:lpstr>
      <vt:lpstr>職員表</vt:lpstr>
      <vt:lpstr>計算用</vt:lpstr>
      <vt:lpstr>実績報告書</vt:lpstr>
      <vt:lpstr>個票1!Print_Area</vt:lpstr>
      <vt:lpstr>実績報告書!Print_Area</vt:lpstr>
      <vt:lpstr>職員表!Print_Area</vt:lpstr>
      <vt:lpstr>申請額一覧!Print_Area</vt:lpstr>
      <vt:lpstr>申請書!Print_Area</vt:lpstr>
      <vt:lpstr>職員表!Print_Titles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SS17020201</cp:lastModifiedBy>
  <cp:lastPrinted>2020-07-29T12:16:21Z</cp:lastPrinted>
  <dcterms:created xsi:type="dcterms:W3CDTF">2018-06-19T01:27:02Z</dcterms:created>
  <dcterms:modified xsi:type="dcterms:W3CDTF">2020-08-12T07:59:48Z</dcterms:modified>
</cp:coreProperties>
</file>