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166.119.125.19\食品流通課_nas\総務班\平成31年度\03‗省令 - コピー\市場法施行規則改正\2001_卸省令改正\★運営状況報告書のエクセルファイル\"/>
    </mc:Choice>
  </mc:AlternateContent>
  <xr:revisionPtr revIDLastSave="0" documentId="8_{35A3A22D-E0F4-4D21-A03F-BE2D5F5DDD57}" xr6:coauthVersionLast="44" xr6:coauthVersionMax="44" xr10:uidLastSave="{00000000-0000-0000-0000-000000000000}"/>
  <bookViews>
    <workbookView xWindow="-108" yWindow="-108" windowWidth="23256" windowHeight="12576" tabRatio="726" xr2:uid="{00000000-000D-0000-FFFF-FFFF00000000}"/>
  </bookViews>
  <sheets>
    <sheet name="表紙" sheetId="54" r:id="rId1"/>
    <sheet name="組織に関する事項１" sheetId="3" r:id="rId2"/>
    <sheet name="組織に関する事項２" sheetId="33" r:id="rId3"/>
    <sheet name="組織に関する事項３" sheetId="34" r:id="rId4"/>
    <sheet name="卸売業務の状況１" sheetId="23" r:id="rId5"/>
    <sheet name="卸売業務の状況１②" sheetId="58" r:id="rId6"/>
    <sheet name="卸売業務の状況２" sheetId="25" r:id="rId7"/>
    <sheet name="卸売業務の状況３" sheetId="48" r:id="rId8"/>
    <sheet name="卸売業務の状況３②" sheetId="57" r:id="rId9"/>
    <sheet name="指定保管場所" sheetId="55" r:id="rId10"/>
    <sheet name="兼業業務等の状況" sheetId="9" r:id="rId11"/>
    <sheet name="貸借対照表" sheetId="26" r:id="rId12"/>
    <sheet name="損益計算書" sheetId="11" r:id="rId13"/>
  </sheets>
  <definedNames>
    <definedName name="_xlnm.Print_Area" localSheetId="4">卸売業務の状況１!$A$1:$K$173</definedName>
    <definedName name="_xlnm.Print_Area" localSheetId="5">卸売業務の状況１②!$A$1:$K$192</definedName>
    <definedName name="_xlnm.Print_Area" localSheetId="6">卸売業務の状況２!$A$1:$N$135</definedName>
    <definedName name="_xlnm.Print_Area" localSheetId="7">卸売業務の状況３!$A$1:$H$173</definedName>
    <definedName name="_xlnm.Print_Area" localSheetId="8">卸売業務の状況３②!$A$1:$H$173</definedName>
    <definedName name="_xlnm.Print_Area" localSheetId="10">兼業業務等の状況!$A$1:$AI$73</definedName>
    <definedName name="_xlnm.Print_Area" localSheetId="2">組織に関する事項２!$A$1:$E$200</definedName>
    <definedName name="_xlnm.Print_Area" localSheetId="3">組織に関する事項３!$A$1:$J$46</definedName>
    <definedName name="_xlnm.Print_Area" localSheetId="12">損益計算書!$A$1:$G$159</definedName>
    <definedName name="_xlnm.Print_Area" localSheetId="11">貸借対照表!$A$1:$I$153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71" i="25" l="1"/>
  <c r="B69" i="25"/>
  <c r="B67" i="25"/>
  <c r="B65" i="25"/>
  <c r="B63" i="25"/>
  <c r="B61" i="25"/>
  <c r="B127" i="25" l="1"/>
  <c r="B126" i="25"/>
  <c r="B125" i="25"/>
  <c r="B124" i="25"/>
  <c r="B123" i="25"/>
  <c r="B122" i="25"/>
  <c r="B114" i="25"/>
  <c r="B113" i="25"/>
  <c r="B112" i="25"/>
  <c r="B111" i="25"/>
  <c r="B110" i="25"/>
  <c r="B109" i="25"/>
  <c r="B100" i="25"/>
  <c r="B99" i="25"/>
  <c r="B98" i="25"/>
  <c r="B97" i="25"/>
  <c r="B96" i="25"/>
  <c r="B95" i="25"/>
  <c r="B83" i="25"/>
  <c r="B82" i="25"/>
  <c r="B87" i="25"/>
  <c r="B86" i="25"/>
  <c r="B85" i="25"/>
  <c r="B84" i="25"/>
  <c r="B53" i="25"/>
  <c r="B51" i="25"/>
  <c r="B49" i="25"/>
  <c r="B47" i="25"/>
  <c r="B45" i="25"/>
  <c r="B43" i="25"/>
  <c r="B34" i="25"/>
  <c r="B32" i="25"/>
  <c r="B30" i="25"/>
  <c r="B28" i="25"/>
  <c r="B26" i="25"/>
  <c r="B24" i="25"/>
  <c r="J128" i="25"/>
  <c r="I128" i="25"/>
  <c r="H128" i="25"/>
  <c r="G128" i="25"/>
  <c r="F128" i="25"/>
  <c r="E128" i="25"/>
  <c r="D128" i="25"/>
  <c r="C128" i="25"/>
  <c r="N127" i="25"/>
  <c r="M127" i="25"/>
  <c r="L127" i="25"/>
  <c r="K127" i="25"/>
  <c r="N126" i="25"/>
  <c r="M126" i="25"/>
  <c r="L126" i="25"/>
  <c r="K126" i="25"/>
  <c r="N125" i="25"/>
  <c r="M125" i="25"/>
  <c r="L125" i="25"/>
  <c r="K125" i="25"/>
  <c r="N124" i="25"/>
  <c r="M124" i="25"/>
  <c r="L124" i="25"/>
  <c r="K124" i="25"/>
  <c r="N123" i="25"/>
  <c r="M123" i="25"/>
  <c r="M128" i="25" s="1"/>
  <c r="L123" i="25"/>
  <c r="K123" i="25"/>
  <c r="K128" i="25" s="1"/>
  <c r="N122" i="25"/>
  <c r="N128" i="25" s="1"/>
  <c r="M122" i="25"/>
  <c r="L122" i="25"/>
  <c r="L128" i="25" s="1"/>
  <c r="K122" i="25"/>
  <c r="N100" i="25"/>
  <c r="M100" i="25"/>
  <c r="N99" i="25"/>
  <c r="M99" i="25"/>
  <c r="N98" i="25"/>
  <c r="M98" i="25"/>
  <c r="N97" i="25"/>
  <c r="M97" i="25"/>
  <c r="N96" i="25"/>
  <c r="M96" i="25"/>
  <c r="N95" i="25"/>
  <c r="M95" i="25"/>
  <c r="G37" i="25"/>
  <c r="E37" i="25"/>
  <c r="C37" i="25"/>
  <c r="G36" i="25"/>
  <c r="E36" i="25"/>
  <c r="C36" i="25"/>
  <c r="B36" i="25"/>
  <c r="I35" i="25"/>
  <c r="I34" i="25"/>
  <c r="I33" i="25"/>
  <c r="I32" i="25"/>
  <c r="I31" i="25"/>
  <c r="I30" i="25"/>
  <c r="I29" i="25"/>
  <c r="I28" i="25"/>
  <c r="I27" i="25"/>
  <c r="I26" i="25"/>
  <c r="I25" i="25"/>
  <c r="I24" i="25"/>
  <c r="I36" i="25" s="1"/>
  <c r="B22" i="25"/>
  <c r="B21" i="25"/>
  <c r="M19" i="25"/>
  <c r="K19" i="25"/>
  <c r="I19" i="25"/>
  <c r="G19" i="25"/>
  <c r="E19" i="25"/>
  <c r="C19" i="25"/>
  <c r="M18" i="25"/>
  <c r="K18" i="25"/>
  <c r="I18" i="25"/>
  <c r="G18" i="25"/>
  <c r="E18" i="25"/>
  <c r="C18" i="25"/>
  <c r="K19" i="58"/>
  <c r="J19" i="58"/>
  <c r="I19" i="58"/>
  <c r="H18" i="58"/>
  <c r="H21" i="58" s="1"/>
  <c r="G18" i="58"/>
  <c r="G21" i="58" s="1"/>
  <c r="F18" i="58"/>
  <c r="F21" i="58" s="1"/>
  <c r="E18" i="58"/>
  <c r="E21" i="58" s="1"/>
  <c r="D18" i="58"/>
  <c r="D21" i="58" s="1"/>
  <c r="C18" i="58"/>
  <c r="C21" i="58" s="1"/>
  <c r="K17" i="58"/>
  <c r="J17" i="58"/>
  <c r="I17" i="58"/>
  <c r="K16" i="58"/>
  <c r="J16" i="58"/>
  <c r="I16" i="58"/>
  <c r="K15" i="58"/>
  <c r="J15" i="58"/>
  <c r="I15" i="58"/>
  <c r="K14" i="58"/>
  <c r="J14" i="58"/>
  <c r="I14" i="58"/>
  <c r="I13" i="58"/>
  <c r="F13" i="58"/>
  <c r="K12" i="58"/>
  <c r="J12" i="58"/>
  <c r="I12" i="58"/>
  <c r="I11" i="58"/>
  <c r="F11" i="58"/>
  <c r="K10" i="58"/>
  <c r="J10" i="58"/>
  <c r="J18" i="58" s="1"/>
  <c r="J21" i="58" s="1"/>
  <c r="I10" i="58"/>
  <c r="I9" i="58"/>
  <c r="F9" i="58"/>
  <c r="K8" i="58"/>
  <c r="K18" i="58" s="1"/>
  <c r="K21" i="58" s="1"/>
  <c r="J8" i="58"/>
  <c r="I8" i="58"/>
  <c r="I18" i="58" s="1"/>
  <c r="I21" i="58" s="1"/>
  <c r="I7" i="58"/>
  <c r="F7" i="58"/>
  <c r="G171" i="57"/>
  <c r="F171" i="57"/>
  <c r="E171" i="57"/>
  <c r="G129" i="57"/>
  <c r="F129" i="57"/>
  <c r="E129" i="57"/>
  <c r="G87" i="57"/>
  <c r="F87" i="57"/>
  <c r="E87" i="57"/>
  <c r="G45" i="57"/>
  <c r="G172" i="57" s="1"/>
  <c r="F45" i="57"/>
  <c r="F172" i="57" s="1"/>
  <c r="E45" i="57"/>
  <c r="E172" i="57" s="1"/>
  <c r="I37" i="25" l="1"/>
  <c r="I8" i="23"/>
  <c r="J46" i="34" l="1"/>
  <c r="J44" i="34"/>
  <c r="J42" i="34"/>
  <c r="J40" i="34"/>
  <c r="J38" i="34"/>
  <c r="J36" i="34"/>
  <c r="J34" i="34"/>
  <c r="J32" i="34"/>
  <c r="J30" i="34"/>
  <c r="J28" i="34"/>
  <c r="J26" i="34"/>
  <c r="I12" i="34"/>
  <c r="G12" i="34"/>
  <c r="I11" i="34"/>
  <c r="G11" i="34"/>
  <c r="I8" i="34"/>
  <c r="H150" i="26"/>
  <c r="C81" i="11" l="1"/>
  <c r="C77" i="11"/>
  <c r="C145" i="11" l="1"/>
  <c r="C78" i="11"/>
  <c r="G47" i="11"/>
  <c r="G46" i="11"/>
  <c r="G45" i="11"/>
  <c r="E73" i="25" l="1"/>
  <c r="G73" i="25"/>
  <c r="E74" i="25"/>
  <c r="G74" i="25"/>
  <c r="C74" i="25"/>
  <c r="C73" i="25"/>
  <c r="E55" i="25"/>
  <c r="G55" i="25"/>
  <c r="I55" i="25"/>
  <c r="K55" i="25"/>
  <c r="M55" i="25"/>
  <c r="E56" i="25"/>
  <c r="G56" i="25"/>
  <c r="I56" i="25"/>
  <c r="K56" i="25"/>
  <c r="M56" i="25"/>
  <c r="C56" i="25"/>
  <c r="C55" i="25"/>
  <c r="I72" i="25"/>
  <c r="I71" i="25"/>
  <c r="I70" i="25"/>
  <c r="I69" i="25"/>
  <c r="I68" i="25"/>
  <c r="I67" i="25"/>
  <c r="I66" i="25"/>
  <c r="I65" i="25"/>
  <c r="I64" i="25"/>
  <c r="I63" i="25"/>
  <c r="I62" i="25"/>
  <c r="I74" i="25" s="1"/>
  <c r="I61" i="25"/>
  <c r="I73" i="25" s="1"/>
  <c r="F172" i="48" l="1"/>
  <c r="G172" i="48"/>
  <c r="E172" i="48"/>
  <c r="F171" i="48"/>
  <c r="G171" i="48"/>
  <c r="E171" i="48"/>
  <c r="F129" i="48"/>
  <c r="G129" i="48"/>
  <c r="E129" i="48"/>
  <c r="G45" i="48"/>
  <c r="F45" i="48"/>
  <c r="E45" i="48"/>
  <c r="G87" i="48"/>
  <c r="F87" i="48"/>
  <c r="E87" i="48"/>
  <c r="N113" i="25" l="1"/>
  <c r="M113" i="25"/>
  <c r="L113" i="25"/>
  <c r="K113" i="25"/>
  <c r="N112" i="25"/>
  <c r="M112" i="25"/>
  <c r="L112" i="25"/>
  <c r="K112" i="25"/>
  <c r="N86" i="25"/>
  <c r="M86" i="25"/>
  <c r="N85" i="25"/>
  <c r="C115" i="25" l="1"/>
  <c r="L110" i="25"/>
  <c r="L111" i="25"/>
  <c r="L114" i="25"/>
  <c r="L109" i="25"/>
  <c r="I83" i="26" l="1"/>
  <c r="N87" i="25" l="1"/>
  <c r="N84" i="25"/>
  <c r="M84" i="25"/>
  <c r="N83" i="25"/>
  <c r="N82" i="25"/>
  <c r="M82" i="25"/>
  <c r="F13" i="34" l="1"/>
  <c r="M85" i="25" l="1"/>
  <c r="D115" i="25" l="1"/>
  <c r="E115" i="25"/>
  <c r="F115" i="25"/>
  <c r="G115" i="25"/>
  <c r="H115" i="25"/>
  <c r="I115" i="25"/>
  <c r="J115" i="25"/>
  <c r="N110" i="25"/>
  <c r="N111" i="25"/>
  <c r="N114" i="25"/>
  <c r="N109" i="25"/>
  <c r="M110" i="25"/>
  <c r="M111" i="25"/>
  <c r="M114" i="25"/>
  <c r="M109" i="25"/>
  <c r="K110" i="25"/>
  <c r="K111" i="25"/>
  <c r="K114" i="25"/>
  <c r="K109" i="25"/>
  <c r="M115" i="25" l="1"/>
  <c r="N115" i="25"/>
  <c r="L115" i="25"/>
  <c r="M87" i="25"/>
  <c r="K115" i="25"/>
  <c r="C79" i="11"/>
  <c r="C80" i="11"/>
  <c r="F11" i="34" l="1"/>
  <c r="E11" i="34"/>
  <c r="F8" i="34"/>
  <c r="E8" i="34"/>
  <c r="J17" i="23"/>
  <c r="J16" i="23"/>
  <c r="J15" i="23"/>
  <c r="J14" i="23"/>
  <c r="J12" i="23"/>
  <c r="J10" i="23"/>
  <c r="J8" i="23"/>
  <c r="C25" i="26"/>
  <c r="C26" i="26"/>
  <c r="C27" i="26"/>
  <c r="C28" i="26"/>
  <c r="C29" i="26"/>
  <c r="C30" i="26"/>
  <c r="C69" i="26"/>
  <c r="C70" i="26"/>
  <c r="C71" i="26"/>
  <c r="C72" i="26"/>
  <c r="C73" i="26"/>
  <c r="C74" i="26"/>
  <c r="G33" i="26"/>
  <c r="G32" i="26"/>
  <c r="G31" i="26"/>
  <c r="G30" i="26"/>
  <c r="C144" i="11"/>
  <c r="C143" i="11"/>
  <c r="G13" i="11"/>
  <c r="F18" i="11"/>
  <c r="F19" i="11" s="1"/>
  <c r="G20" i="11" s="1"/>
  <c r="G34" i="11"/>
  <c r="G82" i="11"/>
  <c r="G95" i="11"/>
  <c r="G106" i="11"/>
  <c r="F124" i="11"/>
  <c r="F145" i="11"/>
  <c r="B150" i="11"/>
  <c r="F133" i="11"/>
  <c r="F141" i="11"/>
  <c r="F137" i="11"/>
  <c r="F129" i="11"/>
  <c r="F121" i="11"/>
  <c r="F116" i="11"/>
  <c r="I65" i="26"/>
  <c r="I67" i="26"/>
  <c r="F13" i="23"/>
  <c r="I9" i="23"/>
  <c r="C141" i="11"/>
  <c r="C140" i="11"/>
  <c r="C139" i="11"/>
  <c r="C137" i="11"/>
  <c r="C136" i="11"/>
  <c r="C135" i="11"/>
  <c r="C133" i="11"/>
  <c r="C132" i="11"/>
  <c r="C131" i="11"/>
  <c r="C129" i="11"/>
  <c r="C128" i="11"/>
  <c r="C127" i="11"/>
  <c r="C124" i="11"/>
  <c r="C123" i="11"/>
  <c r="C121" i="11"/>
  <c r="C120" i="11"/>
  <c r="C119" i="11"/>
  <c r="C118" i="11"/>
  <c r="C114" i="11"/>
  <c r="C115" i="11"/>
  <c r="C116" i="11"/>
  <c r="C113" i="11"/>
  <c r="C112" i="11"/>
  <c r="C111" i="11"/>
  <c r="G29" i="26"/>
  <c r="C106" i="11"/>
  <c r="C105" i="11"/>
  <c r="C104" i="11"/>
  <c r="C103" i="11"/>
  <c r="C102" i="11"/>
  <c r="C101" i="11"/>
  <c r="C95" i="11"/>
  <c r="C94" i="11"/>
  <c r="C93" i="11"/>
  <c r="C92" i="11"/>
  <c r="C91" i="11"/>
  <c r="C90" i="11"/>
  <c r="C82" i="11"/>
  <c r="E13" i="34"/>
  <c r="C45" i="26"/>
  <c r="C44" i="26"/>
  <c r="C43" i="26"/>
  <c r="C42" i="26"/>
  <c r="C41" i="26"/>
  <c r="C57" i="26"/>
  <c r="C56" i="26"/>
  <c r="C55" i="26"/>
  <c r="C54" i="26"/>
  <c r="G44" i="26"/>
  <c r="G43" i="26"/>
  <c r="G42" i="26"/>
  <c r="G41" i="26"/>
  <c r="G40" i="26"/>
  <c r="E33" i="26"/>
  <c r="I76" i="26"/>
  <c r="I58" i="26"/>
  <c r="I55" i="26" s="1"/>
  <c r="I35" i="26"/>
  <c r="I11" i="26"/>
  <c r="I15" i="26"/>
  <c r="E76" i="26"/>
  <c r="E47" i="26"/>
  <c r="E58" i="26"/>
  <c r="E7" i="26"/>
  <c r="C53" i="26"/>
  <c r="C82" i="26"/>
  <c r="C83" i="26"/>
  <c r="C84" i="26"/>
  <c r="C85" i="26"/>
  <c r="C86" i="26"/>
  <c r="B58" i="25"/>
  <c r="B59" i="25"/>
  <c r="B73" i="25"/>
  <c r="F7" i="23"/>
  <c r="K8" i="23"/>
  <c r="I10" i="23"/>
  <c r="K10" i="23"/>
  <c r="I12" i="23"/>
  <c r="K12" i="23"/>
  <c r="I14" i="23"/>
  <c r="K14" i="23"/>
  <c r="K18" i="23" s="1"/>
  <c r="K21" i="23" s="1"/>
  <c r="I15" i="23"/>
  <c r="K15" i="23"/>
  <c r="I16" i="23"/>
  <c r="K16" i="23"/>
  <c r="I17" i="23"/>
  <c r="K17" i="23"/>
  <c r="C18" i="23"/>
  <c r="C21" i="23" s="1"/>
  <c r="D18" i="23"/>
  <c r="D21" i="23" s="1"/>
  <c r="E18" i="23"/>
  <c r="E21" i="23" s="1"/>
  <c r="F18" i="23"/>
  <c r="F21" i="23" s="1"/>
  <c r="G18" i="23"/>
  <c r="G21" i="23" s="1"/>
  <c r="H18" i="23"/>
  <c r="H21" i="23"/>
  <c r="J19" i="23"/>
  <c r="K19" i="23"/>
  <c r="J19" i="34"/>
  <c r="C21" i="34"/>
  <c r="D21" i="34"/>
  <c r="E21" i="34"/>
  <c r="F21" i="34"/>
  <c r="G21" i="34"/>
  <c r="H21" i="34"/>
  <c r="I21" i="34"/>
  <c r="L26" i="34"/>
  <c r="M26" i="34"/>
  <c r="N26" i="34"/>
  <c r="O26" i="34"/>
  <c r="P26" i="34"/>
  <c r="L28" i="34"/>
  <c r="M28" i="34"/>
  <c r="N28" i="34"/>
  <c r="O28" i="34"/>
  <c r="P28" i="34"/>
  <c r="L30" i="34"/>
  <c r="M30" i="34"/>
  <c r="N30" i="34"/>
  <c r="O30" i="34"/>
  <c r="P30" i="34"/>
  <c r="L32" i="34"/>
  <c r="M32" i="34"/>
  <c r="N32" i="34"/>
  <c r="O32" i="34"/>
  <c r="P32" i="34"/>
  <c r="L34" i="34"/>
  <c r="M34" i="34"/>
  <c r="N34" i="34"/>
  <c r="O34" i="34"/>
  <c r="P34" i="34"/>
  <c r="L36" i="34"/>
  <c r="M36" i="34"/>
  <c r="N36" i="34"/>
  <c r="O36" i="34"/>
  <c r="P36" i="34"/>
  <c r="L38" i="34"/>
  <c r="M38" i="34"/>
  <c r="N38" i="34"/>
  <c r="O38" i="34"/>
  <c r="P38" i="34"/>
  <c r="L40" i="34"/>
  <c r="M40" i="34"/>
  <c r="N40" i="34"/>
  <c r="O40" i="34"/>
  <c r="P40" i="34"/>
  <c r="L42" i="34"/>
  <c r="M42" i="34"/>
  <c r="N42" i="34"/>
  <c r="O42" i="34"/>
  <c r="P42" i="34"/>
  <c r="L44" i="34"/>
  <c r="M44" i="34"/>
  <c r="N44" i="34"/>
  <c r="O44" i="34"/>
  <c r="P44" i="34"/>
  <c r="I46" i="34"/>
  <c r="G4" i="33"/>
  <c r="H4" i="33"/>
  <c r="I4" i="33"/>
  <c r="J4" i="33"/>
  <c r="K4" i="33"/>
  <c r="L4" i="33"/>
  <c r="M4" i="33"/>
  <c r="Q4" i="33"/>
  <c r="G5" i="33"/>
  <c r="H5" i="33"/>
  <c r="I5" i="33"/>
  <c r="J5" i="33"/>
  <c r="K5" i="33"/>
  <c r="L5" i="33"/>
  <c r="M5" i="33"/>
  <c r="G6" i="33"/>
  <c r="H6" i="33"/>
  <c r="I6" i="33"/>
  <c r="J6" i="33"/>
  <c r="K6" i="33"/>
  <c r="L6" i="33"/>
  <c r="M6" i="33"/>
  <c r="Q6" i="33"/>
  <c r="G7" i="33"/>
  <c r="H7" i="33"/>
  <c r="I7" i="33"/>
  <c r="J7" i="33"/>
  <c r="K7" i="33"/>
  <c r="L7" i="33"/>
  <c r="M7" i="33"/>
  <c r="G8" i="33"/>
  <c r="H8" i="33"/>
  <c r="I8" i="33"/>
  <c r="J8" i="33"/>
  <c r="K8" i="33"/>
  <c r="L8" i="33"/>
  <c r="M8" i="33"/>
  <c r="Q8" i="33"/>
  <c r="G9" i="33"/>
  <c r="H9" i="33"/>
  <c r="I9" i="33"/>
  <c r="J9" i="33"/>
  <c r="K9" i="33"/>
  <c r="L9" i="33"/>
  <c r="M9" i="33"/>
  <c r="G10" i="33"/>
  <c r="H10" i="33"/>
  <c r="I10" i="33"/>
  <c r="J10" i="33"/>
  <c r="K10" i="33"/>
  <c r="L10" i="33"/>
  <c r="M10" i="33"/>
  <c r="Q10" i="33"/>
  <c r="G11" i="33"/>
  <c r="H11" i="33"/>
  <c r="I11" i="33"/>
  <c r="J11" i="33"/>
  <c r="K11" i="33"/>
  <c r="L11" i="33"/>
  <c r="M11" i="33"/>
  <c r="G12" i="33"/>
  <c r="H12" i="33"/>
  <c r="I12" i="33"/>
  <c r="J12" i="33"/>
  <c r="K12" i="33"/>
  <c r="L12" i="33"/>
  <c r="M12" i="33"/>
  <c r="Q12" i="33"/>
  <c r="G13" i="33"/>
  <c r="H13" i="33"/>
  <c r="I13" i="33"/>
  <c r="J13" i="33"/>
  <c r="K13" i="33"/>
  <c r="L13" i="33"/>
  <c r="M13" i="33"/>
  <c r="G14" i="33"/>
  <c r="H14" i="33"/>
  <c r="I14" i="33"/>
  <c r="J14" i="33"/>
  <c r="K14" i="33"/>
  <c r="L14" i="33"/>
  <c r="M14" i="33"/>
  <c r="Q14" i="33"/>
  <c r="G15" i="33"/>
  <c r="H15" i="33"/>
  <c r="I15" i="33"/>
  <c r="J15" i="33"/>
  <c r="K15" i="33"/>
  <c r="L15" i="33"/>
  <c r="M15" i="33"/>
  <c r="G16" i="33"/>
  <c r="H16" i="33"/>
  <c r="I16" i="33"/>
  <c r="J16" i="33"/>
  <c r="K16" i="33"/>
  <c r="L16" i="33"/>
  <c r="M16" i="33"/>
  <c r="Q16" i="33"/>
  <c r="G17" i="33"/>
  <c r="H17" i="33"/>
  <c r="I17" i="33"/>
  <c r="J17" i="33"/>
  <c r="K17" i="33"/>
  <c r="L17" i="33"/>
  <c r="M17" i="33"/>
  <c r="G18" i="33"/>
  <c r="H18" i="33"/>
  <c r="I18" i="33"/>
  <c r="J18" i="33"/>
  <c r="K18" i="33"/>
  <c r="L18" i="33"/>
  <c r="M18" i="33"/>
  <c r="Q18" i="33"/>
  <c r="G19" i="33"/>
  <c r="H19" i="33"/>
  <c r="I19" i="33"/>
  <c r="J19" i="33"/>
  <c r="K19" i="33"/>
  <c r="L19" i="33"/>
  <c r="M19" i="33"/>
  <c r="G20" i="33"/>
  <c r="H20" i="33"/>
  <c r="I20" i="33"/>
  <c r="J20" i="33"/>
  <c r="K20" i="33"/>
  <c r="L20" i="33"/>
  <c r="M20" i="33"/>
  <c r="Q20" i="33"/>
  <c r="G21" i="33"/>
  <c r="H21" i="33"/>
  <c r="I21" i="33"/>
  <c r="J21" i="33"/>
  <c r="K21" i="33"/>
  <c r="L21" i="33"/>
  <c r="M21" i="33"/>
  <c r="G22" i="33"/>
  <c r="H22" i="33"/>
  <c r="I22" i="33"/>
  <c r="J22" i="33"/>
  <c r="K22" i="33"/>
  <c r="L22" i="33"/>
  <c r="M22" i="33"/>
  <c r="Q22" i="33"/>
  <c r="G23" i="33"/>
  <c r="H23" i="33"/>
  <c r="I23" i="33"/>
  <c r="J23" i="33"/>
  <c r="K23" i="33"/>
  <c r="L23" i="33"/>
  <c r="M23" i="33"/>
  <c r="G24" i="33"/>
  <c r="H24" i="33"/>
  <c r="I24" i="33"/>
  <c r="J24" i="33"/>
  <c r="K24" i="33"/>
  <c r="L24" i="33"/>
  <c r="M24" i="33"/>
  <c r="Q24" i="33"/>
  <c r="G25" i="33"/>
  <c r="H25" i="33"/>
  <c r="I25" i="33"/>
  <c r="J25" i="33"/>
  <c r="K25" i="33"/>
  <c r="L25" i="33"/>
  <c r="M25" i="33"/>
  <c r="G26" i="33"/>
  <c r="H26" i="33"/>
  <c r="I26" i="33"/>
  <c r="J26" i="33"/>
  <c r="K26" i="33"/>
  <c r="L26" i="33"/>
  <c r="M26" i="33"/>
  <c r="Q26" i="33"/>
  <c r="G27" i="33"/>
  <c r="H27" i="33"/>
  <c r="I27" i="33"/>
  <c r="J27" i="33"/>
  <c r="K27" i="33"/>
  <c r="L27" i="33"/>
  <c r="M27" i="33"/>
  <c r="G28" i="33"/>
  <c r="H28" i="33"/>
  <c r="I28" i="33"/>
  <c r="J28" i="33"/>
  <c r="K28" i="33"/>
  <c r="L28" i="33"/>
  <c r="M28" i="33"/>
  <c r="Q28" i="33"/>
  <c r="G29" i="33"/>
  <c r="H29" i="33"/>
  <c r="I29" i="33"/>
  <c r="J29" i="33"/>
  <c r="K29" i="33"/>
  <c r="L29" i="33"/>
  <c r="M29" i="33"/>
  <c r="G30" i="33"/>
  <c r="H30" i="33"/>
  <c r="I30" i="33"/>
  <c r="J30" i="33"/>
  <c r="K30" i="33"/>
  <c r="L30" i="33"/>
  <c r="M30" i="33"/>
  <c r="Q30" i="33"/>
  <c r="G31" i="33"/>
  <c r="H31" i="33"/>
  <c r="I31" i="33"/>
  <c r="J31" i="33"/>
  <c r="K31" i="33"/>
  <c r="L31" i="33"/>
  <c r="M31" i="33"/>
  <c r="G32" i="33"/>
  <c r="H32" i="33"/>
  <c r="I32" i="33"/>
  <c r="J32" i="33"/>
  <c r="K32" i="33"/>
  <c r="L32" i="33"/>
  <c r="M32" i="33"/>
  <c r="Q32" i="33"/>
  <c r="G33" i="33"/>
  <c r="H33" i="33"/>
  <c r="I33" i="33"/>
  <c r="J33" i="33"/>
  <c r="K33" i="33"/>
  <c r="L33" i="33"/>
  <c r="M33" i="33"/>
  <c r="G34" i="33"/>
  <c r="H34" i="33"/>
  <c r="I34" i="33"/>
  <c r="J34" i="33"/>
  <c r="K34" i="33"/>
  <c r="L34" i="33"/>
  <c r="M34" i="33"/>
  <c r="Q34" i="33"/>
  <c r="G35" i="33"/>
  <c r="H35" i="33"/>
  <c r="I35" i="33"/>
  <c r="J35" i="33"/>
  <c r="K35" i="33"/>
  <c r="L35" i="33"/>
  <c r="M35" i="33"/>
  <c r="G36" i="33"/>
  <c r="H36" i="33"/>
  <c r="I36" i="33"/>
  <c r="J36" i="33"/>
  <c r="K36" i="33"/>
  <c r="L36" i="33"/>
  <c r="M36" i="33"/>
  <c r="Q36" i="33"/>
  <c r="G37" i="33"/>
  <c r="H37" i="33"/>
  <c r="I37" i="33"/>
  <c r="J37" i="33"/>
  <c r="K37" i="33"/>
  <c r="L37" i="33"/>
  <c r="M37" i="33"/>
  <c r="G38" i="33"/>
  <c r="H38" i="33"/>
  <c r="I38" i="33"/>
  <c r="J38" i="33"/>
  <c r="K38" i="33"/>
  <c r="L38" i="33"/>
  <c r="M38" i="33"/>
  <c r="Q38" i="33"/>
  <c r="G39" i="33"/>
  <c r="H39" i="33"/>
  <c r="I39" i="33"/>
  <c r="J39" i="33"/>
  <c r="K39" i="33"/>
  <c r="L39" i="33"/>
  <c r="M39" i="33"/>
  <c r="G40" i="33"/>
  <c r="H40" i="33"/>
  <c r="I40" i="33"/>
  <c r="J40" i="33"/>
  <c r="K40" i="33"/>
  <c r="L40" i="33"/>
  <c r="M40" i="33"/>
  <c r="Q40" i="33"/>
  <c r="G41" i="33"/>
  <c r="H41" i="33"/>
  <c r="I41" i="33"/>
  <c r="J41" i="33"/>
  <c r="K41" i="33"/>
  <c r="L41" i="33"/>
  <c r="M41" i="33"/>
  <c r="G42" i="33"/>
  <c r="H42" i="33"/>
  <c r="I42" i="33"/>
  <c r="J42" i="33"/>
  <c r="K42" i="33"/>
  <c r="L42" i="33"/>
  <c r="M42" i="33"/>
  <c r="Q42" i="33"/>
  <c r="G43" i="33"/>
  <c r="H43" i="33"/>
  <c r="I43" i="33"/>
  <c r="J43" i="33"/>
  <c r="K43" i="33"/>
  <c r="L43" i="33"/>
  <c r="M43" i="33"/>
  <c r="G44" i="33"/>
  <c r="H44" i="33"/>
  <c r="I44" i="33"/>
  <c r="J44" i="33"/>
  <c r="K44" i="33"/>
  <c r="L44" i="33"/>
  <c r="M44" i="33"/>
  <c r="Q44" i="33"/>
  <c r="G45" i="33"/>
  <c r="H45" i="33"/>
  <c r="I45" i="33"/>
  <c r="J45" i="33"/>
  <c r="K45" i="33"/>
  <c r="L45" i="33"/>
  <c r="M45" i="33"/>
  <c r="G46" i="33"/>
  <c r="H46" i="33"/>
  <c r="I46" i="33"/>
  <c r="J46" i="33"/>
  <c r="K46" i="33"/>
  <c r="L46" i="33"/>
  <c r="M46" i="33"/>
  <c r="Q46" i="33"/>
  <c r="G47" i="33"/>
  <c r="H47" i="33"/>
  <c r="I47" i="33"/>
  <c r="J47" i="33"/>
  <c r="K47" i="33"/>
  <c r="L47" i="33"/>
  <c r="M47" i="33"/>
  <c r="G48" i="33"/>
  <c r="H48" i="33"/>
  <c r="I48" i="33"/>
  <c r="J48" i="33"/>
  <c r="K48" i="33"/>
  <c r="L48" i="33"/>
  <c r="M48" i="33"/>
  <c r="Q48" i="33"/>
  <c r="G49" i="33"/>
  <c r="H49" i="33"/>
  <c r="I49" i="33"/>
  <c r="J49" i="33"/>
  <c r="K49" i="33"/>
  <c r="L49" i="33"/>
  <c r="M49" i="33"/>
  <c r="G50" i="33"/>
  <c r="H50" i="33"/>
  <c r="I50" i="33"/>
  <c r="J50" i="33"/>
  <c r="K50" i="33"/>
  <c r="L50" i="33"/>
  <c r="M50" i="33"/>
  <c r="Q50" i="33"/>
  <c r="G51" i="33"/>
  <c r="H51" i="33"/>
  <c r="I51" i="33"/>
  <c r="J51" i="33"/>
  <c r="K51" i="33"/>
  <c r="L51" i="33"/>
  <c r="M51" i="33"/>
  <c r="G52" i="33"/>
  <c r="H52" i="33"/>
  <c r="I52" i="33"/>
  <c r="J52" i="33"/>
  <c r="K52" i="33"/>
  <c r="L52" i="33"/>
  <c r="M52" i="33"/>
  <c r="Q52" i="33"/>
  <c r="G53" i="33"/>
  <c r="H53" i="33"/>
  <c r="I53" i="33"/>
  <c r="J53" i="33"/>
  <c r="K53" i="33"/>
  <c r="L53" i="33"/>
  <c r="M53" i="33"/>
  <c r="G54" i="33"/>
  <c r="H54" i="33"/>
  <c r="I54" i="33"/>
  <c r="J54" i="33"/>
  <c r="K54" i="33"/>
  <c r="L54" i="33"/>
  <c r="M54" i="33"/>
  <c r="Q54" i="33"/>
  <c r="G55" i="33"/>
  <c r="H55" i="33"/>
  <c r="I55" i="33"/>
  <c r="J55" i="33"/>
  <c r="K55" i="33"/>
  <c r="L55" i="33"/>
  <c r="M55" i="33"/>
  <c r="G56" i="33"/>
  <c r="H56" i="33"/>
  <c r="I56" i="33"/>
  <c r="J56" i="33"/>
  <c r="K56" i="33"/>
  <c r="L56" i="33"/>
  <c r="M56" i="33"/>
  <c r="Q56" i="33"/>
  <c r="G57" i="33"/>
  <c r="H57" i="33"/>
  <c r="I57" i="33"/>
  <c r="J57" i="33"/>
  <c r="K57" i="33"/>
  <c r="L57" i="33"/>
  <c r="M57" i="33"/>
  <c r="G58" i="33"/>
  <c r="H58" i="33"/>
  <c r="I58" i="33"/>
  <c r="J58" i="33"/>
  <c r="K58" i="33"/>
  <c r="L58" i="33"/>
  <c r="M58" i="33"/>
  <c r="Q58" i="33"/>
  <c r="G59" i="33"/>
  <c r="H59" i="33"/>
  <c r="I59" i="33"/>
  <c r="J59" i="33"/>
  <c r="K59" i="33"/>
  <c r="L59" i="33"/>
  <c r="M59" i="33"/>
  <c r="G60" i="33"/>
  <c r="H60" i="33"/>
  <c r="I60" i="33"/>
  <c r="J60" i="33"/>
  <c r="K60" i="33"/>
  <c r="L60" i="33"/>
  <c r="M60" i="33"/>
  <c r="Q60" i="33"/>
  <c r="G61" i="33"/>
  <c r="H61" i="33"/>
  <c r="I61" i="33"/>
  <c r="J61" i="33"/>
  <c r="K61" i="33"/>
  <c r="L61" i="33"/>
  <c r="M61" i="33"/>
  <c r="G62" i="33"/>
  <c r="H62" i="33"/>
  <c r="I62" i="33"/>
  <c r="J62" i="33"/>
  <c r="K62" i="33"/>
  <c r="L62" i="33"/>
  <c r="M62" i="33"/>
  <c r="Q62" i="33"/>
  <c r="G63" i="33"/>
  <c r="H63" i="33"/>
  <c r="I63" i="33"/>
  <c r="J63" i="33"/>
  <c r="K63" i="33"/>
  <c r="L63" i="33"/>
  <c r="M63" i="33"/>
  <c r="G64" i="33"/>
  <c r="H64" i="33"/>
  <c r="I64" i="33"/>
  <c r="J64" i="33"/>
  <c r="K64" i="33"/>
  <c r="L64" i="33"/>
  <c r="M64" i="33"/>
  <c r="Q64" i="33"/>
  <c r="G65" i="33"/>
  <c r="H65" i="33"/>
  <c r="I65" i="33"/>
  <c r="J65" i="33"/>
  <c r="K65" i="33"/>
  <c r="L65" i="33"/>
  <c r="M65" i="33"/>
  <c r="G66" i="33"/>
  <c r="H66" i="33"/>
  <c r="I66" i="33"/>
  <c r="J66" i="33"/>
  <c r="K66" i="33"/>
  <c r="L66" i="33"/>
  <c r="M66" i="33"/>
  <c r="Q66" i="33"/>
  <c r="G67" i="33"/>
  <c r="H67" i="33"/>
  <c r="I67" i="33"/>
  <c r="J67" i="33"/>
  <c r="K67" i="33"/>
  <c r="L67" i="33"/>
  <c r="M67" i="33"/>
  <c r="G68" i="33"/>
  <c r="H68" i="33"/>
  <c r="I68" i="33"/>
  <c r="J68" i="33"/>
  <c r="K68" i="33"/>
  <c r="L68" i="33"/>
  <c r="M68" i="33"/>
  <c r="Q68" i="33"/>
  <c r="G69" i="33"/>
  <c r="H69" i="33"/>
  <c r="I69" i="33"/>
  <c r="J69" i="33"/>
  <c r="K69" i="33"/>
  <c r="L69" i="33"/>
  <c r="M69" i="33"/>
  <c r="G70" i="33"/>
  <c r="H70" i="33"/>
  <c r="I70" i="33"/>
  <c r="J70" i="33"/>
  <c r="K70" i="33"/>
  <c r="L70" i="33"/>
  <c r="M70" i="33"/>
  <c r="Q70" i="33"/>
  <c r="G71" i="33"/>
  <c r="H71" i="33"/>
  <c r="I71" i="33"/>
  <c r="J71" i="33"/>
  <c r="K71" i="33"/>
  <c r="L71" i="33"/>
  <c r="M71" i="33"/>
  <c r="G72" i="33"/>
  <c r="H72" i="33"/>
  <c r="I72" i="33"/>
  <c r="J72" i="33"/>
  <c r="K72" i="33"/>
  <c r="L72" i="33"/>
  <c r="M72" i="33"/>
  <c r="Q72" i="33"/>
  <c r="G73" i="33"/>
  <c r="H73" i="33"/>
  <c r="I73" i="33"/>
  <c r="J73" i="33"/>
  <c r="K73" i="33"/>
  <c r="L73" i="33"/>
  <c r="M73" i="33"/>
  <c r="G74" i="33"/>
  <c r="H74" i="33"/>
  <c r="I74" i="33"/>
  <c r="J74" i="33"/>
  <c r="K74" i="33"/>
  <c r="L74" i="33"/>
  <c r="M74" i="33"/>
  <c r="Q74" i="33"/>
  <c r="G75" i="33"/>
  <c r="H75" i="33"/>
  <c r="I75" i="33"/>
  <c r="J75" i="33"/>
  <c r="K75" i="33"/>
  <c r="L75" i="33"/>
  <c r="M75" i="33"/>
  <c r="G76" i="33"/>
  <c r="H76" i="33"/>
  <c r="I76" i="33"/>
  <c r="J76" i="33"/>
  <c r="K76" i="33"/>
  <c r="L76" i="33"/>
  <c r="M76" i="33"/>
  <c r="Q76" i="33"/>
  <c r="G77" i="33"/>
  <c r="H77" i="33"/>
  <c r="I77" i="33"/>
  <c r="J77" i="33"/>
  <c r="K77" i="33"/>
  <c r="L77" i="33"/>
  <c r="M77" i="33"/>
  <c r="G78" i="33"/>
  <c r="H78" i="33"/>
  <c r="I78" i="33"/>
  <c r="J78" i="33"/>
  <c r="K78" i="33"/>
  <c r="L78" i="33"/>
  <c r="M78" i="33"/>
  <c r="Q78" i="33"/>
  <c r="G79" i="33"/>
  <c r="H79" i="33"/>
  <c r="I79" i="33"/>
  <c r="J79" i="33"/>
  <c r="K79" i="33"/>
  <c r="L79" i="33"/>
  <c r="M79" i="33"/>
  <c r="G80" i="33"/>
  <c r="H80" i="33"/>
  <c r="I80" i="33"/>
  <c r="J80" i="33"/>
  <c r="K80" i="33"/>
  <c r="L80" i="33"/>
  <c r="M80" i="33"/>
  <c r="G81" i="33"/>
  <c r="H81" i="33"/>
  <c r="I81" i="33"/>
  <c r="J81" i="33"/>
  <c r="K81" i="33"/>
  <c r="L81" i="33"/>
  <c r="M81" i="33"/>
  <c r="G82" i="33"/>
  <c r="H82" i="33"/>
  <c r="I82" i="33"/>
  <c r="J82" i="33"/>
  <c r="K82" i="33"/>
  <c r="L82" i="33"/>
  <c r="M82" i="33"/>
  <c r="G83" i="33"/>
  <c r="H83" i="33"/>
  <c r="I83" i="33"/>
  <c r="J83" i="33"/>
  <c r="K83" i="33"/>
  <c r="L83" i="33"/>
  <c r="M83" i="33"/>
  <c r="G84" i="33"/>
  <c r="H84" i="33"/>
  <c r="I84" i="33"/>
  <c r="J84" i="33"/>
  <c r="K84" i="33"/>
  <c r="L84" i="33"/>
  <c r="M84" i="33"/>
  <c r="G85" i="33"/>
  <c r="H85" i="33"/>
  <c r="I85" i="33"/>
  <c r="J85" i="33"/>
  <c r="K85" i="33"/>
  <c r="L85" i="33"/>
  <c r="M85" i="33"/>
  <c r="G86" i="33"/>
  <c r="H86" i="33"/>
  <c r="I86" i="33"/>
  <c r="J86" i="33"/>
  <c r="K86" i="33"/>
  <c r="L86" i="33"/>
  <c r="M86" i="33"/>
  <c r="G87" i="33"/>
  <c r="H87" i="33"/>
  <c r="I87" i="33"/>
  <c r="J87" i="33"/>
  <c r="K87" i="33"/>
  <c r="L87" i="33"/>
  <c r="M87" i="33"/>
  <c r="G88" i="33"/>
  <c r="H88" i="33"/>
  <c r="I88" i="33"/>
  <c r="J88" i="33"/>
  <c r="K88" i="33"/>
  <c r="L88" i="33"/>
  <c r="M88" i="33"/>
  <c r="G89" i="33"/>
  <c r="H89" i="33"/>
  <c r="I89" i="33"/>
  <c r="J89" i="33"/>
  <c r="K89" i="33"/>
  <c r="L89" i="33"/>
  <c r="M89" i="33"/>
  <c r="G90" i="33"/>
  <c r="H90" i="33"/>
  <c r="I90" i="33"/>
  <c r="J90" i="33"/>
  <c r="K90" i="33"/>
  <c r="L90" i="33"/>
  <c r="M90" i="33"/>
  <c r="G91" i="33"/>
  <c r="H91" i="33"/>
  <c r="I91" i="33"/>
  <c r="J91" i="33"/>
  <c r="K91" i="33"/>
  <c r="L91" i="33"/>
  <c r="M91" i="33"/>
  <c r="G92" i="33"/>
  <c r="H92" i="33"/>
  <c r="I92" i="33"/>
  <c r="J92" i="33"/>
  <c r="K92" i="33"/>
  <c r="L92" i="33"/>
  <c r="M92" i="33"/>
  <c r="G93" i="33"/>
  <c r="H93" i="33"/>
  <c r="I93" i="33"/>
  <c r="J93" i="33"/>
  <c r="K93" i="33"/>
  <c r="L93" i="33"/>
  <c r="M93" i="33"/>
  <c r="G94" i="33"/>
  <c r="H94" i="33"/>
  <c r="I94" i="33"/>
  <c r="J94" i="33"/>
  <c r="K94" i="33"/>
  <c r="L94" i="33"/>
  <c r="M94" i="33"/>
  <c r="G95" i="33"/>
  <c r="H95" i="33"/>
  <c r="I95" i="33"/>
  <c r="J95" i="33"/>
  <c r="K95" i="33"/>
  <c r="L95" i="33"/>
  <c r="M95" i="33"/>
  <c r="G96" i="33"/>
  <c r="H96" i="33"/>
  <c r="I96" i="33"/>
  <c r="J96" i="33"/>
  <c r="K96" i="33"/>
  <c r="L96" i="33"/>
  <c r="M96" i="33"/>
  <c r="G97" i="33"/>
  <c r="H97" i="33"/>
  <c r="I97" i="33"/>
  <c r="J97" i="33"/>
  <c r="K97" i="33"/>
  <c r="L97" i="33"/>
  <c r="M97" i="33"/>
  <c r="G98" i="33"/>
  <c r="H98" i="33"/>
  <c r="I98" i="33"/>
  <c r="J98" i="33"/>
  <c r="K98" i="33"/>
  <c r="L98" i="33"/>
  <c r="M98" i="33"/>
  <c r="G99" i="33"/>
  <c r="H99" i="33"/>
  <c r="I99" i="33"/>
  <c r="J99" i="33"/>
  <c r="K99" i="33"/>
  <c r="L99" i="33"/>
  <c r="M99" i="33"/>
  <c r="G100" i="33"/>
  <c r="H100" i="33"/>
  <c r="I100" i="33"/>
  <c r="J100" i="33"/>
  <c r="K100" i="33"/>
  <c r="L100" i="33"/>
  <c r="M100" i="33"/>
  <c r="G101" i="33"/>
  <c r="H101" i="33"/>
  <c r="I101" i="33"/>
  <c r="J101" i="33"/>
  <c r="K101" i="33"/>
  <c r="L101" i="33"/>
  <c r="M101" i="33"/>
  <c r="G102" i="33"/>
  <c r="H102" i="33"/>
  <c r="I102" i="33"/>
  <c r="J102" i="33"/>
  <c r="K102" i="33"/>
  <c r="L102" i="33"/>
  <c r="M102" i="33"/>
  <c r="G103" i="33"/>
  <c r="H103" i="33"/>
  <c r="I103" i="33"/>
  <c r="J103" i="33"/>
  <c r="K103" i="33"/>
  <c r="L103" i="33"/>
  <c r="M103" i="33"/>
  <c r="G104" i="33"/>
  <c r="H104" i="33"/>
  <c r="I104" i="33"/>
  <c r="J104" i="33"/>
  <c r="K104" i="33"/>
  <c r="L104" i="33"/>
  <c r="M104" i="33"/>
  <c r="G105" i="33"/>
  <c r="H105" i="33"/>
  <c r="I105" i="33"/>
  <c r="J105" i="33"/>
  <c r="K105" i="33"/>
  <c r="L105" i="33"/>
  <c r="M105" i="33"/>
  <c r="G106" i="33"/>
  <c r="H106" i="33"/>
  <c r="I106" i="33"/>
  <c r="J106" i="33"/>
  <c r="K106" i="33"/>
  <c r="L106" i="33"/>
  <c r="M106" i="33"/>
  <c r="G107" i="33"/>
  <c r="H107" i="33"/>
  <c r="I107" i="33"/>
  <c r="J107" i="33"/>
  <c r="K107" i="33"/>
  <c r="L107" i="33"/>
  <c r="M107" i="33"/>
  <c r="G108" i="33"/>
  <c r="H108" i="33"/>
  <c r="I108" i="33"/>
  <c r="J108" i="33"/>
  <c r="K108" i="33"/>
  <c r="L108" i="33"/>
  <c r="M108" i="33"/>
  <c r="G109" i="33"/>
  <c r="H109" i="33"/>
  <c r="I109" i="33"/>
  <c r="J109" i="33"/>
  <c r="K109" i="33"/>
  <c r="L109" i="33"/>
  <c r="M109" i="33"/>
  <c r="G110" i="33"/>
  <c r="H110" i="33"/>
  <c r="I110" i="33"/>
  <c r="J110" i="33"/>
  <c r="K110" i="33"/>
  <c r="L110" i="33"/>
  <c r="M110" i="33"/>
  <c r="G111" i="33"/>
  <c r="H111" i="33"/>
  <c r="I111" i="33"/>
  <c r="J111" i="33"/>
  <c r="K111" i="33"/>
  <c r="L111" i="33"/>
  <c r="M111" i="33"/>
  <c r="G112" i="33"/>
  <c r="H112" i="33"/>
  <c r="I112" i="33"/>
  <c r="J112" i="33"/>
  <c r="K112" i="33"/>
  <c r="L112" i="33"/>
  <c r="M112" i="33"/>
  <c r="G113" i="33"/>
  <c r="H113" i="33"/>
  <c r="I113" i="33"/>
  <c r="J113" i="33"/>
  <c r="K113" i="33"/>
  <c r="L113" i="33"/>
  <c r="M113" i="33"/>
  <c r="G114" i="33"/>
  <c r="H114" i="33"/>
  <c r="I114" i="33"/>
  <c r="J114" i="33"/>
  <c r="K114" i="33"/>
  <c r="L114" i="33"/>
  <c r="M114" i="33"/>
  <c r="G115" i="33"/>
  <c r="H115" i="33"/>
  <c r="I115" i="33"/>
  <c r="J115" i="33"/>
  <c r="K115" i="33"/>
  <c r="L115" i="33"/>
  <c r="M115" i="33"/>
  <c r="G116" i="33"/>
  <c r="H116" i="33"/>
  <c r="I116" i="33"/>
  <c r="J116" i="33"/>
  <c r="K116" i="33"/>
  <c r="L116" i="33"/>
  <c r="M116" i="33"/>
  <c r="G117" i="33"/>
  <c r="H117" i="33"/>
  <c r="I117" i="33"/>
  <c r="J117" i="33"/>
  <c r="K117" i="33"/>
  <c r="L117" i="33"/>
  <c r="M117" i="33"/>
  <c r="G118" i="33"/>
  <c r="H118" i="33"/>
  <c r="I118" i="33"/>
  <c r="J118" i="33"/>
  <c r="K118" i="33"/>
  <c r="L118" i="33"/>
  <c r="M118" i="33"/>
  <c r="G119" i="33"/>
  <c r="H119" i="33"/>
  <c r="I119" i="33"/>
  <c r="J119" i="33"/>
  <c r="K119" i="33"/>
  <c r="L119" i="33"/>
  <c r="M119" i="33"/>
  <c r="G120" i="33"/>
  <c r="H120" i="33"/>
  <c r="I120" i="33"/>
  <c r="J120" i="33"/>
  <c r="K120" i="33"/>
  <c r="L120" i="33"/>
  <c r="M120" i="33"/>
  <c r="G121" i="33"/>
  <c r="H121" i="33"/>
  <c r="I121" i="33"/>
  <c r="J121" i="33"/>
  <c r="K121" i="33"/>
  <c r="L121" i="33"/>
  <c r="M121" i="33"/>
  <c r="G122" i="33"/>
  <c r="H122" i="33"/>
  <c r="I122" i="33"/>
  <c r="J122" i="33"/>
  <c r="K122" i="33"/>
  <c r="L122" i="33"/>
  <c r="M122" i="33"/>
  <c r="G123" i="33"/>
  <c r="H123" i="33"/>
  <c r="I123" i="33"/>
  <c r="J123" i="33"/>
  <c r="K123" i="33"/>
  <c r="L123" i="33"/>
  <c r="M123" i="33"/>
  <c r="G124" i="33"/>
  <c r="H124" i="33"/>
  <c r="I124" i="33"/>
  <c r="J124" i="33"/>
  <c r="K124" i="33"/>
  <c r="L124" i="33"/>
  <c r="M124" i="33"/>
  <c r="G125" i="33"/>
  <c r="H125" i="33"/>
  <c r="I125" i="33"/>
  <c r="J125" i="33"/>
  <c r="K125" i="33"/>
  <c r="L125" i="33"/>
  <c r="M125" i="33"/>
  <c r="G126" i="33"/>
  <c r="H126" i="33"/>
  <c r="I126" i="33"/>
  <c r="J126" i="33"/>
  <c r="K126" i="33"/>
  <c r="L126" i="33"/>
  <c r="M126" i="33"/>
  <c r="G127" i="33"/>
  <c r="H127" i="33"/>
  <c r="I127" i="33"/>
  <c r="J127" i="33"/>
  <c r="K127" i="33"/>
  <c r="L127" i="33"/>
  <c r="M127" i="33"/>
  <c r="G128" i="33"/>
  <c r="H128" i="33"/>
  <c r="I128" i="33"/>
  <c r="J128" i="33"/>
  <c r="K128" i="33"/>
  <c r="L128" i="33"/>
  <c r="M128" i="33"/>
  <c r="G129" i="33"/>
  <c r="H129" i="33"/>
  <c r="I129" i="33"/>
  <c r="J129" i="33"/>
  <c r="K129" i="33"/>
  <c r="L129" i="33"/>
  <c r="M129" i="33"/>
  <c r="G130" i="33"/>
  <c r="H130" i="33"/>
  <c r="I130" i="33"/>
  <c r="J130" i="33"/>
  <c r="K130" i="33"/>
  <c r="L130" i="33"/>
  <c r="M130" i="33"/>
  <c r="G131" i="33"/>
  <c r="H131" i="33"/>
  <c r="I131" i="33"/>
  <c r="J131" i="33"/>
  <c r="K131" i="33"/>
  <c r="L131" i="33"/>
  <c r="M131" i="33"/>
  <c r="G132" i="33"/>
  <c r="H132" i="33"/>
  <c r="I132" i="33"/>
  <c r="J132" i="33"/>
  <c r="K132" i="33"/>
  <c r="L132" i="33"/>
  <c r="M132" i="33"/>
  <c r="G133" i="33"/>
  <c r="H133" i="33"/>
  <c r="I133" i="33"/>
  <c r="J133" i="33"/>
  <c r="K133" i="33"/>
  <c r="L133" i="33"/>
  <c r="M133" i="33"/>
  <c r="G134" i="33"/>
  <c r="H134" i="33"/>
  <c r="I134" i="33"/>
  <c r="J134" i="33"/>
  <c r="K134" i="33"/>
  <c r="L134" i="33"/>
  <c r="M134" i="33"/>
  <c r="G135" i="33"/>
  <c r="H135" i="33"/>
  <c r="I135" i="33"/>
  <c r="J135" i="33"/>
  <c r="K135" i="33"/>
  <c r="L135" i="33"/>
  <c r="M135" i="33"/>
  <c r="G136" i="33"/>
  <c r="H136" i="33"/>
  <c r="I136" i="33"/>
  <c r="J136" i="33"/>
  <c r="K136" i="33"/>
  <c r="L136" i="33"/>
  <c r="M136" i="33"/>
  <c r="G137" i="33"/>
  <c r="H137" i="33"/>
  <c r="I137" i="33"/>
  <c r="J137" i="33"/>
  <c r="K137" i="33"/>
  <c r="L137" i="33"/>
  <c r="M137" i="33"/>
  <c r="G138" i="33"/>
  <c r="H138" i="33"/>
  <c r="I138" i="33"/>
  <c r="J138" i="33"/>
  <c r="K138" i="33"/>
  <c r="L138" i="33"/>
  <c r="M138" i="33"/>
  <c r="G139" i="33"/>
  <c r="H139" i="33"/>
  <c r="I139" i="33"/>
  <c r="J139" i="33"/>
  <c r="K139" i="33"/>
  <c r="L139" i="33"/>
  <c r="M139" i="33"/>
  <c r="G140" i="33"/>
  <c r="H140" i="33"/>
  <c r="I140" i="33"/>
  <c r="J140" i="33"/>
  <c r="K140" i="33"/>
  <c r="L140" i="33"/>
  <c r="M140" i="33"/>
  <c r="G141" i="33"/>
  <c r="H141" i="33"/>
  <c r="I141" i="33"/>
  <c r="J141" i="33"/>
  <c r="K141" i="33"/>
  <c r="L141" i="33"/>
  <c r="M141" i="33"/>
  <c r="G142" i="33"/>
  <c r="H142" i="33"/>
  <c r="I142" i="33"/>
  <c r="J142" i="33"/>
  <c r="K142" i="33"/>
  <c r="L142" i="33"/>
  <c r="M142" i="33"/>
  <c r="G143" i="33"/>
  <c r="H143" i="33"/>
  <c r="I143" i="33"/>
  <c r="J143" i="33"/>
  <c r="K143" i="33"/>
  <c r="L143" i="33"/>
  <c r="M143" i="33"/>
  <c r="G144" i="33"/>
  <c r="H144" i="33"/>
  <c r="I144" i="33"/>
  <c r="J144" i="33"/>
  <c r="K144" i="33"/>
  <c r="L144" i="33"/>
  <c r="M144" i="33"/>
  <c r="G145" i="33"/>
  <c r="H145" i="33"/>
  <c r="I145" i="33"/>
  <c r="J145" i="33"/>
  <c r="K145" i="33"/>
  <c r="L145" i="33"/>
  <c r="M145" i="33"/>
  <c r="G146" i="33"/>
  <c r="H146" i="33"/>
  <c r="I146" i="33"/>
  <c r="J146" i="33"/>
  <c r="K146" i="33"/>
  <c r="L146" i="33"/>
  <c r="M146" i="33"/>
  <c r="G147" i="33"/>
  <c r="H147" i="33"/>
  <c r="I147" i="33"/>
  <c r="J147" i="33"/>
  <c r="K147" i="33"/>
  <c r="L147" i="33"/>
  <c r="M147" i="33"/>
  <c r="G148" i="33"/>
  <c r="H148" i="33"/>
  <c r="I148" i="33"/>
  <c r="J148" i="33"/>
  <c r="K148" i="33"/>
  <c r="L148" i="33"/>
  <c r="M148" i="33"/>
  <c r="G149" i="33"/>
  <c r="H149" i="33"/>
  <c r="I149" i="33"/>
  <c r="J149" i="33"/>
  <c r="K149" i="33"/>
  <c r="L149" i="33"/>
  <c r="M149" i="33"/>
  <c r="G150" i="33"/>
  <c r="H150" i="33"/>
  <c r="I150" i="33"/>
  <c r="J150" i="33"/>
  <c r="K150" i="33"/>
  <c r="L150" i="33"/>
  <c r="M150" i="33"/>
  <c r="G151" i="33"/>
  <c r="H151" i="33"/>
  <c r="I151" i="33"/>
  <c r="J151" i="33"/>
  <c r="K151" i="33"/>
  <c r="L151" i="33"/>
  <c r="M151" i="33"/>
  <c r="G152" i="33"/>
  <c r="H152" i="33"/>
  <c r="I152" i="33"/>
  <c r="J152" i="33"/>
  <c r="K152" i="33"/>
  <c r="L152" i="33"/>
  <c r="M152" i="33"/>
  <c r="G153" i="33"/>
  <c r="H153" i="33"/>
  <c r="I153" i="33"/>
  <c r="J153" i="33"/>
  <c r="K153" i="33"/>
  <c r="L153" i="33"/>
  <c r="M153" i="33"/>
  <c r="G154" i="33"/>
  <c r="H154" i="33"/>
  <c r="I154" i="33"/>
  <c r="J154" i="33"/>
  <c r="K154" i="33"/>
  <c r="L154" i="33"/>
  <c r="M154" i="33"/>
  <c r="G155" i="33"/>
  <c r="H155" i="33"/>
  <c r="I155" i="33"/>
  <c r="J155" i="33"/>
  <c r="K155" i="33"/>
  <c r="L155" i="33"/>
  <c r="M155" i="33"/>
  <c r="G156" i="33"/>
  <c r="H156" i="33"/>
  <c r="I156" i="33"/>
  <c r="J156" i="33"/>
  <c r="K156" i="33"/>
  <c r="L156" i="33"/>
  <c r="M156" i="33"/>
  <c r="G157" i="33"/>
  <c r="H157" i="33"/>
  <c r="I157" i="33"/>
  <c r="J157" i="33"/>
  <c r="K157" i="33"/>
  <c r="L157" i="33"/>
  <c r="M157" i="33"/>
  <c r="G158" i="33"/>
  <c r="H158" i="33"/>
  <c r="I158" i="33"/>
  <c r="J158" i="33"/>
  <c r="K158" i="33"/>
  <c r="L158" i="33"/>
  <c r="M158" i="33"/>
  <c r="G159" i="33"/>
  <c r="H159" i="33"/>
  <c r="I159" i="33"/>
  <c r="J159" i="33"/>
  <c r="K159" i="33"/>
  <c r="L159" i="33"/>
  <c r="M159" i="33"/>
  <c r="G160" i="33"/>
  <c r="H160" i="33"/>
  <c r="I160" i="33"/>
  <c r="J160" i="33"/>
  <c r="K160" i="33"/>
  <c r="L160" i="33"/>
  <c r="M160" i="33"/>
  <c r="G161" i="33"/>
  <c r="H161" i="33"/>
  <c r="I161" i="33"/>
  <c r="J161" i="33"/>
  <c r="K161" i="33"/>
  <c r="L161" i="33"/>
  <c r="M161" i="33"/>
  <c r="G162" i="33"/>
  <c r="H162" i="33"/>
  <c r="I162" i="33"/>
  <c r="J162" i="33"/>
  <c r="K162" i="33"/>
  <c r="L162" i="33"/>
  <c r="M162" i="33"/>
  <c r="G163" i="33"/>
  <c r="H163" i="33"/>
  <c r="I163" i="33"/>
  <c r="J163" i="33"/>
  <c r="K163" i="33"/>
  <c r="L163" i="33"/>
  <c r="M163" i="33"/>
  <c r="G164" i="33"/>
  <c r="H164" i="33"/>
  <c r="I164" i="33"/>
  <c r="J164" i="33"/>
  <c r="K164" i="33"/>
  <c r="L164" i="33"/>
  <c r="M164" i="33"/>
  <c r="G165" i="33"/>
  <c r="H165" i="33"/>
  <c r="I165" i="33"/>
  <c r="J165" i="33"/>
  <c r="K165" i="33"/>
  <c r="L165" i="33"/>
  <c r="M165" i="33"/>
  <c r="G166" i="33"/>
  <c r="H166" i="33"/>
  <c r="I166" i="33"/>
  <c r="J166" i="33"/>
  <c r="K166" i="33"/>
  <c r="L166" i="33"/>
  <c r="M166" i="33"/>
  <c r="G167" i="33"/>
  <c r="H167" i="33"/>
  <c r="I167" i="33"/>
  <c r="J167" i="33"/>
  <c r="K167" i="33"/>
  <c r="L167" i="33"/>
  <c r="M167" i="33"/>
  <c r="G168" i="33"/>
  <c r="H168" i="33"/>
  <c r="I168" i="33"/>
  <c r="J168" i="33"/>
  <c r="K168" i="33"/>
  <c r="L168" i="33"/>
  <c r="M168" i="33"/>
  <c r="G169" i="33"/>
  <c r="H169" i="33"/>
  <c r="I169" i="33"/>
  <c r="J169" i="33"/>
  <c r="K169" i="33"/>
  <c r="L169" i="33"/>
  <c r="M169" i="33"/>
  <c r="G170" i="33"/>
  <c r="H170" i="33"/>
  <c r="I170" i="33"/>
  <c r="J170" i="33"/>
  <c r="K170" i="33"/>
  <c r="L170" i="33"/>
  <c r="M170" i="33"/>
  <c r="G171" i="33"/>
  <c r="H171" i="33"/>
  <c r="I171" i="33"/>
  <c r="J171" i="33"/>
  <c r="K171" i="33"/>
  <c r="L171" i="33"/>
  <c r="M171" i="33"/>
  <c r="G172" i="33"/>
  <c r="H172" i="33"/>
  <c r="I172" i="33"/>
  <c r="J172" i="33"/>
  <c r="K172" i="33"/>
  <c r="L172" i="33"/>
  <c r="M172" i="33"/>
  <c r="G173" i="33"/>
  <c r="H173" i="33"/>
  <c r="I173" i="33"/>
  <c r="J173" i="33"/>
  <c r="K173" i="33"/>
  <c r="L173" i="33"/>
  <c r="M173" i="33"/>
  <c r="G174" i="33"/>
  <c r="H174" i="33"/>
  <c r="I174" i="33"/>
  <c r="J174" i="33"/>
  <c r="K174" i="33"/>
  <c r="L174" i="33"/>
  <c r="M174" i="33"/>
  <c r="G175" i="33"/>
  <c r="H175" i="33"/>
  <c r="I175" i="33"/>
  <c r="J175" i="33"/>
  <c r="K175" i="33"/>
  <c r="L175" i="33"/>
  <c r="M175" i="33"/>
  <c r="G176" i="33"/>
  <c r="H176" i="33"/>
  <c r="I176" i="33"/>
  <c r="J176" i="33"/>
  <c r="K176" i="33"/>
  <c r="L176" i="33"/>
  <c r="M176" i="33"/>
  <c r="G177" i="33"/>
  <c r="H177" i="33"/>
  <c r="I177" i="33"/>
  <c r="J177" i="33"/>
  <c r="K177" i="33"/>
  <c r="L177" i="33"/>
  <c r="M177" i="33"/>
  <c r="G178" i="33"/>
  <c r="H178" i="33"/>
  <c r="I178" i="33"/>
  <c r="J178" i="33"/>
  <c r="K178" i="33"/>
  <c r="L178" i="33"/>
  <c r="M178" i="33"/>
  <c r="G179" i="33"/>
  <c r="H179" i="33"/>
  <c r="I179" i="33"/>
  <c r="J179" i="33"/>
  <c r="K179" i="33"/>
  <c r="L179" i="33"/>
  <c r="M179" i="33"/>
  <c r="G180" i="33"/>
  <c r="H180" i="33"/>
  <c r="I180" i="33"/>
  <c r="J180" i="33"/>
  <c r="K180" i="33"/>
  <c r="L180" i="33"/>
  <c r="M180" i="33"/>
  <c r="G181" i="33"/>
  <c r="H181" i="33"/>
  <c r="I181" i="33"/>
  <c r="J181" i="33"/>
  <c r="K181" i="33"/>
  <c r="L181" i="33"/>
  <c r="M181" i="33"/>
  <c r="G182" i="33"/>
  <c r="H182" i="33"/>
  <c r="I182" i="33"/>
  <c r="J182" i="33"/>
  <c r="K182" i="33"/>
  <c r="L182" i="33"/>
  <c r="M182" i="33"/>
  <c r="G183" i="33"/>
  <c r="H183" i="33"/>
  <c r="I183" i="33"/>
  <c r="J183" i="33"/>
  <c r="K183" i="33"/>
  <c r="L183" i="33"/>
  <c r="M183" i="33"/>
  <c r="G184" i="33"/>
  <c r="H184" i="33"/>
  <c r="I184" i="33"/>
  <c r="J184" i="33"/>
  <c r="K184" i="33"/>
  <c r="L184" i="33"/>
  <c r="M184" i="33"/>
  <c r="G185" i="33"/>
  <c r="H185" i="33"/>
  <c r="I185" i="33"/>
  <c r="J185" i="33"/>
  <c r="K185" i="33"/>
  <c r="L185" i="33"/>
  <c r="M185" i="33"/>
  <c r="G186" i="33"/>
  <c r="H186" i="33"/>
  <c r="I186" i="33"/>
  <c r="J186" i="33"/>
  <c r="K186" i="33"/>
  <c r="L186" i="33"/>
  <c r="M186" i="33"/>
  <c r="G187" i="33"/>
  <c r="H187" i="33"/>
  <c r="I187" i="33"/>
  <c r="J187" i="33"/>
  <c r="K187" i="33"/>
  <c r="L187" i="33"/>
  <c r="M187" i="33"/>
  <c r="G188" i="33"/>
  <c r="H188" i="33"/>
  <c r="I188" i="33"/>
  <c r="J188" i="33"/>
  <c r="K188" i="33"/>
  <c r="L188" i="33"/>
  <c r="M188" i="33"/>
  <c r="G189" i="33"/>
  <c r="H189" i="33"/>
  <c r="I189" i="33"/>
  <c r="J189" i="33"/>
  <c r="K189" i="33"/>
  <c r="L189" i="33"/>
  <c r="M189" i="33"/>
  <c r="G190" i="33"/>
  <c r="H190" i="33"/>
  <c r="I190" i="33"/>
  <c r="J190" i="33"/>
  <c r="K190" i="33"/>
  <c r="L190" i="33"/>
  <c r="M190" i="33"/>
  <c r="G191" i="33"/>
  <c r="H191" i="33"/>
  <c r="I191" i="33"/>
  <c r="J191" i="33"/>
  <c r="K191" i="33"/>
  <c r="L191" i="33"/>
  <c r="M191" i="33"/>
  <c r="G192" i="33"/>
  <c r="H192" i="33"/>
  <c r="I192" i="33"/>
  <c r="J192" i="33"/>
  <c r="K192" i="33"/>
  <c r="L192" i="33"/>
  <c r="M192" i="33"/>
  <c r="G193" i="33"/>
  <c r="H193" i="33"/>
  <c r="I193" i="33"/>
  <c r="J193" i="33"/>
  <c r="K193" i="33"/>
  <c r="L193" i="33"/>
  <c r="M193" i="33"/>
  <c r="G194" i="33"/>
  <c r="H194" i="33"/>
  <c r="I194" i="33"/>
  <c r="J194" i="33"/>
  <c r="K194" i="33"/>
  <c r="L194" i="33"/>
  <c r="M194" i="33"/>
  <c r="G195" i="33"/>
  <c r="H195" i="33"/>
  <c r="I195" i="33"/>
  <c r="J195" i="33"/>
  <c r="K195" i="33"/>
  <c r="L195" i="33"/>
  <c r="M195" i="33"/>
  <c r="G196" i="33"/>
  <c r="H196" i="33"/>
  <c r="I196" i="33"/>
  <c r="J196" i="33"/>
  <c r="K196" i="33"/>
  <c r="L196" i="33"/>
  <c r="M196" i="33"/>
  <c r="G197" i="33"/>
  <c r="H197" i="33"/>
  <c r="I197" i="33"/>
  <c r="J197" i="33"/>
  <c r="K197" i="33"/>
  <c r="L197" i="33"/>
  <c r="M197" i="33"/>
  <c r="G198" i="33"/>
  <c r="H198" i="33"/>
  <c r="I198" i="33"/>
  <c r="J198" i="33"/>
  <c r="K198" i="33"/>
  <c r="L198" i="33"/>
  <c r="M198" i="33"/>
  <c r="G199" i="33"/>
  <c r="H199" i="33"/>
  <c r="I199" i="33"/>
  <c r="J199" i="33"/>
  <c r="K199" i="33"/>
  <c r="L199" i="33"/>
  <c r="M199" i="33"/>
  <c r="G200" i="33"/>
  <c r="H200" i="33"/>
  <c r="I200" i="33"/>
  <c r="J200" i="33"/>
  <c r="K200" i="33"/>
  <c r="L200" i="33"/>
  <c r="M200" i="33"/>
  <c r="I19" i="23"/>
  <c r="G8" i="34" l="1"/>
  <c r="E12" i="34"/>
  <c r="I18" i="23"/>
  <c r="I21" i="23" s="1"/>
  <c r="J18" i="23"/>
  <c r="J21" i="23" s="1"/>
  <c r="I87" i="26"/>
  <c r="I7" i="26"/>
  <c r="I52" i="26" s="1"/>
  <c r="E32" i="26"/>
  <c r="E95" i="26" s="1"/>
  <c r="F12" i="34"/>
  <c r="J21" i="34"/>
  <c r="I13" i="23"/>
  <c r="F11" i="23"/>
  <c r="I11" i="23"/>
  <c r="F9" i="23"/>
  <c r="I7" i="23"/>
  <c r="G124" i="11"/>
  <c r="G145" i="11"/>
  <c r="C46" i="11"/>
  <c r="G21" i="11"/>
  <c r="M83" i="25" l="1"/>
  <c r="I95" i="26"/>
  <c r="G22" i="11"/>
  <c r="C21" i="11"/>
  <c r="C22" i="11" l="1"/>
  <c r="B47" i="11"/>
  <c r="G83" i="11"/>
  <c r="B83" i="11" l="1"/>
  <c r="G107" i="11"/>
  <c r="B107" i="11" l="1"/>
  <c r="G146" i="11"/>
  <c r="B146"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農林水産省</author>
  </authors>
  <commentList>
    <comment ref="AB2" authorId="0" shapeId="0" xr:uid="{00000000-0006-0000-0C00-000004000000}">
      <text>
        <r>
          <rPr>
            <b/>
            <sz val="16"/>
            <color indexed="9"/>
            <rFont val="ＭＳ Ｐゴシック"/>
            <family val="3"/>
            <charset val="128"/>
          </rPr>
          <t>「税込」か「税抜き」のどちらかをリストから選択してください</t>
        </r>
      </text>
    </comment>
  </commentList>
</comments>
</file>

<file path=xl/sharedStrings.xml><?xml version="1.0" encoding="utf-8"?>
<sst xmlns="http://schemas.openxmlformats.org/spreadsheetml/2006/main" count="799" uniqueCount="409">
  <si>
    <t>支払日までの日数</t>
    <rPh sb="0" eb="3">
      <t>シハライビ</t>
    </rPh>
    <rPh sb="6" eb="8">
      <t>ニッスウ</t>
    </rPh>
    <phoneticPr fontId="2"/>
  </si>
  <si>
    <t>最高日数</t>
    <rPh sb="0" eb="2">
      <t>サイコウ</t>
    </rPh>
    <rPh sb="2" eb="4">
      <t>ニッスウ</t>
    </rPh>
    <phoneticPr fontId="2"/>
  </si>
  <si>
    <t>平均日数</t>
    <rPh sb="0" eb="2">
      <t>ヘイキン</t>
    </rPh>
    <rPh sb="2" eb="4">
      <t>ニッスウ</t>
    </rPh>
    <phoneticPr fontId="2"/>
  </si>
  <si>
    <t>注記</t>
    <rPh sb="0" eb="2">
      <t>チュウキ</t>
    </rPh>
    <phoneticPr fontId="2"/>
  </si>
  <si>
    <t>その他利益剰余金</t>
    <rPh sb="3" eb="5">
      <t>リエキ</t>
    </rPh>
    <rPh sb="6" eb="7">
      <t>アマ</t>
    </rPh>
    <phoneticPr fontId="2"/>
  </si>
  <si>
    <t>　２　減損損失</t>
    <rPh sb="3" eb="5">
      <t>ゲンソン</t>
    </rPh>
    <rPh sb="5" eb="7">
      <t>ソンシツ</t>
    </rPh>
    <phoneticPr fontId="2"/>
  </si>
  <si>
    <t>　３　災害による損失</t>
    <rPh sb="3" eb="5">
      <t>サイガイ</t>
    </rPh>
    <rPh sb="8" eb="10">
      <t>ソンシツ</t>
    </rPh>
    <phoneticPr fontId="2"/>
  </si>
  <si>
    <t>保有する議
決権の数</t>
    <phoneticPr fontId="2"/>
  </si>
  <si>
    <t>保有する議
決権の割合</t>
    <phoneticPr fontId="2"/>
  </si>
  <si>
    <t>短期貸付金</t>
  </si>
  <si>
    <t>長期貸付金</t>
  </si>
  <si>
    <t>有価証券</t>
  </si>
  <si>
    <t>投資有価証券</t>
  </si>
  <si>
    <t>出資金</t>
  </si>
  <si>
    <t>子会社出資金</t>
  </si>
  <si>
    <t>短期借入金</t>
  </si>
  <si>
    <t>長期借入金</t>
  </si>
  <si>
    <t>　担保に供した固定資産の種類及び帳簿価額</t>
    <phoneticPr fontId="2"/>
  </si>
  <si>
    <t>(1)</t>
    <phoneticPr fontId="2"/>
  </si>
  <si>
    <t>（小計）</t>
    <rPh sb="1" eb="3">
      <t>ショウケイ</t>
    </rPh>
    <phoneticPr fontId="2"/>
  </si>
  <si>
    <t>千円</t>
  </si>
  <si>
    <t>　合　　　　計</t>
    <rPh sb="1" eb="2">
      <t>ゴウ</t>
    </rPh>
    <rPh sb="6" eb="7">
      <t>ケイ</t>
    </rPh>
    <phoneticPr fontId="2"/>
  </si>
  <si>
    <t>　親会社及び支配関係を持っている法人との営業取引による取引高</t>
    <rPh sb="1" eb="2">
      <t>オヤ</t>
    </rPh>
    <rPh sb="2" eb="4">
      <t>カイシャ</t>
    </rPh>
    <rPh sb="4" eb="5">
      <t>オヨ</t>
    </rPh>
    <rPh sb="6" eb="8">
      <t>シハイ</t>
    </rPh>
    <rPh sb="8" eb="10">
      <t>カンケイ</t>
    </rPh>
    <rPh sb="11" eb="12">
      <t>モ</t>
    </rPh>
    <rPh sb="16" eb="18">
      <t>ホウジン</t>
    </rPh>
    <rPh sb="20" eb="22">
      <t>エイギョウ</t>
    </rPh>
    <rPh sb="22" eb="24">
      <t>トリヒキ</t>
    </rPh>
    <rPh sb="27" eb="30">
      <t>トリヒキダカ</t>
    </rPh>
    <phoneticPr fontId="2"/>
  </si>
  <si>
    <t>役員に対する債権額</t>
    <phoneticPr fontId="2"/>
  </si>
  <si>
    <t>役員に対する債務額</t>
    <phoneticPr fontId="2"/>
  </si>
  <si>
    <t>（資産の部）</t>
  </si>
  <si>
    <t>資産合計</t>
    <phoneticPr fontId="2"/>
  </si>
  <si>
    <t>（負債の部）</t>
    <phoneticPr fontId="2"/>
  </si>
  <si>
    <t>負債合計</t>
    <rPh sb="0" eb="2">
      <t>フサイ</t>
    </rPh>
    <rPh sb="2" eb="4">
      <t>ゴウケイ</t>
    </rPh>
    <phoneticPr fontId="2"/>
  </si>
  <si>
    <t>第２　経理の状況</t>
    <rPh sb="0" eb="1">
      <t>ダイ</t>
    </rPh>
    <rPh sb="3" eb="5">
      <t>ケイリ</t>
    </rPh>
    <rPh sb="6" eb="8">
      <t>ジョウキョウ</t>
    </rPh>
    <phoneticPr fontId="2"/>
  </si>
  <si>
    <t>科目</t>
    <rPh sb="0" eb="1">
      <t>カ</t>
    </rPh>
    <rPh sb="1" eb="2">
      <t>メ</t>
    </rPh>
    <phoneticPr fontId="2"/>
  </si>
  <si>
    <t>金額</t>
    <rPh sb="0" eb="1">
      <t>キン</t>
    </rPh>
    <rPh sb="1" eb="2">
      <t>ガク</t>
    </rPh>
    <phoneticPr fontId="2"/>
  </si>
  <si>
    <t>１</t>
    <phoneticPr fontId="2"/>
  </si>
  <si>
    <t>　取締役及び監査役等役員に対する金銭債権及び金銭債務</t>
    <phoneticPr fontId="2"/>
  </si>
  <si>
    <t>総　　　　　額</t>
    <phoneticPr fontId="2"/>
  </si>
  <si>
    <t>　保証債務額</t>
    <phoneticPr fontId="2"/>
  </si>
  <si>
    <t>　受取手形割引高</t>
    <phoneticPr fontId="2"/>
  </si>
  <si>
    <t>　受取手形譲渡高</t>
    <phoneticPr fontId="2"/>
  </si>
  <si>
    <t>（科目）</t>
    <rPh sb="1" eb="3">
      <t>カモク</t>
    </rPh>
    <phoneticPr fontId="2"/>
  </si>
  <si>
    <t>（金額）</t>
    <rPh sb="1" eb="3">
      <t>キンガク</t>
    </rPh>
    <phoneticPr fontId="2"/>
  </si>
  <si>
    <t>（資産の種類）</t>
    <rPh sb="1" eb="3">
      <t>シサン</t>
    </rPh>
    <rPh sb="4" eb="6">
      <t>シュルイ</t>
    </rPh>
    <phoneticPr fontId="2"/>
  </si>
  <si>
    <t>(2)</t>
  </si>
  <si>
    <t>(3)</t>
  </si>
  <si>
    <t>(4)</t>
  </si>
  <si>
    <t>(5)</t>
  </si>
  <si>
    <t>(6)</t>
  </si>
  <si>
    <t>３</t>
    <phoneticPr fontId="2"/>
  </si>
  <si>
    <t>　事業運営組織</t>
    <phoneticPr fontId="2"/>
  </si>
  <si>
    <t>資本準備金</t>
    <rPh sb="0" eb="2">
      <t>シホン</t>
    </rPh>
    <rPh sb="2" eb="5">
      <t>ジュンビキン</t>
    </rPh>
    <phoneticPr fontId="2"/>
  </si>
  <si>
    <t>利益準備金</t>
    <rPh sb="0" eb="2">
      <t>リエキ</t>
    </rPh>
    <rPh sb="2" eb="5">
      <t>ジュンビキン</t>
    </rPh>
    <phoneticPr fontId="2"/>
  </si>
  <si>
    <t>氏　　　名
(生年月日及び住所)</t>
    <rPh sb="7" eb="9">
      <t>セイネン</t>
    </rPh>
    <rPh sb="9" eb="11">
      <t>ガッピ</t>
    </rPh>
    <rPh sb="11" eb="12">
      <t>オヨ</t>
    </rPh>
    <rPh sb="13" eb="15">
      <t>ジュウショ</t>
    </rPh>
    <phoneticPr fontId="2"/>
  </si>
  <si>
    <t>　株主構成</t>
    <rPh sb="1" eb="3">
      <t>カブヌシ</t>
    </rPh>
    <rPh sb="3" eb="5">
      <t>コウセイ</t>
    </rPh>
    <phoneticPr fontId="2"/>
  </si>
  <si>
    <t>(3)</t>
    <phoneticPr fontId="2"/>
  </si>
  <si>
    <t>　役員及び従業員の状況</t>
    <phoneticPr fontId="2"/>
  </si>
  <si>
    <t>合計</t>
    <rPh sb="0" eb="2">
      <t>ゴウケイ</t>
    </rPh>
    <phoneticPr fontId="2"/>
  </si>
  <si>
    <t>区分</t>
    <phoneticPr fontId="2"/>
  </si>
  <si>
    <t>住所</t>
    <phoneticPr fontId="2"/>
  </si>
  <si>
    <t>区　　分</t>
    <phoneticPr fontId="2"/>
  </si>
  <si>
    <t>従 業 員</t>
    <rPh sb="0" eb="1">
      <t>ジュウ</t>
    </rPh>
    <rPh sb="2" eb="3">
      <t>ギョウ</t>
    </rPh>
    <rPh sb="4" eb="5">
      <t>イン</t>
    </rPh>
    <phoneticPr fontId="2"/>
  </si>
  <si>
    <t>出 荷 者</t>
    <rPh sb="0" eb="1">
      <t>デ</t>
    </rPh>
    <rPh sb="2" eb="3">
      <t>ニ</t>
    </rPh>
    <rPh sb="4" eb="5">
      <t>モノ</t>
    </rPh>
    <phoneticPr fontId="2"/>
  </si>
  <si>
    <t>開 設 者</t>
    <rPh sb="0" eb="1">
      <t>カイ</t>
    </rPh>
    <rPh sb="2" eb="3">
      <t>セツ</t>
    </rPh>
    <rPh sb="4" eb="5">
      <t>モノ</t>
    </rPh>
    <phoneticPr fontId="2"/>
  </si>
  <si>
    <t>そ の 他</t>
    <rPh sb="4" eb="5">
      <t>タ</t>
    </rPh>
    <phoneticPr fontId="2"/>
  </si>
  <si>
    <t>従　業　員</t>
    <phoneticPr fontId="2"/>
  </si>
  <si>
    <t>役　　　員</t>
    <phoneticPr fontId="2"/>
  </si>
  <si>
    <t>営　業　関　係</t>
    <phoneticPr fontId="2"/>
  </si>
  <si>
    <t>事　務　関　係</t>
    <phoneticPr fontId="2"/>
  </si>
  <si>
    <t>非　　常　　勤</t>
    <phoneticPr fontId="2"/>
  </si>
  <si>
    <t>常　　　　　勤</t>
    <phoneticPr fontId="2"/>
  </si>
  <si>
    <t>小　　　　計</t>
    <phoneticPr fontId="2"/>
  </si>
  <si>
    <t>合　　計</t>
    <rPh sb="0" eb="1">
      <t>ゴウ</t>
    </rPh>
    <rPh sb="3" eb="4">
      <t>ケイ</t>
    </rPh>
    <phoneticPr fontId="2"/>
  </si>
  <si>
    <t>総株主等の議
決権の数(A)</t>
    <phoneticPr fontId="2"/>
  </si>
  <si>
    <t>保有する議決
権の数(B)</t>
    <phoneticPr fontId="2"/>
  </si>
  <si>
    <t>　卸売業務に係る取扱品目についての取扱高及び売上損益</t>
    <rPh sb="1" eb="3">
      <t>オロシウリ</t>
    </rPh>
    <rPh sb="3" eb="5">
      <t>ギョウム</t>
    </rPh>
    <rPh sb="6" eb="7">
      <t>カカ</t>
    </rPh>
    <rPh sb="8" eb="10">
      <t>トリアツカイ</t>
    </rPh>
    <rPh sb="10" eb="12">
      <t>ヒンモク</t>
    </rPh>
    <rPh sb="17" eb="20">
      <t>トリアツカイダカ</t>
    </rPh>
    <rPh sb="20" eb="21">
      <t>オヨ</t>
    </rPh>
    <rPh sb="22" eb="24">
      <t>ウリアゲ</t>
    </rPh>
    <rPh sb="24" eb="26">
      <t>ソンエキ</t>
    </rPh>
    <phoneticPr fontId="2"/>
  </si>
  <si>
    <t>買付販売</t>
    <rPh sb="0" eb="2">
      <t>カイツケ</t>
    </rPh>
    <rPh sb="2" eb="4">
      <t>ハンバイ</t>
    </rPh>
    <phoneticPr fontId="2"/>
  </si>
  <si>
    <t>数量</t>
    <rPh sb="0" eb="2">
      <t>スウリョウ</t>
    </rPh>
    <phoneticPr fontId="2"/>
  </si>
  <si>
    <t>当期合計(A)</t>
    <rPh sb="0" eb="2">
      <t>トウキ</t>
    </rPh>
    <rPh sb="2" eb="4">
      <t>ゴウケイ</t>
    </rPh>
    <phoneticPr fontId="2"/>
  </si>
  <si>
    <t>前年同期(B)</t>
    <rPh sb="0" eb="2">
      <t>ゼンネン</t>
    </rPh>
    <rPh sb="2" eb="4">
      <t>ドウキ</t>
    </rPh>
    <phoneticPr fontId="2"/>
  </si>
  <si>
    <t>委託手数料</t>
    <rPh sb="0" eb="1">
      <t>イ</t>
    </rPh>
    <rPh sb="1" eb="2">
      <t>コトヅケ</t>
    </rPh>
    <rPh sb="2" eb="5">
      <t>テスウリョウ</t>
    </rPh>
    <phoneticPr fontId="2"/>
  </si>
  <si>
    <t>前年同期対比(A/B)</t>
    <rPh sb="0" eb="2">
      <t>ゼンネン</t>
    </rPh>
    <rPh sb="2" eb="4">
      <t>ドウキ</t>
    </rPh>
    <rPh sb="4" eb="6">
      <t>タイヒ</t>
    </rPh>
    <phoneticPr fontId="2"/>
  </si>
  <si>
    <t>Ⅰ　営業損益</t>
  </si>
  <si>
    <t>　１　卸売業務</t>
  </si>
  <si>
    <t>受託手数料</t>
  </si>
  <si>
    <t>（受託品取扱額）</t>
  </si>
  <si>
    <t>買付販売損益</t>
  </si>
  <si>
    <t>1)</t>
  </si>
  <si>
    <t>純売上高</t>
  </si>
  <si>
    <t>　商品総売上高</t>
  </si>
  <si>
    <t>　売上値引及び戻り高</t>
  </si>
  <si>
    <t>2)</t>
  </si>
  <si>
    <t>売上原価</t>
  </si>
  <si>
    <t>　商品純仕入高</t>
  </si>
  <si>
    <t>　　総仕入高</t>
  </si>
  <si>
    <t>　　仕入値引及び戻し高</t>
  </si>
  <si>
    <t>　期末商品たな卸高</t>
  </si>
  <si>
    <t>　２　兼業業務</t>
  </si>
  <si>
    <t>　３　販売費及び一般管理費</t>
  </si>
  <si>
    <t>Ⅱ　営業外損益</t>
  </si>
  <si>
    <t>　１　営業外収益</t>
  </si>
  <si>
    <t>　２　営業外費用</t>
  </si>
  <si>
    <t>備　　考</t>
    <rPh sb="0" eb="1">
      <t>ビ</t>
    </rPh>
    <rPh sb="3" eb="4">
      <t>コウ</t>
    </rPh>
    <phoneticPr fontId="2"/>
  </si>
  <si>
    <t>大口株主の名簿（上位１０位まで）</t>
    <rPh sb="0" eb="2">
      <t>オオグチ</t>
    </rPh>
    <rPh sb="2" eb="4">
      <t>カブヌシ</t>
    </rPh>
    <rPh sb="5" eb="7">
      <t>メイボ</t>
    </rPh>
    <rPh sb="8" eb="10">
      <t>ジョウイ</t>
    </rPh>
    <rPh sb="12" eb="13">
      <t>イ</t>
    </rPh>
    <phoneticPr fontId="2"/>
  </si>
  <si>
    <t>第１　業務の状況</t>
  </si>
  <si>
    <t>取締役11</t>
    <rPh sb="0" eb="3">
      <t>トリシマリヤク</t>
    </rPh>
    <phoneticPr fontId="2"/>
  </si>
  <si>
    <t>取締役12</t>
    <rPh sb="0" eb="3">
      <t>トリシマリヤク</t>
    </rPh>
    <phoneticPr fontId="2"/>
  </si>
  <si>
    <t>取締役13</t>
    <rPh sb="0" eb="3">
      <t>トリシマリヤク</t>
    </rPh>
    <phoneticPr fontId="2"/>
  </si>
  <si>
    <t>取締役14</t>
    <rPh sb="0" eb="3">
      <t>トリシマリヤク</t>
    </rPh>
    <phoneticPr fontId="2"/>
  </si>
  <si>
    <t>取締役15</t>
    <rPh sb="0" eb="3">
      <t>トリシマリヤク</t>
    </rPh>
    <phoneticPr fontId="2"/>
  </si>
  <si>
    <t>退職給与金</t>
  </si>
  <si>
    <t>旅費交通費</t>
  </si>
  <si>
    <t>通信費</t>
  </si>
  <si>
    <t>運搬費</t>
  </si>
  <si>
    <t>受託品事故損</t>
  </si>
  <si>
    <t>会議費</t>
  </si>
  <si>
    <t>交際費</t>
  </si>
  <si>
    <t>宣伝広告費</t>
  </si>
  <si>
    <t>貸倒引当金繰入</t>
  </si>
  <si>
    <t>消耗品費</t>
  </si>
  <si>
    <t>図書費</t>
  </si>
  <si>
    <t>減価償却費</t>
  </si>
  <si>
    <t>修繕費</t>
  </si>
  <si>
    <t>保険料</t>
  </si>
  <si>
    <t>水道光熱費</t>
  </si>
  <si>
    <t>賃借料</t>
  </si>
  <si>
    <t>公共負担金</t>
  </si>
  <si>
    <t>公租公課</t>
  </si>
  <si>
    <t>支払賦課金</t>
  </si>
  <si>
    <t>雑費</t>
  </si>
  <si>
    <t>受取利息及び配当金</t>
  </si>
  <si>
    <t>仕入割引</t>
  </si>
  <si>
    <t>有価証券売却益</t>
  </si>
  <si>
    <t>雑収入</t>
  </si>
  <si>
    <t>有価証券売却損</t>
  </si>
  <si>
    <t>繰延資産償却</t>
  </si>
  <si>
    <t>雑損失</t>
  </si>
  <si>
    <t>法人税等</t>
  </si>
  <si>
    <t>法人税等調整額</t>
  </si>
  <si>
    <t>損益計算書</t>
    <rPh sb="0" eb="2">
      <t>ソンエキ</t>
    </rPh>
    <rPh sb="2" eb="5">
      <t>ケイサンショ</t>
    </rPh>
    <phoneticPr fontId="2"/>
  </si>
  <si>
    <t>役名及び職名</t>
  </si>
  <si>
    <t>人　　数</t>
  </si>
  <si>
    <t>平 均 年 齢</t>
  </si>
  <si>
    <t>平均勤続年数</t>
  </si>
  <si>
    <t>臨時職員年間平均雇用人数</t>
  </si>
  <si>
    <t>売買参加者</t>
    <rPh sb="0" eb="2">
      <t>バイバイ</t>
    </rPh>
    <rPh sb="2" eb="5">
      <t>サンカシャ</t>
    </rPh>
    <phoneticPr fontId="2"/>
  </si>
  <si>
    <t>仲卸業者</t>
  </si>
  <si>
    <t>氏名又は名称</t>
  </si>
  <si>
    <t>役　　員</t>
    <rPh sb="0" eb="1">
      <t>ヤク</t>
    </rPh>
    <rPh sb="3" eb="4">
      <t>イン</t>
    </rPh>
    <phoneticPr fontId="2"/>
  </si>
  <si>
    <t>卸売業務の状況</t>
    <rPh sb="0" eb="2">
      <t>オロシウリ</t>
    </rPh>
    <rPh sb="2" eb="4">
      <t>ギョウム</t>
    </rPh>
    <rPh sb="5" eb="7">
      <t>ジョウキョウ</t>
    </rPh>
    <phoneticPr fontId="2"/>
  </si>
  <si>
    <t>受託販売</t>
    <rPh sb="0" eb="2">
      <t>ジュタク</t>
    </rPh>
    <rPh sb="2" eb="4">
      <t>ハンバイ</t>
    </rPh>
    <phoneticPr fontId="2"/>
  </si>
  <si>
    <t>金額</t>
    <rPh sb="0" eb="2">
      <t>キンガク</t>
    </rPh>
    <phoneticPr fontId="2"/>
  </si>
  <si>
    <t>代表取締役社長</t>
    <rPh sb="0" eb="2">
      <t>ダイヒョウ</t>
    </rPh>
    <rPh sb="2" eb="5">
      <t>トリシマリヤク</t>
    </rPh>
    <rPh sb="5" eb="7">
      <t>シャチョウ</t>
    </rPh>
    <phoneticPr fontId="2"/>
  </si>
  <si>
    <t>２</t>
    <phoneticPr fontId="2"/>
  </si>
  <si>
    <t>　兼業業務の概況</t>
    <rPh sb="1" eb="3">
      <t>ケンギョウ</t>
    </rPh>
    <rPh sb="3" eb="5">
      <t>ギョウム</t>
    </rPh>
    <rPh sb="6" eb="8">
      <t>ガイキョウ</t>
    </rPh>
    <phoneticPr fontId="2"/>
  </si>
  <si>
    <t>　他の法人に対する支配関係の概要</t>
    <rPh sb="1" eb="2">
      <t>タ</t>
    </rPh>
    <rPh sb="3" eb="5">
      <t>ホウジン</t>
    </rPh>
    <rPh sb="6" eb="7">
      <t>タイ</t>
    </rPh>
    <rPh sb="9" eb="11">
      <t>シハイ</t>
    </rPh>
    <rPh sb="11" eb="13">
      <t>カンケイ</t>
    </rPh>
    <rPh sb="14" eb="16">
      <t>ガイヨウ</t>
    </rPh>
    <phoneticPr fontId="2"/>
  </si>
  <si>
    <t>所在地</t>
    <rPh sb="0" eb="3">
      <t>ショザイチ</t>
    </rPh>
    <phoneticPr fontId="2"/>
  </si>
  <si>
    <t>④</t>
    <phoneticPr fontId="2"/>
  </si>
  <si>
    <t>販売利益（損失）
金額</t>
    <rPh sb="0" eb="2">
      <t>ハンバイ</t>
    </rPh>
    <rPh sb="2" eb="4">
      <t>リエキ</t>
    </rPh>
    <rPh sb="5" eb="7">
      <t>ソンシツ</t>
    </rPh>
    <rPh sb="9" eb="11">
      <t>キンガク</t>
    </rPh>
    <phoneticPr fontId="2"/>
  </si>
  <si>
    <t>種類</t>
    <rPh sb="0" eb="2">
      <t>シュルイ</t>
    </rPh>
    <phoneticPr fontId="2"/>
  </si>
  <si>
    <t>仲卸業者</t>
    <rPh sb="0" eb="2">
      <t>ナカオロシ</t>
    </rPh>
    <rPh sb="2" eb="4">
      <t>ギョウシャ</t>
    </rPh>
    <phoneticPr fontId="2"/>
  </si>
  <si>
    <t>小計</t>
    <rPh sb="0" eb="2">
      <t>ショウケイ</t>
    </rPh>
    <phoneticPr fontId="2"/>
  </si>
  <si>
    <t>千円</t>
    <rPh sb="0" eb="2">
      <t>センエン</t>
    </rPh>
    <phoneticPr fontId="2"/>
  </si>
  <si>
    <t>生産者任意組合</t>
  </si>
  <si>
    <t>出荷団体</t>
  </si>
  <si>
    <t>産地出荷業者</t>
  </si>
  <si>
    <t>代表取締役会長</t>
    <rPh sb="0" eb="2">
      <t>ダイヒョウ</t>
    </rPh>
    <rPh sb="2" eb="5">
      <t>トリシマリヤク</t>
    </rPh>
    <rPh sb="5" eb="7">
      <t>カイチョウ</t>
    </rPh>
    <phoneticPr fontId="2"/>
  </si>
  <si>
    <t>副社長</t>
    <rPh sb="0" eb="3">
      <t>フクシャチョウ</t>
    </rPh>
    <phoneticPr fontId="2"/>
  </si>
  <si>
    <t>会長</t>
    <rPh sb="0" eb="2">
      <t>カイチョウ</t>
    </rPh>
    <phoneticPr fontId="2"/>
  </si>
  <si>
    <t>社長</t>
    <rPh sb="0" eb="2">
      <t>シャチョウ</t>
    </rPh>
    <phoneticPr fontId="2"/>
  </si>
  <si>
    <t>専務</t>
    <rPh sb="0" eb="2">
      <t>センム</t>
    </rPh>
    <phoneticPr fontId="2"/>
  </si>
  <si>
    <t>常務</t>
    <rPh sb="0" eb="2">
      <t>ジョウム</t>
    </rPh>
    <phoneticPr fontId="2"/>
  </si>
  <si>
    <t>監査</t>
    <rPh sb="0" eb="2">
      <t>カンサ</t>
    </rPh>
    <phoneticPr fontId="2"/>
  </si>
  <si>
    <t>代表取締役副社長</t>
    <rPh sb="0" eb="2">
      <t>ダイヒョウ</t>
    </rPh>
    <rPh sb="2" eb="5">
      <t>トリシマリヤク</t>
    </rPh>
    <rPh sb="5" eb="8">
      <t>フクシャチョウ</t>
    </rPh>
    <phoneticPr fontId="2"/>
  </si>
  <si>
    <t>代表取締役専務</t>
    <rPh sb="0" eb="2">
      <t>ダイヒョウ</t>
    </rPh>
    <rPh sb="2" eb="5">
      <t>トリシマリヤク</t>
    </rPh>
    <rPh sb="5" eb="7">
      <t>センム</t>
    </rPh>
    <phoneticPr fontId="2"/>
  </si>
  <si>
    <t>代表</t>
    <rPh sb="0" eb="2">
      <t>ダイヒョウ</t>
    </rPh>
    <phoneticPr fontId="2"/>
  </si>
  <si>
    <t>取締役１</t>
    <rPh sb="0" eb="3">
      <t>トリシマリヤク</t>
    </rPh>
    <phoneticPr fontId="2"/>
  </si>
  <si>
    <t>取締役２</t>
    <rPh sb="0" eb="3">
      <t>トリシマリヤク</t>
    </rPh>
    <phoneticPr fontId="2"/>
  </si>
  <si>
    <t>取締役３</t>
    <rPh sb="0" eb="3">
      <t>トリシマリヤク</t>
    </rPh>
    <phoneticPr fontId="2"/>
  </si>
  <si>
    <t>取締役４</t>
    <rPh sb="0" eb="3">
      <t>トリシマリヤク</t>
    </rPh>
    <phoneticPr fontId="2"/>
  </si>
  <si>
    <t>取締役５</t>
    <rPh sb="0" eb="3">
      <t>トリシマリヤク</t>
    </rPh>
    <phoneticPr fontId="2"/>
  </si>
  <si>
    <t>取締役６</t>
    <rPh sb="0" eb="3">
      <t>トリシマリヤク</t>
    </rPh>
    <phoneticPr fontId="2"/>
  </si>
  <si>
    <t>取締役７</t>
    <rPh sb="0" eb="3">
      <t>トリシマリヤク</t>
    </rPh>
    <phoneticPr fontId="2"/>
  </si>
  <si>
    <t>取締役８</t>
    <rPh sb="0" eb="3">
      <t>トリシマリヤク</t>
    </rPh>
    <phoneticPr fontId="2"/>
  </si>
  <si>
    <t>取締役９</t>
    <rPh sb="0" eb="3">
      <t>トリシマリヤク</t>
    </rPh>
    <phoneticPr fontId="2"/>
  </si>
  <si>
    <t>取締役10</t>
    <rPh sb="0" eb="3">
      <t>トリシマリヤク</t>
    </rPh>
    <phoneticPr fontId="2"/>
  </si>
  <si>
    <t>業務の内容</t>
    <rPh sb="0" eb="2">
      <t>ギョウム</t>
    </rPh>
    <rPh sb="3" eb="5">
      <t>ナイヨウ</t>
    </rPh>
    <phoneticPr fontId="2"/>
  </si>
  <si>
    <t>売上高</t>
    <rPh sb="0" eb="3">
      <t>ウリアゲダカ</t>
    </rPh>
    <phoneticPr fontId="2"/>
  </si>
  <si>
    <t>法人の名称</t>
    <rPh sb="0" eb="2">
      <t>ホウジン</t>
    </rPh>
    <rPh sb="3" eb="5">
      <t>メイショウ</t>
    </rPh>
    <phoneticPr fontId="2"/>
  </si>
  <si>
    <t>資本金</t>
    <rPh sb="0" eb="3">
      <t>シホンキン</t>
    </rPh>
    <phoneticPr fontId="2"/>
  </si>
  <si>
    <t>貸借対照表</t>
    <rPh sb="0" eb="2">
      <t>タイシャク</t>
    </rPh>
    <rPh sb="2" eb="5">
      <t>タイショウヒョウ</t>
    </rPh>
    <phoneticPr fontId="2"/>
  </si>
  <si>
    <t>従業員給料手当</t>
  </si>
  <si>
    <t>福利厚生費</t>
  </si>
  <si>
    <t>名称</t>
    <rPh sb="0" eb="2">
      <t>メイショウ</t>
    </rPh>
    <phoneticPr fontId="2"/>
  </si>
  <si>
    <t>　期首商品たな卸高</t>
    <phoneticPr fontId="2"/>
  </si>
  <si>
    <t>割合(B/A)</t>
    <rPh sb="0" eb="2">
      <t>ワリアイ</t>
    </rPh>
    <phoneticPr fontId="2"/>
  </si>
  <si>
    <t>純資産合計</t>
    <rPh sb="0" eb="3">
      <t>ジュンシサン</t>
    </rPh>
    <rPh sb="3" eb="5">
      <t>ゴウケイ</t>
    </rPh>
    <phoneticPr fontId="2"/>
  </si>
  <si>
    <t>専務取締役１</t>
    <rPh sb="0" eb="2">
      <t>センム</t>
    </rPh>
    <rPh sb="2" eb="5">
      <t>トリシマリヤク</t>
    </rPh>
    <phoneticPr fontId="2"/>
  </si>
  <si>
    <t>専務取締役２</t>
    <rPh sb="0" eb="2">
      <t>センム</t>
    </rPh>
    <rPh sb="2" eb="5">
      <t>トリシマリヤク</t>
    </rPh>
    <phoneticPr fontId="2"/>
  </si>
  <si>
    <t>専務取締役３</t>
    <rPh sb="0" eb="2">
      <t>センム</t>
    </rPh>
    <rPh sb="2" eb="5">
      <t>トリシマリヤク</t>
    </rPh>
    <phoneticPr fontId="2"/>
  </si>
  <si>
    <t>(1)</t>
    <phoneticPr fontId="2"/>
  </si>
  <si>
    <t>常務取締役１</t>
    <rPh sb="0" eb="2">
      <t>ジョウム</t>
    </rPh>
    <rPh sb="2" eb="5">
      <t>トリシマリヤク</t>
    </rPh>
    <phoneticPr fontId="2"/>
  </si>
  <si>
    <t>常務取締役２</t>
    <rPh sb="0" eb="2">
      <t>ジョウム</t>
    </rPh>
    <rPh sb="2" eb="5">
      <t>トリシマリヤク</t>
    </rPh>
    <phoneticPr fontId="2"/>
  </si>
  <si>
    <t>常務取締役３</t>
    <rPh sb="0" eb="2">
      <t>ジョウム</t>
    </rPh>
    <rPh sb="2" eb="5">
      <t>トリシマリヤク</t>
    </rPh>
    <phoneticPr fontId="2"/>
  </si>
  <si>
    <t>常務取締役４</t>
    <rPh sb="0" eb="2">
      <t>ジョウム</t>
    </rPh>
    <rPh sb="2" eb="5">
      <t>トリシマリヤク</t>
    </rPh>
    <phoneticPr fontId="2"/>
  </si>
  <si>
    <t>常務取締役５</t>
    <rPh sb="0" eb="2">
      <t>ジョウム</t>
    </rPh>
    <rPh sb="2" eb="5">
      <t>トリシマリヤク</t>
    </rPh>
    <phoneticPr fontId="2"/>
  </si>
  <si>
    <t>常務取締役６</t>
    <rPh sb="0" eb="2">
      <t>ジョウム</t>
    </rPh>
    <rPh sb="2" eb="5">
      <t>トリシマリヤク</t>
    </rPh>
    <phoneticPr fontId="2"/>
  </si>
  <si>
    <t>監査役１</t>
    <rPh sb="0" eb="3">
      <t>カンサヤク</t>
    </rPh>
    <phoneticPr fontId="2"/>
  </si>
  <si>
    <t>監査役２</t>
    <rPh sb="0" eb="3">
      <t>カンサヤク</t>
    </rPh>
    <phoneticPr fontId="2"/>
  </si>
  <si>
    <t>監査役３</t>
    <rPh sb="0" eb="3">
      <t>カンサヤク</t>
    </rPh>
    <phoneticPr fontId="2"/>
  </si>
  <si>
    <t>監査役４</t>
    <rPh sb="0" eb="3">
      <t>カンサヤク</t>
    </rPh>
    <phoneticPr fontId="2"/>
  </si>
  <si>
    <t>監査役５</t>
    <rPh sb="0" eb="3">
      <t>カンサヤク</t>
    </rPh>
    <phoneticPr fontId="2"/>
  </si>
  <si>
    <t>役職ｺｰﾄﾞ</t>
    <rPh sb="0" eb="2">
      <t>ヤクショク</t>
    </rPh>
    <phoneticPr fontId="2"/>
  </si>
  <si>
    <t>専務取締役４</t>
    <rPh sb="0" eb="2">
      <t>センム</t>
    </rPh>
    <rPh sb="2" eb="5">
      <t>トリシマリヤク</t>
    </rPh>
    <phoneticPr fontId="2"/>
  </si>
  <si>
    <t>専務取締役５</t>
    <rPh sb="0" eb="2">
      <t>センム</t>
    </rPh>
    <rPh sb="2" eb="5">
      <t>トリシマリヤク</t>
    </rPh>
    <phoneticPr fontId="2"/>
  </si>
  <si>
    <t>株主順位</t>
    <rPh sb="0" eb="2">
      <t>カブヌシ</t>
    </rPh>
    <rPh sb="2" eb="4">
      <t>ジュンイ</t>
    </rPh>
    <phoneticPr fontId="2"/>
  </si>
  <si>
    <t>売上高</t>
  </si>
  <si>
    <t>　附帯業務の概況</t>
    <rPh sb="1" eb="3">
      <t>フタイ</t>
    </rPh>
    <rPh sb="3" eb="5">
      <t>ギョウム</t>
    </rPh>
    <rPh sb="6" eb="8">
      <t>ガイキョウ</t>
    </rPh>
    <phoneticPr fontId="2"/>
  </si>
  <si>
    <t>役員報酬</t>
    <rPh sb="2" eb="4">
      <t>ホウシュウ</t>
    </rPh>
    <phoneticPr fontId="2"/>
  </si>
  <si>
    <t>退職給付引当金繰入</t>
    <rPh sb="2" eb="4">
      <t>キュウフ</t>
    </rPh>
    <phoneticPr fontId="2"/>
  </si>
  <si>
    <t>寄付金</t>
    <rPh sb="0" eb="3">
      <t>キフキン</t>
    </rPh>
    <phoneticPr fontId="2"/>
  </si>
  <si>
    <t>貸倒損失</t>
    <rPh sb="0" eb="2">
      <t>カシダオレ</t>
    </rPh>
    <rPh sb="2" eb="4">
      <t>ソンシツ</t>
    </rPh>
    <phoneticPr fontId="2"/>
  </si>
  <si>
    <t>支払利息</t>
    <phoneticPr fontId="2"/>
  </si>
  <si>
    <t>買付販売
利益（損失）金額</t>
    <rPh sb="0" eb="2">
      <t>カイツケ</t>
    </rPh>
    <rPh sb="2" eb="4">
      <t>ハンバイ</t>
    </rPh>
    <rPh sb="5" eb="7">
      <t>リエキ</t>
    </rPh>
    <rPh sb="8" eb="10">
      <t>ソンシツ</t>
    </rPh>
    <rPh sb="11" eb="13">
      <t>キンガク</t>
    </rPh>
    <phoneticPr fontId="2"/>
  </si>
  <si>
    <t>卸売業務合計</t>
    <rPh sb="0" eb="2">
      <t>オロシウリ</t>
    </rPh>
    <rPh sb="2" eb="4">
      <t>ギョウム</t>
    </rPh>
    <rPh sb="4" eb="6">
      <t>ゴウケイ</t>
    </rPh>
    <phoneticPr fontId="2"/>
  </si>
  <si>
    <t>附帯業務利益(損失)金額</t>
    <rPh sb="0" eb="2">
      <t>フタイ</t>
    </rPh>
    <rPh sb="2" eb="4">
      <t>ギョウム</t>
    </rPh>
    <rPh sb="4" eb="6">
      <t>リエキ</t>
    </rPh>
    <rPh sb="7" eb="9">
      <t>ソンシツ</t>
    </rPh>
    <rPh sb="10" eb="12">
      <t>キンガク</t>
    </rPh>
    <phoneticPr fontId="2"/>
  </si>
  <si>
    <t>兼業業務税引前当期純利益(損失)金額</t>
    <rPh sb="0" eb="2">
      <t>ケンギョウ</t>
    </rPh>
    <rPh sb="2" eb="4">
      <t>ギョウム</t>
    </rPh>
    <rPh sb="4" eb="7">
      <t>ゼイビキマエ</t>
    </rPh>
    <rPh sb="7" eb="9">
      <t>トウキ</t>
    </rPh>
    <rPh sb="9" eb="12">
      <t>ジュンリエキ</t>
    </rPh>
    <rPh sb="13" eb="15">
      <t>ソンシツ</t>
    </rPh>
    <rPh sb="16" eb="18">
      <t>キンガク</t>
    </rPh>
    <phoneticPr fontId="2"/>
  </si>
  <si>
    <t>のれん</t>
    <phoneticPr fontId="2"/>
  </si>
  <si>
    <t>（純資産の部）</t>
    <rPh sb="1" eb="4">
      <t>ジュンシサン</t>
    </rPh>
    <phoneticPr fontId="2"/>
  </si>
  <si>
    <t>Ⅵ　株主資本</t>
    <rPh sb="2" eb="4">
      <t>カブヌシ</t>
    </rPh>
    <rPh sb="4" eb="6">
      <t>シホン</t>
    </rPh>
    <phoneticPr fontId="2"/>
  </si>
  <si>
    <t>１　資本金</t>
    <rPh sb="2" eb="5">
      <t>シホンキン</t>
    </rPh>
    <phoneticPr fontId="2"/>
  </si>
  <si>
    <t>２　新株式申込証拠金</t>
    <rPh sb="2" eb="5">
      <t>シンカブシキ</t>
    </rPh>
    <rPh sb="5" eb="7">
      <t>モウシコミ</t>
    </rPh>
    <rPh sb="7" eb="10">
      <t>ショウコキン</t>
    </rPh>
    <phoneticPr fontId="2"/>
  </si>
  <si>
    <t>５　自己株式</t>
    <rPh sb="2" eb="4">
      <t>ジコ</t>
    </rPh>
    <rPh sb="4" eb="6">
      <t>カブシキ</t>
    </rPh>
    <phoneticPr fontId="2"/>
  </si>
  <si>
    <t>６　自己株式申込証拠金</t>
    <rPh sb="2" eb="4">
      <t>ジコ</t>
    </rPh>
    <rPh sb="4" eb="6">
      <t>カブシキ</t>
    </rPh>
    <rPh sb="6" eb="8">
      <t>モウシコミ</t>
    </rPh>
    <rPh sb="8" eb="11">
      <t>ショウコキン</t>
    </rPh>
    <phoneticPr fontId="2"/>
  </si>
  <si>
    <t>Ⅶ　評価・換算差額等</t>
    <rPh sb="2" eb="4">
      <t>ヒョウカ</t>
    </rPh>
    <rPh sb="5" eb="7">
      <t>カンサン</t>
    </rPh>
    <rPh sb="7" eb="9">
      <t>サガク</t>
    </rPh>
    <rPh sb="9" eb="10">
      <t>トウ</t>
    </rPh>
    <phoneticPr fontId="2"/>
  </si>
  <si>
    <t>１　その他有価証券評価差額金</t>
    <rPh sb="4" eb="5">
      <t>タ</t>
    </rPh>
    <rPh sb="5" eb="7">
      <t>ユウカ</t>
    </rPh>
    <rPh sb="7" eb="9">
      <t>ショウケン</t>
    </rPh>
    <rPh sb="9" eb="11">
      <t>ヒョウカ</t>
    </rPh>
    <rPh sb="11" eb="13">
      <t>サガク</t>
    </rPh>
    <rPh sb="13" eb="14">
      <t>キン</t>
    </rPh>
    <phoneticPr fontId="2"/>
  </si>
  <si>
    <t>３　土地再評価差額金</t>
    <rPh sb="2" eb="4">
      <t>トチ</t>
    </rPh>
    <rPh sb="4" eb="7">
      <t>サイヒョウカ</t>
    </rPh>
    <rPh sb="7" eb="9">
      <t>サガク</t>
    </rPh>
    <rPh sb="9" eb="10">
      <t>キン</t>
    </rPh>
    <phoneticPr fontId="2"/>
  </si>
  <si>
    <t>Ⅷ　新株予約権</t>
    <rPh sb="2" eb="4">
      <t>シンカブ</t>
    </rPh>
    <rPh sb="4" eb="7">
      <t>ヨヤクケン</t>
    </rPh>
    <phoneticPr fontId="2"/>
  </si>
  <si>
    <t>負債及び純資産合計</t>
    <rPh sb="4" eb="7">
      <t>ジュンシサン</t>
    </rPh>
    <phoneticPr fontId="2"/>
  </si>
  <si>
    <t>３　資本剰余金</t>
    <rPh sb="2" eb="4">
      <t>シホン</t>
    </rPh>
    <rPh sb="4" eb="7">
      <t>ジョウヨキン</t>
    </rPh>
    <phoneticPr fontId="2"/>
  </si>
  <si>
    <t>その他資本剰余金</t>
    <rPh sb="6" eb="7">
      <t>アマ</t>
    </rPh>
    <phoneticPr fontId="2"/>
  </si>
  <si>
    <t>４　利益剰余金</t>
    <rPh sb="2" eb="4">
      <t>リエキ</t>
    </rPh>
    <rPh sb="4" eb="7">
      <t>ジョウヨキン</t>
    </rPh>
    <phoneticPr fontId="2"/>
  </si>
  <si>
    <t>Ⅲ　特別利益</t>
    <phoneticPr fontId="2"/>
  </si>
  <si>
    <t>　１　固定資産売却益</t>
    <rPh sb="3" eb="7">
      <t>コテイシサン</t>
    </rPh>
    <rPh sb="7" eb="10">
      <t>バイキャクエキ</t>
    </rPh>
    <phoneticPr fontId="2"/>
  </si>
  <si>
    <t>　２　前期損益修正益</t>
    <rPh sb="3" eb="5">
      <t>ゼンキ</t>
    </rPh>
    <rPh sb="5" eb="7">
      <t>ソンエキ</t>
    </rPh>
    <rPh sb="7" eb="9">
      <t>シュウセイ</t>
    </rPh>
    <rPh sb="9" eb="10">
      <t>エキ</t>
    </rPh>
    <phoneticPr fontId="2"/>
  </si>
  <si>
    <t>　３　その他の特別利益</t>
    <rPh sb="5" eb="6">
      <t>タ</t>
    </rPh>
    <rPh sb="7" eb="9">
      <t>トクベツ</t>
    </rPh>
    <rPh sb="9" eb="11">
      <t>リエキ</t>
    </rPh>
    <phoneticPr fontId="2"/>
  </si>
  <si>
    <t>Ⅳ　特別損失</t>
    <phoneticPr fontId="2"/>
  </si>
  <si>
    <t>　１　固定資産売却損</t>
    <rPh sb="3" eb="7">
      <t>コテイシサン</t>
    </rPh>
    <rPh sb="7" eb="9">
      <t>バイキャク</t>
    </rPh>
    <rPh sb="9" eb="10">
      <t>ゾン</t>
    </rPh>
    <phoneticPr fontId="2"/>
  </si>
  <si>
    <t>　４　前期損益修正損</t>
    <rPh sb="3" eb="5">
      <t>ゼンキ</t>
    </rPh>
    <rPh sb="5" eb="7">
      <t>ソンエキ</t>
    </rPh>
    <rPh sb="7" eb="9">
      <t>シュウセイ</t>
    </rPh>
    <rPh sb="9" eb="10">
      <t>ソン</t>
    </rPh>
    <phoneticPr fontId="2"/>
  </si>
  <si>
    <t>　５　その他の特別損失</t>
    <rPh sb="5" eb="6">
      <t>タ</t>
    </rPh>
    <rPh sb="7" eb="9">
      <t>トクベツ</t>
    </rPh>
    <rPh sb="9" eb="11">
      <t>ソンシツ</t>
    </rPh>
    <phoneticPr fontId="2"/>
  </si>
  <si>
    <t>(2)</t>
    <phoneticPr fontId="2"/>
  </si>
  <si>
    <t>　集荷先別取扱高の状況</t>
    <rPh sb="1" eb="3">
      <t>シュウカ</t>
    </rPh>
    <rPh sb="3" eb="4">
      <t>サキ</t>
    </rPh>
    <rPh sb="4" eb="5">
      <t>ベツ</t>
    </rPh>
    <rPh sb="5" eb="8">
      <t>トリアツカイダカ</t>
    </rPh>
    <rPh sb="9" eb="11">
      <t>ジョウキョウ</t>
    </rPh>
    <phoneticPr fontId="2"/>
  </si>
  <si>
    <t>区分</t>
    <rPh sb="0" eb="2">
      <t>クブン</t>
    </rPh>
    <phoneticPr fontId="2"/>
  </si>
  <si>
    <t>備考</t>
    <rPh sb="0" eb="2">
      <t>ビコウ</t>
    </rPh>
    <phoneticPr fontId="2"/>
  </si>
  <si>
    <t>Ⅰ　流動資産</t>
  </si>
  <si>
    <t>現金</t>
  </si>
  <si>
    <t>預金</t>
  </si>
  <si>
    <t>売掛金</t>
  </si>
  <si>
    <t>受取手形</t>
  </si>
  <si>
    <t>親会社株式</t>
  </si>
  <si>
    <t>商品</t>
  </si>
  <si>
    <t>貯蔵品</t>
  </si>
  <si>
    <t>前渡金</t>
  </si>
  <si>
    <t>荷主前渡金</t>
  </si>
  <si>
    <t>前払費用</t>
  </si>
  <si>
    <t>未収収益</t>
  </si>
  <si>
    <t>立替金</t>
  </si>
  <si>
    <t>未収金</t>
  </si>
  <si>
    <t>仮払金</t>
  </si>
  <si>
    <t>繰延税金資産</t>
  </si>
  <si>
    <t>貸倒引当金</t>
  </si>
  <si>
    <t>Ⅱ　固定資産</t>
  </si>
  <si>
    <t>１　有形固定資産</t>
  </si>
  <si>
    <t>建物</t>
  </si>
  <si>
    <t>構築物</t>
  </si>
  <si>
    <t>機械及び装置</t>
  </si>
  <si>
    <t>船舶及び車両その他の陸上運搬具</t>
  </si>
  <si>
    <t>工具、器具及び備品</t>
  </si>
  <si>
    <t>土地</t>
  </si>
  <si>
    <t>建設仮勘定</t>
  </si>
  <si>
    <t>２　無形固定資産</t>
  </si>
  <si>
    <t>借地権</t>
  </si>
  <si>
    <t>電話加入権</t>
  </si>
  <si>
    <t>施設負担金</t>
  </si>
  <si>
    <t>３　投資その他の資産</t>
  </si>
  <si>
    <t>子会社株式</t>
  </si>
  <si>
    <t>開設者預託保証金</t>
  </si>
  <si>
    <t>定期預金</t>
  </si>
  <si>
    <t>長期前払費用</t>
  </si>
  <si>
    <t>事業者保険料</t>
  </si>
  <si>
    <t>Ⅲ　繰延資産</t>
  </si>
  <si>
    <t>創立費</t>
  </si>
  <si>
    <t>開業費</t>
  </si>
  <si>
    <t>試験研究費</t>
  </si>
  <si>
    <t>開発費</t>
  </si>
  <si>
    <t>新株発行費</t>
  </si>
  <si>
    <t>Ⅳ　流動負債</t>
  </si>
  <si>
    <t>受託販売未払金</t>
  </si>
  <si>
    <t>支払手形（受託）</t>
  </si>
  <si>
    <t>荷主預り金</t>
  </si>
  <si>
    <t>買掛金（買付け）</t>
  </si>
  <si>
    <t>支払手形（買付け）</t>
  </si>
  <si>
    <t>預り金（買付け）</t>
  </si>
  <si>
    <t>買掛金（その他）</t>
  </si>
  <si>
    <t>支払手形（その他）</t>
  </si>
  <si>
    <t>未払金</t>
  </si>
  <si>
    <t>未払法人税等</t>
  </si>
  <si>
    <t>未払消費税等</t>
  </si>
  <si>
    <t>未払費用</t>
  </si>
  <si>
    <t>前受金</t>
  </si>
  <si>
    <t>預り金（その他）</t>
  </si>
  <si>
    <t>前受収益</t>
  </si>
  <si>
    <t>仮受金</t>
  </si>
  <si>
    <t>繰延税金負債</t>
  </si>
  <si>
    <t>賞与引当金</t>
  </si>
  <si>
    <t>Ⅴ　固定負債</t>
  </si>
  <si>
    <t>預り保証金</t>
  </si>
  <si>
    <t>税込</t>
    <rPh sb="0" eb="2">
      <t>ゼイコミ</t>
    </rPh>
    <phoneticPr fontId="2"/>
  </si>
  <si>
    <t>税抜き</t>
    <rPh sb="0" eb="2">
      <t>ゼイヌ</t>
    </rPh>
    <phoneticPr fontId="2"/>
  </si>
  <si>
    <t>略歴</t>
    <phoneticPr fontId="2"/>
  </si>
  <si>
    <t>　開設者　殿</t>
    <rPh sb="1" eb="3">
      <t>カイセツ</t>
    </rPh>
    <rPh sb="3" eb="4">
      <t>シャ</t>
    </rPh>
    <rPh sb="5" eb="6">
      <t>ドノ</t>
    </rPh>
    <phoneticPr fontId="2"/>
  </si>
  <si>
    <t>別記様式第２号（第７条第１項及び第21条第１項関係）</t>
    <rPh sb="0" eb="1">
      <t>ベツ</t>
    </rPh>
    <rPh sb="1" eb="2">
      <t>キ</t>
    </rPh>
    <phoneticPr fontId="2"/>
  </si>
  <si>
    <t>組織に関する事項</t>
    <phoneticPr fontId="2"/>
  </si>
  <si>
    <t>　役員の略歴</t>
    <phoneticPr fontId="2"/>
  </si>
  <si>
    <t>うち女性</t>
    <rPh sb="2" eb="4">
      <t>ジョセイ</t>
    </rPh>
    <phoneticPr fontId="2"/>
  </si>
  <si>
    <t>商社</t>
    <rPh sb="0" eb="2">
      <t>ショウシャ</t>
    </rPh>
    <phoneticPr fontId="2"/>
  </si>
  <si>
    <t>　受託販売に係る委託者への代金決済の状況</t>
    <rPh sb="1" eb="3">
      <t>ジュタク</t>
    </rPh>
    <rPh sb="3" eb="5">
      <t>ハンバイ</t>
    </rPh>
    <rPh sb="6" eb="7">
      <t>カカ</t>
    </rPh>
    <rPh sb="8" eb="11">
      <t>イタクシャ</t>
    </rPh>
    <rPh sb="13" eb="15">
      <t>ダイキン</t>
    </rPh>
    <rPh sb="15" eb="17">
      <t>ケッサイ</t>
    </rPh>
    <rPh sb="18" eb="20">
      <t>ジョウキョウ</t>
    </rPh>
    <phoneticPr fontId="2"/>
  </si>
  <si>
    <t>奨励金等の種類</t>
    <rPh sb="0" eb="3">
      <t>ショウレイキン</t>
    </rPh>
    <rPh sb="3" eb="4">
      <t>トウ</t>
    </rPh>
    <rPh sb="5" eb="7">
      <t>シュルイ</t>
    </rPh>
    <phoneticPr fontId="2"/>
  </si>
  <si>
    <t>対象品目</t>
    <rPh sb="0" eb="2">
      <t>タイショウ</t>
    </rPh>
    <rPh sb="2" eb="4">
      <t>ヒンモク</t>
    </rPh>
    <phoneticPr fontId="2"/>
  </si>
  <si>
    <t>交付基準
（交付率等）</t>
    <rPh sb="0" eb="2">
      <t>コウフ</t>
    </rPh>
    <rPh sb="2" eb="4">
      <t>キジュン</t>
    </rPh>
    <rPh sb="6" eb="8">
      <t>コウフ</t>
    </rPh>
    <rPh sb="8" eb="9">
      <t>リツ</t>
    </rPh>
    <rPh sb="9" eb="10">
      <t>トウ</t>
    </rPh>
    <phoneticPr fontId="2"/>
  </si>
  <si>
    <t>交付金額</t>
    <rPh sb="0" eb="2">
      <t>コウフ</t>
    </rPh>
    <rPh sb="2" eb="4">
      <t>キンガク</t>
    </rPh>
    <rPh sb="3" eb="4">
      <t>ガク</t>
    </rPh>
    <phoneticPr fontId="2"/>
  </si>
  <si>
    <t>交付金額に対応する卸売金額</t>
    <rPh sb="0" eb="2">
      <t>コウフ</t>
    </rPh>
    <rPh sb="2" eb="4">
      <t>キンガク</t>
    </rPh>
    <rPh sb="3" eb="4">
      <t>ガク</t>
    </rPh>
    <rPh sb="5" eb="7">
      <t>タイオウ</t>
    </rPh>
    <rPh sb="9" eb="11">
      <t>オロシウリ</t>
    </rPh>
    <rPh sb="11" eb="13">
      <t>キンガク</t>
    </rPh>
    <phoneticPr fontId="2"/>
  </si>
  <si>
    <t>交付先の　数</t>
    <rPh sb="0" eb="2">
      <t>コウフ</t>
    </rPh>
    <rPh sb="2" eb="3">
      <t>サキ</t>
    </rPh>
    <rPh sb="5" eb="6">
      <t>カズ</t>
    </rPh>
    <phoneticPr fontId="2"/>
  </si>
  <si>
    <t>事業内容</t>
    <rPh sb="0" eb="2">
      <t>ジギョウ</t>
    </rPh>
    <rPh sb="2" eb="4">
      <t>ナイヨウ</t>
    </rPh>
    <phoneticPr fontId="2"/>
  </si>
  <si>
    <t>純資産額</t>
    <rPh sb="0" eb="3">
      <t>ジュンシサン</t>
    </rPh>
    <rPh sb="3" eb="4">
      <t>ガク</t>
    </rPh>
    <phoneticPr fontId="2"/>
  </si>
  <si>
    <t>〇〇使用料</t>
    <phoneticPr fontId="2"/>
  </si>
  <si>
    <t>〇〇奨励金</t>
    <phoneticPr fontId="2"/>
  </si>
  <si>
    <t>・・・・・</t>
    <phoneticPr fontId="2"/>
  </si>
  <si>
    <t>・・・・・・・・・・・・</t>
    <phoneticPr fontId="2"/>
  </si>
  <si>
    <t>①　〇〇積立金</t>
    <rPh sb="4" eb="7">
      <t>ツミタテキン</t>
    </rPh>
    <phoneticPr fontId="2"/>
  </si>
  <si>
    <t>②　・・・・・・・・・・</t>
    <phoneticPr fontId="2"/>
  </si>
  <si>
    <t>自社等</t>
    <rPh sb="0" eb="2">
      <t>ジシャ</t>
    </rPh>
    <rPh sb="2" eb="3">
      <t>トウ</t>
    </rPh>
    <phoneticPr fontId="2"/>
  </si>
  <si>
    <t>第三者</t>
    <rPh sb="0" eb="3">
      <t>ダイサンシャ</t>
    </rPh>
    <phoneticPr fontId="2"/>
  </si>
  <si>
    <t>数量</t>
    <rPh sb="0" eb="2">
      <t>スウリョウ</t>
    </rPh>
    <phoneticPr fontId="2"/>
  </si>
  <si>
    <t>金額</t>
    <rPh sb="0" eb="2">
      <t>キンガク</t>
    </rPh>
    <phoneticPr fontId="2"/>
  </si>
  <si>
    <t>トン</t>
    <phoneticPr fontId="2"/>
  </si>
  <si>
    <t>うち他市場への転送</t>
    <rPh sb="2" eb="5">
      <t>タシジョウ</t>
    </rPh>
    <rPh sb="7" eb="9">
      <t>テンソウ</t>
    </rPh>
    <phoneticPr fontId="2"/>
  </si>
  <si>
    <t>日</t>
    <rPh sb="0" eb="1">
      <t>ニチ</t>
    </rPh>
    <phoneticPr fontId="2"/>
  </si>
  <si>
    <t>　販売先別取扱高及び販売代金の平均回収日数の状況</t>
    <rPh sb="1" eb="4">
      <t>ハンバイサキ</t>
    </rPh>
    <rPh sb="4" eb="5">
      <t>ベツ</t>
    </rPh>
    <rPh sb="5" eb="8">
      <t>トリアツカイダカ</t>
    </rPh>
    <rPh sb="8" eb="9">
      <t>オヨ</t>
    </rPh>
    <rPh sb="10" eb="12">
      <t>ハンバイ</t>
    </rPh>
    <rPh sb="12" eb="14">
      <t>ダイキン</t>
    </rPh>
    <rPh sb="15" eb="17">
      <t>ヘイキン</t>
    </rPh>
    <rPh sb="17" eb="19">
      <t>カイシュウ</t>
    </rPh>
    <rPh sb="19" eb="21">
      <t>ニッスウ</t>
    </rPh>
    <rPh sb="22" eb="24">
      <t>ジョウキョウ</t>
    </rPh>
    <phoneticPr fontId="2"/>
  </si>
  <si>
    <t>区分</t>
    <rPh sb="0" eb="2">
      <t>クブン</t>
    </rPh>
    <phoneticPr fontId="2"/>
  </si>
  <si>
    <t>種類</t>
    <rPh sb="0" eb="2">
      <t>シュルイ</t>
    </rPh>
    <phoneticPr fontId="2"/>
  </si>
  <si>
    <t>せり・入札</t>
    <phoneticPr fontId="2"/>
  </si>
  <si>
    <t>うち商物
分離取引</t>
    <phoneticPr fontId="2"/>
  </si>
  <si>
    <t>相対取引</t>
    <rPh sb="0" eb="2">
      <t>アイタイ</t>
    </rPh>
    <rPh sb="2" eb="4">
      <t>トリヒキ</t>
    </rPh>
    <phoneticPr fontId="2"/>
  </si>
  <si>
    <t>附帯業務等の概況</t>
    <rPh sb="0" eb="2">
      <t>フタイ</t>
    </rPh>
    <rPh sb="2" eb="4">
      <t>ギョウム</t>
    </rPh>
    <rPh sb="4" eb="5">
      <t>トウ</t>
    </rPh>
    <rPh sb="6" eb="8">
      <t>ガイキョウ</t>
    </rPh>
    <phoneticPr fontId="2"/>
  </si>
  <si>
    <t>　採用する企業会計慣行</t>
    <rPh sb="1" eb="3">
      <t>サイヨウ</t>
    </rPh>
    <rPh sb="5" eb="7">
      <t>キギョウ</t>
    </rPh>
    <rPh sb="7" eb="9">
      <t>カイケイ</t>
    </rPh>
    <rPh sb="9" eb="11">
      <t>カンコウ</t>
    </rPh>
    <phoneticPr fontId="2"/>
  </si>
  <si>
    <t>千円</t>
    <rPh sb="0" eb="2">
      <t>センエン</t>
    </rPh>
    <phoneticPr fontId="2"/>
  </si>
  <si>
    <t>　親会社及び支配関係を持っている法人に対する債権及び債務</t>
    <phoneticPr fontId="2"/>
  </si>
  <si>
    <t>３</t>
    <phoneticPr fontId="2"/>
  </si>
  <si>
    <t>４</t>
    <phoneticPr fontId="2"/>
  </si>
  <si>
    <t>５</t>
    <phoneticPr fontId="2"/>
  </si>
  <si>
    <t>６</t>
    <phoneticPr fontId="2"/>
  </si>
  <si>
    <t>７</t>
    <phoneticPr fontId="2"/>
  </si>
  <si>
    <t>８</t>
    <phoneticPr fontId="2"/>
  </si>
  <si>
    <t>　会計方針を変更した場合は、その旨及び変更に伴う当期利益増減額</t>
    <rPh sb="17" eb="18">
      <t>オヨ</t>
    </rPh>
    <rPh sb="19" eb="21">
      <t>ヘンコウ</t>
    </rPh>
    <phoneticPr fontId="2"/>
  </si>
  <si>
    <t>９</t>
    <phoneticPr fontId="2"/>
  </si>
  <si>
    <t>　財務状況に関する事項</t>
    <rPh sb="1" eb="3">
      <t>ザイム</t>
    </rPh>
    <rPh sb="3" eb="5">
      <t>ジョウキョウ</t>
    </rPh>
    <rPh sb="6" eb="7">
      <t>カン</t>
    </rPh>
    <rPh sb="9" eb="11">
      <t>ジコウ</t>
    </rPh>
    <phoneticPr fontId="2"/>
  </si>
  <si>
    <t>千円（A)</t>
    <rPh sb="0" eb="2">
      <t>センエン</t>
    </rPh>
    <phoneticPr fontId="2"/>
  </si>
  <si>
    <t>（１）純資産額（貸借対照表の純資産合計の額）</t>
    <rPh sb="3" eb="6">
      <t>ジュンシサン</t>
    </rPh>
    <rPh sb="6" eb="7">
      <t>ガク</t>
    </rPh>
    <rPh sb="8" eb="10">
      <t>タイシャク</t>
    </rPh>
    <rPh sb="10" eb="13">
      <t>タイショウヒョウ</t>
    </rPh>
    <rPh sb="14" eb="17">
      <t>ジュンシサン</t>
    </rPh>
    <rPh sb="17" eb="19">
      <t>ゴウケイ</t>
    </rPh>
    <rPh sb="20" eb="21">
      <t>ガク</t>
    </rPh>
    <phoneticPr fontId="2"/>
  </si>
  <si>
    <t>〇年度１日当たり卸売金額（卸売業務取扱額／卸売業務営業日数）</t>
    <rPh sb="1" eb="3">
      <t>ネンド</t>
    </rPh>
    <rPh sb="4" eb="5">
      <t>ニチ</t>
    </rPh>
    <rPh sb="5" eb="6">
      <t>ア</t>
    </rPh>
    <rPh sb="8" eb="10">
      <t>オロシウリ</t>
    </rPh>
    <rPh sb="10" eb="12">
      <t>キンガク</t>
    </rPh>
    <rPh sb="13" eb="15">
      <t>オロシウリ</t>
    </rPh>
    <rPh sb="15" eb="17">
      <t>ギョウム</t>
    </rPh>
    <rPh sb="17" eb="19">
      <t>トリアツカイ</t>
    </rPh>
    <rPh sb="19" eb="20">
      <t>ガク</t>
    </rPh>
    <rPh sb="21" eb="23">
      <t>オロシウリ</t>
    </rPh>
    <rPh sb="23" eb="25">
      <t>ギョウム</t>
    </rPh>
    <rPh sb="25" eb="27">
      <t>エイギョウ</t>
    </rPh>
    <rPh sb="27" eb="29">
      <t>ニッスウ</t>
    </rPh>
    <phoneticPr fontId="2"/>
  </si>
  <si>
    <t>千円（B)</t>
    <rPh sb="0" eb="2">
      <t>センエン</t>
    </rPh>
    <phoneticPr fontId="2"/>
  </si>
  <si>
    <t>日分相当</t>
    <rPh sb="0" eb="1">
      <t>ニチ</t>
    </rPh>
    <rPh sb="1" eb="2">
      <t>ブン</t>
    </rPh>
    <rPh sb="2" eb="4">
      <t>ソウトウ</t>
    </rPh>
    <phoneticPr fontId="2"/>
  </si>
  <si>
    <t>（A)／（B)</t>
    <phoneticPr fontId="2"/>
  </si>
  <si>
    <t>（２）流動比率（流動資産／流動負債）</t>
    <rPh sb="3" eb="5">
      <t>リュウドウ</t>
    </rPh>
    <rPh sb="5" eb="7">
      <t>ヒリツ</t>
    </rPh>
    <rPh sb="8" eb="10">
      <t>リュウドウ</t>
    </rPh>
    <rPh sb="10" eb="12">
      <t>シサン</t>
    </rPh>
    <rPh sb="13" eb="15">
      <t>リュウドウ</t>
    </rPh>
    <rPh sb="15" eb="17">
      <t>フサイ</t>
    </rPh>
    <phoneticPr fontId="2"/>
  </si>
  <si>
    <t>（３）自己資本比率（純資産合計／負債及び純資産合計）</t>
    <rPh sb="3" eb="5">
      <t>ジコ</t>
    </rPh>
    <rPh sb="5" eb="7">
      <t>シホン</t>
    </rPh>
    <rPh sb="7" eb="9">
      <t>ヒリツ</t>
    </rPh>
    <rPh sb="10" eb="13">
      <t>ジュンシサン</t>
    </rPh>
    <rPh sb="13" eb="15">
      <t>ゴウケイ</t>
    </rPh>
    <rPh sb="16" eb="18">
      <t>フサイ</t>
    </rPh>
    <rPh sb="18" eb="19">
      <t>オヨ</t>
    </rPh>
    <rPh sb="20" eb="23">
      <t>ジュンシサン</t>
    </rPh>
    <rPh sb="23" eb="25">
      <t>ゴウケイ</t>
    </rPh>
    <phoneticPr fontId="2"/>
  </si>
  <si>
    <t>　　　　　　　　　　　　　　事　業　報　告　書　　　　　　　　</t>
    <rPh sb="14" eb="15">
      <t>コト</t>
    </rPh>
    <rPh sb="16" eb="17">
      <t>ギョウ</t>
    </rPh>
    <rPh sb="18" eb="19">
      <t>ホウ</t>
    </rPh>
    <rPh sb="20" eb="21">
      <t>コク</t>
    </rPh>
    <rPh sb="22" eb="23">
      <t>ショ</t>
    </rPh>
    <phoneticPr fontId="2"/>
  </si>
  <si>
    <t>　卸売市場法第４条第５項第５号の表の６の項（２）の規定により、事業報告書に</t>
    <rPh sb="1" eb="3">
      <t>オロシウリ</t>
    </rPh>
    <rPh sb="3" eb="5">
      <t>シジョウ</t>
    </rPh>
    <rPh sb="5" eb="6">
      <t>ホウ</t>
    </rPh>
    <rPh sb="6" eb="7">
      <t>ダイ</t>
    </rPh>
    <rPh sb="8" eb="9">
      <t>ジョウ</t>
    </rPh>
    <rPh sb="9" eb="10">
      <t>ダイ</t>
    </rPh>
    <rPh sb="11" eb="12">
      <t>コウ</t>
    </rPh>
    <rPh sb="12" eb="13">
      <t>ダイ</t>
    </rPh>
    <rPh sb="14" eb="15">
      <t>ゴウ</t>
    </rPh>
    <rPh sb="16" eb="17">
      <t>ヒョウ</t>
    </rPh>
    <rPh sb="20" eb="21">
      <t>コウ</t>
    </rPh>
    <rPh sb="25" eb="27">
      <t>キテイ</t>
    </rPh>
    <rPh sb="31" eb="32">
      <t>コト</t>
    </rPh>
    <phoneticPr fontId="2"/>
  </si>
  <si>
    <t>ついて、次のとおり提出します。</t>
    <rPh sb="5" eb="6">
      <t>ツギ</t>
    </rPh>
    <rPh sb="10" eb="12">
      <t>テイシュツ</t>
    </rPh>
    <phoneticPr fontId="2"/>
  </si>
  <si>
    <t>法人番号：</t>
    <rPh sb="0" eb="2">
      <t>ホウジン</t>
    </rPh>
    <rPh sb="2" eb="4">
      <t>バンゴウ</t>
    </rPh>
    <phoneticPr fontId="2"/>
  </si>
  <si>
    <r>
      <t>③　</t>
    </r>
    <r>
      <rPr>
        <sz val="9"/>
        <rFont val="ＭＳ Ｐ明朝"/>
        <family val="1"/>
        <charset val="128"/>
      </rPr>
      <t>繰越利益剰余金（繰越損失金）</t>
    </r>
    <rPh sb="2" eb="4">
      <t>クリコシ</t>
    </rPh>
    <rPh sb="4" eb="6">
      <t>リエキ</t>
    </rPh>
    <rPh sb="6" eb="9">
      <t>ジョウヨキン</t>
    </rPh>
    <rPh sb="10" eb="12">
      <t>クリコシ</t>
    </rPh>
    <rPh sb="12" eb="14">
      <t>ソンシツ</t>
    </rPh>
    <rPh sb="14" eb="15">
      <t>キン</t>
    </rPh>
    <phoneticPr fontId="2"/>
  </si>
  <si>
    <t>千円</t>
    <rPh sb="0" eb="2">
      <t>センエン</t>
    </rPh>
    <phoneticPr fontId="2"/>
  </si>
  <si>
    <t>人　</t>
    <phoneticPr fontId="2"/>
  </si>
  <si>
    <t>人</t>
    <rPh sb="0" eb="1">
      <t>ニン</t>
    </rPh>
    <phoneticPr fontId="2"/>
  </si>
  <si>
    <t>歳</t>
    <rPh sb="0" eb="1">
      <t>サイ</t>
    </rPh>
    <phoneticPr fontId="2"/>
  </si>
  <si>
    <t>年</t>
    <rPh sb="0" eb="1">
      <t>ネン</t>
    </rPh>
    <phoneticPr fontId="2"/>
  </si>
  <si>
    <t>%</t>
    <phoneticPr fontId="2"/>
  </si>
  <si>
    <t>(7)</t>
    <phoneticPr fontId="2"/>
  </si>
  <si>
    <t>位置</t>
    <rPh sb="0" eb="2">
      <t>イチ</t>
    </rPh>
    <phoneticPr fontId="2"/>
  </si>
  <si>
    <t>主な保管品目</t>
    <rPh sb="0" eb="1">
      <t>オモ</t>
    </rPh>
    <rPh sb="2" eb="4">
      <t>ホカン</t>
    </rPh>
    <rPh sb="4" eb="6">
      <t>ヒンモク</t>
    </rPh>
    <phoneticPr fontId="2"/>
  </si>
  <si>
    <t>温度管理の有無</t>
    <rPh sb="0" eb="2">
      <t>オンド</t>
    </rPh>
    <rPh sb="2" eb="4">
      <t>カンリ</t>
    </rPh>
    <rPh sb="5" eb="7">
      <t>ウム</t>
    </rPh>
    <phoneticPr fontId="2"/>
  </si>
  <si>
    <t>場外保管場所の状況</t>
    <rPh sb="0" eb="2">
      <t>ジョウガイ</t>
    </rPh>
    <rPh sb="2" eb="4">
      <t>ホカン</t>
    </rPh>
    <rPh sb="4" eb="6">
      <t>バショ</t>
    </rPh>
    <rPh sb="7" eb="9">
      <t>ジョウキョウ</t>
    </rPh>
    <phoneticPr fontId="2"/>
  </si>
  <si>
    <t>指定等年月日</t>
    <rPh sb="0" eb="2">
      <t>シテイ</t>
    </rPh>
    <rPh sb="2" eb="3">
      <t>トウ</t>
    </rPh>
    <rPh sb="3" eb="6">
      <t>ネンガッピ</t>
    </rPh>
    <phoneticPr fontId="2"/>
  </si>
  <si>
    <t>　奨励金等の支出状況</t>
    <rPh sb="1" eb="4">
      <t>ショウレイキン</t>
    </rPh>
    <rPh sb="4" eb="5">
      <t>トウ</t>
    </rPh>
    <rPh sb="6" eb="8">
      <t>シシュツ</t>
    </rPh>
    <rPh sb="8" eb="10">
      <t>ジョウキョウ</t>
    </rPh>
    <phoneticPr fontId="2"/>
  </si>
  <si>
    <t>当期純利益(損失)額</t>
    <rPh sb="0" eb="2">
      <t>トウキ</t>
    </rPh>
    <rPh sb="2" eb="5">
      <t>ジュンリエキ</t>
    </rPh>
    <rPh sb="6" eb="8">
      <t>ソンシツ</t>
    </rPh>
    <rPh sb="9" eb="10">
      <t>ガク</t>
    </rPh>
    <phoneticPr fontId="2"/>
  </si>
  <si>
    <t>退職給与引当金</t>
    <rPh sb="3" eb="4">
      <t>アタ</t>
    </rPh>
    <phoneticPr fontId="2"/>
  </si>
  <si>
    <t>２　繰越ヘッジ損益</t>
    <rPh sb="2" eb="4">
      <t>クリコシ</t>
    </rPh>
    <rPh sb="7" eb="9">
      <t>ソンエキ</t>
    </rPh>
    <phoneticPr fontId="2"/>
  </si>
  <si>
    <t>　重要な流動資産、取引所の相場のある株式及び社債について、その時価が取得価額又は制作価額よりも著しく低い場合においてその取得価額又は制作価額を付したとき、及び流動資産について会社計算規則第５条第６項の規定により価格を付した場合には、その旨</t>
    <rPh sb="40" eb="41">
      <t>セイ</t>
    </rPh>
    <rPh sb="89" eb="91">
      <t>ケイサン</t>
    </rPh>
    <rPh sb="91" eb="93">
      <t>キソク</t>
    </rPh>
    <rPh sb="93" eb="94">
      <t>ダイ</t>
    </rPh>
    <rPh sb="95" eb="96">
      <t>ジョウ</t>
    </rPh>
    <rPh sb="96" eb="97">
      <t>ダイ</t>
    </rPh>
    <rPh sb="98" eb="99">
      <t>コウ</t>
    </rPh>
    <rPh sb="100" eb="102">
      <t>キテイ</t>
    </rPh>
    <rPh sb="105" eb="107">
      <t>カカク</t>
    </rPh>
    <rPh sb="108" eb="109">
      <t>フ</t>
    </rPh>
    <phoneticPr fontId="2"/>
  </si>
  <si>
    <t>(4)</t>
    <phoneticPr fontId="2"/>
  </si>
  <si>
    <t>　販売方法別取引の状況</t>
    <phoneticPr fontId="2"/>
  </si>
  <si>
    <t>%</t>
  </si>
  <si>
    <t>生産者個人</t>
    <phoneticPr fontId="2"/>
  </si>
  <si>
    <t>年　月　日現在</t>
    <phoneticPr fontId="2"/>
  </si>
  <si>
    <t>他市場卸売業者</t>
    <phoneticPr fontId="2"/>
  </si>
  <si>
    <t>他市場仲卸業者</t>
    <phoneticPr fontId="2"/>
  </si>
  <si>
    <t>その他</t>
    <phoneticPr fontId="2"/>
  </si>
  <si>
    <t>トン</t>
  </si>
  <si>
    <t>トン</t>
    <phoneticPr fontId="2"/>
  </si>
  <si>
    <t>トン</t>
    <phoneticPr fontId="2"/>
  </si>
  <si>
    <t>平均回収日数</t>
    <phoneticPr fontId="2"/>
  </si>
  <si>
    <t>　　　　　　　　年４月１日から　　　年３月31日まで</t>
    <rPh sb="8" eb="9">
      <t>ネン</t>
    </rPh>
    <rPh sb="10" eb="11">
      <t>ツキ</t>
    </rPh>
    <rPh sb="12" eb="13">
      <t>ヒ</t>
    </rPh>
    <phoneticPr fontId="2"/>
  </si>
  <si>
    <t>①本卸売市場分</t>
    <rPh sb="1" eb="2">
      <t>ブン</t>
    </rPh>
    <rPh sb="2" eb="4">
      <t>オロシウリ</t>
    </rPh>
    <rPh sb="4" eb="6">
      <t>シジョウ</t>
    </rPh>
    <rPh sb="6" eb="7">
      <t>ブン</t>
    </rPh>
    <phoneticPr fontId="2"/>
  </si>
  <si>
    <t>②全ての認定を受けた卸売市場分合計</t>
    <rPh sb="1" eb="2">
      <t>スベ</t>
    </rPh>
    <rPh sb="4" eb="6">
      <t>ニンテイ</t>
    </rPh>
    <rPh sb="7" eb="8">
      <t>ウ</t>
    </rPh>
    <rPh sb="10" eb="12">
      <t>オロシウリ</t>
    </rPh>
    <rPh sb="12" eb="14">
      <t>シジョウ</t>
    </rPh>
    <rPh sb="14" eb="15">
      <t>ブン</t>
    </rPh>
    <rPh sb="15" eb="17">
      <t>ゴウケイ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</si>
</sst>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 ?/1000"/>
    <numFmt numFmtId="177" formatCode="0.0%"/>
    <numFmt numFmtId="178" formatCode="#,##0&quot;人&quot;"/>
    <numFmt numFmtId="179" formatCode="#,##0&quot; 千円&quot;"/>
    <numFmt numFmtId="180" formatCode="#0.0&quot;日&quot;"/>
    <numFmt numFmtId="181" formatCode="0.0&quot;才&quot;"/>
    <numFmt numFmtId="182" formatCode="0.0&quot;年&quot;"/>
    <numFmt numFmtId="183" formatCode="\(#0\)"/>
    <numFmt numFmtId="184" formatCode="#,##0_);[Red]\(#,##0\)"/>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ゴシック"/>
      <family val="3"/>
      <charset val="128"/>
    </font>
    <font>
      <sz val="9"/>
      <name val="ＭＳ Ｐゴシック"/>
      <family val="3"/>
      <charset val="128"/>
    </font>
    <font>
      <sz val="11"/>
      <name val="ＭＳ 明朝"/>
      <family val="1"/>
      <charset val="128"/>
    </font>
    <font>
      <sz val="9"/>
      <name val="ＭＳ 明朝"/>
      <family val="1"/>
      <charset val="128"/>
    </font>
    <font>
      <sz val="6"/>
      <name val="ＭＳ 明朝"/>
      <family val="1"/>
      <charset val="128"/>
    </font>
    <font>
      <sz val="10"/>
      <name val="ＭＳ 明朝"/>
      <family val="1"/>
      <charset val="128"/>
    </font>
    <font>
      <sz val="11"/>
      <name val="ＭＳ Ｐ明朝"/>
      <family val="1"/>
      <charset val="128"/>
    </font>
    <font>
      <sz val="8"/>
      <name val="ＭＳ 明朝"/>
      <family val="1"/>
      <charset val="128"/>
    </font>
    <font>
      <b/>
      <sz val="11"/>
      <name val="ＭＳ 明朝"/>
      <family val="1"/>
      <charset val="128"/>
    </font>
    <font>
      <sz val="9"/>
      <name val="ＭＳ Ｐ明朝"/>
      <family val="1"/>
      <charset val="128"/>
    </font>
    <font>
      <sz val="8"/>
      <name val="ＭＳ Ｐ明朝"/>
      <family val="1"/>
      <charset val="128"/>
    </font>
    <font>
      <sz val="11"/>
      <name val="ＭＳ Ｐゴシック"/>
      <family val="3"/>
      <charset val="128"/>
    </font>
    <font>
      <sz val="11"/>
      <color indexed="12"/>
      <name val="ＭＳ 明朝"/>
      <family val="1"/>
      <charset val="128"/>
    </font>
    <font>
      <sz val="11"/>
      <color indexed="12"/>
      <name val="ＭＳ Ｐゴシック"/>
      <family val="3"/>
      <charset val="128"/>
    </font>
    <font>
      <sz val="10"/>
      <color indexed="12"/>
      <name val="ＭＳ 明朝"/>
      <family val="1"/>
      <charset val="128"/>
    </font>
    <font>
      <sz val="10"/>
      <color indexed="12"/>
      <name val="ＭＳ Ｐゴシック"/>
      <family val="3"/>
      <charset val="128"/>
    </font>
    <font>
      <b/>
      <sz val="16"/>
      <color indexed="9"/>
      <name val="ＭＳ Ｐゴシック"/>
      <family val="3"/>
      <charset val="128"/>
    </font>
    <font>
      <b/>
      <sz val="10"/>
      <color theme="0"/>
      <name val="ＭＳ ゴシック"/>
      <family val="3"/>
      <charset val="128"/>
    </font>
    <font>
      <i/>
      <sz val="11"/>
      <name val="ＭＳ 明朝"/>
      <family val="1"/>
      <charset val="128"/>
    </font>
    <font>
      <sz val="11"/>
      <color rgb="FFFF0000"/>
      <name val="ＭＳ 明朝"/>
      <family val="1"/>
      <charset val="128"/>
    </font>
    <font>
      <sz val="11"/>
      <color rgb="FFFF0000"/>
      <name val="ＭＳ Ｐゴシック"/>
      <family val="3"/>
      <charset val="128"/>
    </font>
    <font>
      <sz val="8"/>
      <name val="ＭＳ Ｐゴシック"/>
      <family val="3"/>
      <charset val="128"/>
    </font>
    <font>
      <sz val="7.5"/>
      <name val="ＭＳ Ｐ明朝"/>
      <family val="1"/>
      <charset val="128"/>
    </font>
    <font>
      <sz val="7.5"/>
      <name val="ＭＳ Ｐゴシック"/>
      <family val="3"/>
      <charset val="128"/>
    </font>
    <font>
      <sz val="7"/>
      <name val="ＭＳ 明朝"/>
      <family val="1"/>
      <charset val="128"/>
    </font>
    <font>
      <sz val="7"/>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FFFF99"/>
        <bgColor indexed="64"/>
      </patternFill>
    </fill>
    <fill>
      <patternFill patternType="solid">
        <fgColor rgb="FFCCFFFF"/>
        <bgColor indexed="64"/>
      </patternFill>
    </fill>
  </fills>
  <borders count="49">
    <border>
      <left/>
      <right/>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style="thin">
        <color indexed="64"/>
      </left>
      <right style="thin">
        <color indexed="64"/>
      </right>
      <top/>
      <bottom/>
      <diagonal/>
    </border>
    <border>
      <left style="thin">
        <color indexed="64"/>
      </left>
      <right/>
      <top/>
      <bottom/>
      <diagonal/>
    </border>
    <border>
      <left style="double">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diagonalUp="1">
      <left style="thin">
        <color indexed="64"/>
      </left>
      <right/>
      <top style="thin">
        <color indexed="64"/>
      </top>
      <bottom/>
      <diagonal style="hair">
        <color indexed="64"/>
      </diagonal>
    </border>
    <border>
      <left/>
      <right/>
      <top style="hair">
        <color indexed="64"/>
      </top>
      <bottom style="hair">
        <color indexed="64"/>
      </bottom>
      <diagonal/>
    </border>
    <border>
      <left/>
      <right/>
      <top style="hair">
        <color indexed="64"/>
      </top>
      <bottom style="thin">
        <color indexed="64"/>
      </bottom>
      <diagonal/>
    </border>
    <border>
      <left style="double">
        <color indexed="64"/>
      </left>
      <right/>
      <top style="thin">
        <color indexed="64"/>
      </top>
      <bottom style="thin">
        <color indexed="64"/>
      </bottom>
      <diagonal/>
    </border>
    <border diagonalUp="1">
      <left/>
      <right/>
      <top style="thin">
        <color indexed="64"/>
      </top>
      <bottom/>
      <diagonal style="hair">
        <color indexed="64"/>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732">
    <xf numFmtId="0" fontId="0" fillId="0" borderId="0" xfId="0"/>
    <xf numFmtId="0" fontId="6" fillId="0" borderId="0" xfId="0" applyFont="1" applyFill="1" applyBorder="1" applyProtection="1"/>
    <xf numFmtId="0" fontId="6" fillId="0" borderId="0" xfId="0" applyFont="1" applyFill="1" applyAlignment="1" applyProtection="1">
      <alignment vertical="center"/>
    </xf>
    <xf numFmtId="0" fontId="12" fillId="0" borderId="0" xfId="0" applyFont="1" applyFill="1" applyAlignment="1" applyProtection="1">
      <alignment vertical="center"/>
    </xf>
    <xf numFmtId="0" fontId="10" fillId="0" borderId="1" xfId="0" applyFont="1" applyFill="1" applyBorder="1" applyAlignment="1" applyProtection="1">
      <alignment horizontal="distributed" vertical="center" justifyLastLine="1"/>
    </xf>
    <xf numFmtId="0" fontId="14" fillId="0" borderId="2" xfId="0" applyFont="1" applyFill="1" applyBorder="1" applyAlignment="1" applyProtection="1">
      <alignment horizontal="right" vertical="center"/>
    </xf>
    <xf numFmtId="0" fontId="14" fillId="0" borderId="3" xfId="0" applyFont="1" applyFill="1" applyBorder="1" applyAlignment="1" applyProtection="1">
      <alignment horizontal="right" vertical="center"/>
    </xf>
    <xf numFmtId="0" fontId="10" fillId="0" borderId="4" xfId="0" applyFont="1" applyFill="1" applyBorder="1" applyAlignment="1" applyProtection="1">
      <alignment vertical="center"/>
    </xf>
    <xf numFmtId="0" fontId="10" fillId="0" borderId="0" xfId="0" applyFont="1" applyFill="1" applyBorder="1" applyAlignment="1" applyProtection="1">
      <alignment vertical="center"/>
    </xf>
    <xf numFmtId="38" fontId="10" fillId="0" borderId="2" xfId="2" applyFont="1" applyFill="1" applyBorder="1" applyAlignment="1" applyProtection="1">
      <alignment vertical="center"/>
    </xf>
    <xf numFmtId="0" fontId="10" fillId="0" borderId="5" xfId="0" applyFont="1" applyFill="1" applyBorder="1" applyAlignment="1" applyProtection="1">
      <alignment vertical="center"/>
    </xf>
    <xf numFmtId="0" fontId="10" fillId="0" borderId="6" xfId="0" applyFont="1" applyFill="1" applyBorder="1" applyAlignment="1" applyProtection="1">
      <alignment vertical="center"/>
    </xf>
    <xf numFmtId="38" fontId="10" fillId="0" borderId="3" xfId="2" applyFont="1" applyFill="1" applyBorder="1" applyAlignment="1" applyProtection="1">
      <alignment vertical="center"/>
    </xf>
    <xf numFmtId="0" fontId="13" fillId="0" borderId="0" xfId="0" applyFont="1" applyFill="1" applyBorder="1" applyAlignment="1" applyProtection="1">
      <alignment vertical="center"/>
    </xf>
    <xf numFmtId="0" fontId="10" fillId="0" borderId="5" xfId="0" applyFont="1" applyFill="1" applyBorder="1" applyAlignment="1" applyProtection="1">
      <alignment horizontal="centerContinuous" vertical="center"/>
    </xf>
    <xf numFmtId="0" fontId="10" fillId="0" borderId="0"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3" xfId="0" applyFont="1" applyFill="1" applyBorder="1" applyAlignment="1" applyProtection="1">
      <alignment vertical="center"/>
    </xf>
    <xf numFmtId="38" fontId="10" fillId="0" borderId="1" xfId="2" applyFont="1" applyFill="1" applyBorder="1" applyAlignment="1" applyProtection="1">
      <alignment vertical="center"/>
    </xf>
    <xf numFmtId="0" fontId="10" fillId="0" borderId="0" xfId="0" applyFont="1" applyFill="1" applyAlignment="1" applyProtection="1">
      <alignment vertical="center"/>
    </xf>
    <xf numFmtId="0" fontId="6" fillId="0" borderId="0" xfId="0" applyFont="1" applyFill="1" applyBorder="1" applyAlignment="1" applyProtection="1">
      <alignment vertical="top"/>
    </xf>
    <xf numFmtId="0" fontId="6" fillId="0" borderId="0" xfId="0" applyFont="1" applyFill="1" applyBorder="1" applyAlignment="1" applyProtection="1">
      <alignment vertical="center"/>
    </xf>
    <xf numFmtId="0" fontId="6" fillId="0" borderId="0" xfId="0" applyFont="1" applyFill="1" applyBorder="1" applyAlignment="1" applyProtection="1">
      <alignment vertical="center" wrapText="1"/>
    </xf>
    <xf numFmtId="0" fontId="10" fillId="0" borderId="0" xfId="0" applyNumberFormat="1" applyFont="1" applyFill="1" applyBorder="1" applyAlignment="1" applyProtection="1">
      <alignment vertical="center"/>
    </xf>
    <xf numFmtId="0" fontId="10" fillId="0" borderId="6" xfId="0" applyFont="1" applyFill="1" applyBorder="1" applyAlignment="1" applyProtection="1">
      <alignment horizontal="distributed" vertical="center" justifyLastLine="1"/>
    </xf>
    <xf numFmtId="0" fontId="6" fillId="0" borderId="0" xfId="0" applyFont="1" applyFill="1" applyProtection="1"/>
    <xf numFmtId="0" fontId="6" fillId="0" borderId="0" xfId="0" applyFont="1" applyFill="1" applyBorder="1" applyAlignment="1" applyProtection="1"/>
    <xf numFmtId="0" fontId="12" fillId="0" borderId="0" xfId="0" applyFont="1" applyFill="1" applyProtection="1"/>
    <xf numFmtId="38" fontId="11" fillId="0" borderId="7" xfId="2" applyFont="1" applyFill="1" applyBorder="1" applyAlignment="1" applyProtection="1">
      <alignment horizontal="right" vertical="top"/>
    </xf>
    <xf numFmtId="0" fontId="11" fillId="0" borderId="8" xfId="0" applyFont="1" applyFill="1" applyBorder="1" applyAlignment="1" applyProtection="1">
      <alignment horizontal="centerContinuous"/>
    </xf>
    <xf numFmtId="0" fontId="11" fillId="0" borderId="9" xfId="0" applyFont="1" applyFill="1" applyBorder="1" applyAlignment="1" applyProtection="1">
      <alignment horizontal="centerContinuous"/>
    </xf>
    <xf numFmtId="0" fontId="11" fillId="0" borderId="10" xfId="0" applyFont="1" applyFill="1" applyBorder="1" applyAlignment="1" applyProtection="1">
      <alignment horizontal="centerContinuous"/>
    </xf>
    <xf numFmtId="0" fontId="6" fillId="0" borderId="3" xfId="0" applyFont="1" applyFill="1" applyBorder="1" applyProtection="1"/>
    <xf numFmtId="0" fontId="6" fillId="0" borderId="4" xfId="0" applyFont="1" applyFill="1" applyBorder="1" applyAlignment="1" applyProtection="1"/>
    <xf numFmtId="0" fontId="6" fillId="0" borderId="6" xfId="0" applyFont="1" applyFill="1" applyBorder="1" applyProtection="1"/>
    <xf numFmtId="0" fontId="6" fillId="0" borderId="4" xfId="0" applyFont="1" applyFill="1" applyBorder="1" applyProtection="1"/>
    <xf numFmtId="0" fontId="6" fillId="0" borderId="0" xfId="0" applyFont="1" applyFill="1" applyBorder="1" applyAlignment="1" applyProtection="1">
      <alignment horizontal="right"/>
    </xf>
    <xf numFmtId="0" fontId="6" fillId="0" borderId="12" xfId="0" applyFont="1" applyFill="1" applyBorder="1" applyProtection="1"/>
    <xf numFmtId="0" fontId="6" fillId="0" borderId="13" xfId="0" applyFont="1" applyFill="1" applyBorder="1" applyProtection="1"/>
    <xf numFmtId="0" fontId="6" fillId="0" borderId="14" xfId="0" applyFont="1" applyFill="1" applyBorder="1" applyProtection="1"/>
    <xf numFmtId="0" fontId="15" fillId="0" borderId="0" xfId="0" applyFont="1" applyFill="1" applyProtection="1"/>
    <xf numFmtId="0" fontId="6" fillId="0" borderId="9" xfId="0" applyFont="1" applyFill="1" applyBorder="1" applyProtection="1"/>
    <xf numFmtId="0" fontId="6" fillId="0" borderId="8" xfId="0" applyFont="1" applyFill="1" applyBorder="1" applyAlignment="1" applyProtection="1">
      <alignment vertical="center"/>
    </xf>
    <xf numFmtId="0" fontId="0" fillId="0" borderId="0" xfId="0" applyFill="1" applyProtection="1"/>
    <xf numFmtId="0" fontId="0" fillId="0" borderId="6" xfId="0" applyFill="1" applyBorder="1" applyAlignment="1" applyProtection="1">
      <alignment horizontal="distributed" vertical="center" justifyLastLine="1"/>
    </xf>
    <xf numFmtId="0" fontId="14" fillId="0" borderId="10" xfId="0" applyFont="1" applyFill="1" applyBorder="1" applyAlignment="1" applyProtection="1">
      <alignment horizontal="right" vertical="center"/>
    </xf>
    <xf numFmtId="183" fontId="10" fillId="0" borderId="0" xfId="0" applyNumberFormat="1" applyFont="1" applyFill="1" applyBorder="1" applyAlignment="1" applyProtection="1">
      <alignment horizontal="center" vertical="center"/>
    </xf>
    <xf numFmtId="183" fontId="10" fillId="0" borderId="0" xfId="0" applyNumberFormat="1" applyFont="1" applyFill="1" applyBorder="1" applyAlignment="1" applyProtection="1">
      <alignment vertical="center"/>
    </xf>
    <xf numFmtId="183" fontId="6" fillId="0" borderId="0" xfId="0" quotePrefix="1" applyNumberFormat="1" applyFont="1" applyFill="1" applyBorder="1" applyAlignment="1" applyProtection="1">
      <alignment horizontal="left"/>
    </xf>
    <xf numFmtId="183" fontId="6" fillId="0" borderId="0" xfId="0" applyNumberFormat="1" applyFont="1" applyFill="1" applyBorder="1" applyAlignment="1" applyProtection="1">
      <alignment horizontal="left"/>
    </xf>
    <xf numFmtId="0" fontId="6" fillId="0" borderId="0" xfId="0" applyFont="1" applyFill="1" applyBorder="1" applyAlignment="1" applyProtection="1">
      <alignment horizontal="center"/>
    </xf>
    <xf numFmtId="0" fontId="6" fillId="0" borderId="0" xfId="0" applyFont="1" applyFill="1" applyBorder="1" applyAlignment="1" applyProtection="1">
      <alignment horizontal="centerContinuous" vertical="top"/>
    </xf>
    <xf numFmtId="0" fontId="6" fillId="0" borderId="0" xfId="0" applyFont="1" applyFill="1" applyBorder="1" applyAlignment="1" applyProtection="1">
      <alignment horizontal="distributed" vertical="top" justifyLastLine="1"/>
    </xf>
    <xf numFmtId="0" fontId="0" fillId="0" borderId="0" xfId="0" applyFill="1" applyAlignment="1" applyProtection="1">
      <alignment horizontal="distributed" vertical="top" justifyLastLine="1"/>
    </xf>
    <xf numFmtId="0" fontId="10" fillId="0" borderId="6" xfId="0" applyFont="1" applyFill="1" applyBorder="1" applyAlignment="1" applyProtection="1">
      <alignment vertical="top"/>
    </xf>
    <xf numFmtId="179" fontId="10" fillId="0" borderId="0" xfId="2" applyNumberFormat="1" applyFont="1" applyFill="1" applyBorder="1" applyAlignment="1" applyProtection="1">
      <alignment vertical="top"/>
    </xf>
    <xf numFmtId="0" fontId="6" fillId="0" borderId="6" xfId="0" applyFont="1" applyFill="1" applyBorder="1" applyAlignment="1" applyProtection="1">
      <alignment vertical="top"/>
    </xf>
    <xf numFmtId="0" fontId="10" fillId="0" borderId="0" xfId="0" applyFont="1" applyFill="1" applyBorder="1" applyAlignment="1" applyProtection="1">
      <alignment vertical="top"/>
    </xf>
    <xf numFmtId="179" fontId="10" fillId="0" borderId="6" xfId="2" applyNumberFormat="1" applyFont="1" applyFill="1" applyBorder="1" applyAlignment="1" applyProtection="1">
      <alignment vertical="top"/>
    </xf>
    <xf numFmtId="0" fontId="6" fillId="0" borderId="13" xfId="0" applyFont="1" applyFill="1" applyBorder="1" applyAlignment="1" applyProtection="1">
      <alignment vertical="top"/>
    </xf>
    <xf numFmtId="179" fontId="10" fillId="0" borderId="13" xfId="2" applyNumberFormat="1" applyFont="1" applyFill="1" applyBorder="1" applyAlignment="1" applyProtection="1">
      <alignment vertical="top"/>
    </xf>
    <xf numFmtId="0" fontId="6" fillId="0" borderId="14" xfId="0" applyFont="1" applyFill="1" applyBorder="1" applyAlignment="1" applyProtection="1">
      <alignment vertical="top"/>
    </xf>
    <xf numFmtId="0" fontId="10" fillId="0" borderId="12" xfId="0" applyFont="1" applyFill="1" applyBorder="1" applyAlignment="1" applyProtection="1">
      <alignment vertical="center"/>
    </xf>
    <xf numFmtId="183" fontId="10" fillId="0" borderId="13" xfId="0" applyNumberFormat="1" applyFont="1" applyFill="1" applyBorder="1" applyAlignment="1" applyProtection="1">
      <alignment vertical="center"/>
    </xf>
    <xf numFmtId="0" fontId="10" fillId="0" borderId="13" xfId="0" applyFont="1" applyFill="1" applyBorder="1" applyAlignment="1" applyProtection="1">
      <alignment vertical="center"/>
    </xf>
    <xf numFmtId="0" fontId="10" fillId="0" borderId="18" xfId="0" applyFont="1" applyFill="1" applyBorder="1" applyAlignment="1" applyProtection="1">
      <alignment vertical="center"/>
    </xf>
    <xf numFmtId="0" fontId="10" fillId="0" borderId="14" xfId="0" applyFont="1" applyFill="1" applyBorder="1" applyAlignment="1" applyProtection="1">
      <alignment vertical="center"/>
    </xf>
    <xf numFmtId="38" fontId="10" fillId="0" borderId="11" xfId="2" applyFont="1" applyFill="1" applyBorder="1" applyAlignment="1" applyProtection="1">
      <alignment vertical="center"/>
    </xf>
    <xf numFmtId="38" fontId="10" fillId="0" borderId="17" xfId="2" applyFont="1" applyFill="1" applyBorder="1" applyAlignment="1" applyProtection="1">
      <alignment vertical="center"/>
    </xf>
    <xf numFmtId="0" fontId="10" fillId="0" borderId="4" xfId="0" applyFont="1" applyFill="1" applyBorder="1" applyAlignment="1" applyProtection="1">
      <alignment vertical="top"/>
    </xf>
    <xf numFmtId="0" fontId="6" fillId="0" borderId="4" xfId="0" applyFont="1" applyFill="1" applyBorder="1" applyAlignment="1" applyProtection="1">
      <alignment vertical="top"/>
    </xf>
    <xf numFmtId="49" fontId="6" fillId="0" borderId="4" xfId="0" applyNumberFormat="1" applyFont="1" applyFill="1" applyBorder="1" applyAlignment="1" applyProtection="1">
      <alignment vertical="top"/>
    </xf>
    <xf numFmtId="0" fontId="6" fillId="0" borderId="12" xfId="0" applyFont="1" applyFill="1" applyBorder="1" applyAlignment="1" applyProtection="1">
      <alignment vertical="top"/>
    </xf>
    <xf numFmtId="0" fontId="6" fillId="0" borderId="12" xfId="0" applyFont="1" applyFill="1" applyBorder="1" applyAlignment="1" applyProtection="1">
      <alignment vertical="center"/>
    </xf>
    <xf numFmtId="0" fontId="6" fillId="0" borderId="8" xfId="0" applyFont="1" applyFill="1" applyBorder="1" applyAlignment="1" applyProtection="1">
      <alignment horizontal="distributed" vertical="center" justifyLastLine="1"/>
    </xf>
    <xf numFmtId="0" fontId="6" fillId="0" borderId="8" xfId="0" applyFont="1" applyFill="1" applyBorder="1" applyAlignment="1" applyProtection="1">
      <alignment horizontal="distributed" vertical="center" wrapText="1" justifyLastLine="1"/>
    </xf>
    <xf numFmtId="0" fontId="6" fillId="0" borderId="15" xfId="0" applyFont="1" applyFill="1" applyBorder="1" applyAlignment="1" applyProtection="1">
      <alignment horizontal="distributed" vertical="center" wrapText="1"/>
    </xf>
    <xf numFmtId="0" fontId="6" fillId="0" borderId="15" xfId="0" applyFont="1" applyFill="1" applyBorder="1" applyAlignment="1" applyProtection="1">
      <alignment horizontal="center" vertical="center"/>
    </xf>
    <xf numFmtId="0" fontId="6" fillId="0" borderId="8" xfId="0" applyFont="1" applyFill="1" applyBorder="1" applyAlignment="1" applyProtection="1">
      <alignment horizontal="center" vertical="center" wrapText="1"/>
    </xf>
    <xf numFmtId="0" fontId="6" fillId="0" borderId="17" xfId="0" applyFont="1" applyFill="1" applyBorder="1" applyAlignment="1" applyProtection="1">
      <alignment vertical="center" wrapText="1"/>
    </xf>
    <xf numFmtId="0" fontId="6" fillId="0" borderId="0" xfId="0" applyFont="1" applyFill="1" applyAlignment="1" applyProtection="1"/>
    <xf numFmtId="0" fontId="6" fillId="0" borderId="0" xfId="0" applyFont="1" applyFill="1" applyAlignment="1" applyProtection="1">
      <alignment horizontal="center"/>
    </xf>
    <xf numFmtId="0" fontId="6" fillId="0" borderId="17" xfId="0" applyFont="1" applyFill="1" applyBorder="1" applyAlignment="1" applyProtection="1">
      <alignment horizontal="center" vertical="center"/>
    </xf>
    <xf numFmtId="0" fontId="6" fillId="0" borderId="17" xfId="0" applyFont="1" applyFill="1" applyBorder="1" applyAlignment="1" applyProtection="1">
      <alignment horizontal="center" vertical="center" shrinkToFit="1"/>
    </xf>
    <xf numFmtId="0" fontId="6" fillId="0" borderId="7" xfId="0" applyFont="1" applyFill="1" applyBorder="1" applyAlignment="1" applyProtection="1">
      <alignment horizontal="distributed" vertical="center" wrapText="1" justifyLastLine="1"/>
    </xf>
    <xf numFmtId="0" fontId="6" fillId="0" borderId="8" xfId="0" applyFont="1" applyFill="1" applyBorder="1" applyProtection="1"/>
    <xf numFmtId="0" fontId="6" fillId="0" borderId="11" xfId="0" applyFont="1" applyFill="1" applyBorder="1" applyProtection="1"/>
    <xf numFmtId="0" fontId="6" fillId="0" borderId="7" xfId="0" applyFont="1" applyFill="1" applyBorder="1" applyProtection="1"/>
    <xf numFmtId="0" fontId="6" fillId="0" borderId="17" xfId="0" applyFont="1" applyFill="1" applyBorder="1" applyAlignment="1" applyProtection="1">
      <alignment horizontal="center"/>
    </xf>
    <xf numFmtId="0" fontId="5" fillId="0" borderId="0" xfId="0" applyFont="1" applyFill="1" applyBorder="1" applyAlignment="1" applyProtection="1">
      <alignment horizontal="distributed" wrapText="1"/>
    </xf>
    <xf numFmtId="49" fontId="6" fillId="0" borderId="0" xfId="0" applyNumberFormat="1" applyFont="1" applyFill="1" applyAlignment="1" applyProtection="1">
      <alignment horizontal="right"/>
    </xf>
    <xf numFmtId="0" fontId="6" fillId="0" borderId="9" xfId="0" applyFont="1" applyFill="1" applyBorder="1" applyAlignment="1" applyProtection="1">
      <alignment horizontal="center" vertical="center"/>
    </xf>
    <xf numFmtId="0" fontId="6" fillId="0" borderId="17"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xf>
    <xf numFmtId="0" fontId="6" fillId="0" borderId="0" xfId="0" applyFont="1" applyFill="1" applyBorder="1" applyAlignment="1" applyProtection="1">
      <alignment horizontal="center" vertical="center" wrapText="1"/>
    </xf>
    <xf numFmtId="0" fontId="6" fillId="0" borderId="7" xfId="0" applyFont="1" applyFill="1" applyBorder="1" applyAlignment="1" applyProtection="1">
      <alignment vertical="center"/>
    </xf>
    <xf numFmtId="0" fontId="6" fillId="0" borderId="9" xfId="0" applyFont="1" applyFill="1" applyBorder="1" applyAlignment="1" applyProtection="1">
      <alignment horizontal="distributed" vertical="center" justifyLastLine="1"/>
    </xf>
    <xf numFmtId="0" fontId="6" fillId="0" borderId="7" xfId="0" applyFont="1" applyFill="1" applyBorder="1" applyAlignment="1" applyProtection="1">
      <alignment vertical="center" wrapText="1"/>
    </xf>
    <xf numFmtId="49" fontId="6" fillId="0" borderId="0" xfId="0" applyNumberFormat="1" applyFont="1" applyFill="1" applyProtection="1"/>
    <xf numFmtId="0" fontId="11" fillId="0" borderId="0" xfId="0" applyFont="1" applyFill="1" applyBorder="1" applyProtection="1"/>
    <xf numFmtId="0" fontId="0" fillId="0" borderId="0" xfId="0" applyFill="1" applyBorder="1" applyProtection="1"/>
    <xf numFmtId="0" fontId="6" fillId="0" borderId="10" xfId="0" applyFont="1" applyFill="1" applyBorder="1" applyProtection="1"/>
    <xf numFmtId="49" fontId="6" fillId="0" borderId="0" xfId="0" applyNumberFormat="1" applyFont="1" applyFill="1" applyAlignment="1" applyProtection="1">
      <alignment horizontal="right" vertical="center"/>
    </xf>
    <xf numFmtId="0" fontId="6" fillId="0" borderId="0" xfId="0" applyFont="1" applyFill="1" applyAlignment="1" applyProtection="1">
      <alignment horizontal="right" vertical="center"/>
    </xf>
    <xf numFmtId="0" fontId="10" fillId="0" borderId="17" xfId="0" applyFont="1" applyFill="1" applyBorder="1" applyAlignment="1" applyProtection="1">
      <alignment horizontal="distributed" vertical="center" justifyLastLine="1"/>
    </xf>
    <xf numFmtId="0" fontId="10" fillId="0" borderId="4" xfId="0" applyFont="1" applyFill="1" applyBorder="1" applyAlignment="1" applyProtection="1">
      <alignment horizontal="centerContinuous" vertical="center"/>
    </xf>
    <xf numFmtId="0" fontId="3" fillId="0" borderId="0" xfId="0" applyFont="1" applyFill="1" applyAlignment="1" applyProtection="1">
      <alignment vertical="center"/>
    </xf>
    <xf numFmtId="49" fontId="6" fillId="0" borderId="0" xfId="0" applyNumberFormat="1" applyFont="1" applyFill="1" applyAlignment="1" applyProtection="1">
      <alignment vertical="center"/>
    </xf>
    <xf numFmtId="0" fontId="6" fillId="0" borderId="8" xfId="0" applyFont="1" applyFill="1" applyBorder="1" applyAlignment="1" applyProtection="1">
      <alignment horizontal="distributed" wrapText="1"/>
    </xf>
    <xf numFmtId="0" fontId="6" fillId="0" borderId="9" xfId="0" applyFont="1" applyFill="1" applyBorder="1" applyAlignment="1" applyProtection="1">
      <alignment horizontal="distributed" wrapText="1"/>
    </xf>
    <xf numFmtId="0" fontId="6" fillId="0" borderId="9" xfId="0" applyFont="1" applyFill="1" applyBorder="1" applyAlignment="1" applyProtection="1">
      <alignment horizontal="distributed" vertical="center" wrapText="1" justifyLastLine="1"/>
    </xf>
    <xf numFmtId="0" fontId="6" fillId="0" borderId="10" xfId="0" applyFont="1" applyFill="1" applyBorder="1" applyAlignment="1" applyProtection="1">
      <alignment horizontal="distributed" vertical="center" wrapText="1" justifyLastLine="1"/>
    </xf>
    <xf numFmtId="49" fontId="6" fillId="0" borderId="0" xfId="0" applyNumberFormat="1" applyFont="1" applyFill="1" applyAlignment="1" applyProtection="1"/>
    <xf numFmtId="0" fontId="11" fillId="0" borderId="8" xfId="0" applyFont="1" applyFill="1" applyBorder="1" applyAlignment="1" applyProtection="1">
      <alignment horizontal="distributed" vertical="center" wrapText="1"/>
    </xf>
    <xf numFmtId="0" fontId="11" fillId="0" borderId="9" xfId="0" applyFont="1" applyFill="1" applyBorder="1" applyAlignment="1" applyProtection="1">
      <alignment horizontal="distributed" vertical="center" wrapText="1"/>
    </xf>
    <xf numFmtId="0" fontId="4" fillId="0" borderId="0" xfId="0" applyFont="1" applyFill="1" applyProtection="1"/>
    <xf numFmtId="0" fontId="7" fillId="0" borderId="17" xfId="0" applyFont="1" applyFill="1" applyBorder="1" applyAlignment="1" applyProtection="1">
      <alignment horizontal="distributed" vertical="center" wrapText="1"/>
    </xf>
    <xf numFmtId="0" fontId="6" fillId="0" borderId="17" xfId="0" applyFont="1" applyFill="1" applyBorder="1" applyAlignment="1" applyProtection="1">
      <alignment horizontal="distributed" vertical="center" wrapText="1" justifyLastLine="1"/>
    </xf>
    <xf numFmtId="0" fontId="6" fillId="0" borderId="7" xfId="0" applyFont="1" applyFill="1" applyBorder="1" applyAlignment="1" applyProtection="1">
      <alignment horizontal="center" vertical="center" wrapText="1"/>
    </xf>
    <xf numFmtId="0" fontId="11" fillId="0" borderId="7" xfId="0" applyFont="1" applyFill="1" applyBorder="1" applyAlignment="1" applyProtection="1">
      <alignment horizontal="right" vertical="center" wrapText="1"/>
    </xf>
    <xf numFmtId="38" fontId="6" fillId="0" borderId="17" xfId="2" applyFont="1" applyFill="1" applyBorder="1" applyProtection="1"/>
    <xf numFmtId="38" fontId="6" fillId="0" borderId="17" xfId="0" applyNumberFormat="1" applyFont="1" applyFill="1" applyBorder="1" applyProtection="1"/>
    <xf numFmtId="0" fontId="6" fillId="0" borderId="7" xfId="0" applyFont="1" applyFill="1" applyBorder="1" applyAlignment="1" applyProtection="1">
      <alignment horizontal="right"/>
    </xf>
    <xf numFmtId="0" fontId="7" fillId="0" borderId="17" xfId="0" applyFont="1" applyFill="1" applyBorder="1" applyAlignment="1" applyProtection="1">
      <alignment horizontal="center" vertical="center" wrapText="1"/>
    </xf>
    <xf numFmtId="0" fontId="8" fillId="0" borderId="7" xfId="0" applyFont="1" applyFill="1" applyBorder="1" applyAlignment="1" applyProtection="1">
      <alignment horizontal="right" vertical="center"/>
    </xf>
    <xf numFmtId="38" fontId="7" fillId="0" borderId="19" xfId="2" applyFont="1" applyFill="1" applyBorder="1" applyAlignment="1" applyProtection="1">
      <alignment vertical="top"/>
    </xf>
    <xf numFmtId="0" fontId="8" fillId="0" borderId="24" xfId="0" applyFont="1" applyFill="1" applyBorder="1" applyAlignment="1" applyProtection="1">
      <alignment horizontal="right" vertical="center"/>
    </xf>
    <xf numFmtId="38" fontId="7" fillId="0" borderId="20" xfId="2" applyFont="1" applyFill="1" applyBorder="1" applyAlignment="1" applyProtection="1">
      <alignment vertical="center"/>
    </xf>
    <xf numFmtId="38" fontId="7" fillId="0" borderId="21" xfId="2" applyFont="1" applyFill="1" applyBorder="1" applyAlignment="1" applyProtection="1">
      <alignment vertical="center"/>
    </xf>
    <xf numFmtId="0" fontId="7" fillId="0" borderId="17" xfId="0" applyFont="1" applyFill="1" applyBorder="1" applyAlignment="1" applyProtection="1">
      <alignment vertical="center" wrapText="1"/>
    </xf>
    <xf numFmtId="38" fontId="7" fillId="0" borderId="17" xfId="2" applyFont="1" applyFill="1" applyBorder="1" applyAlignment="1" applyProtection="1">
      <alignment vertical="center"/>
    </xf>
    <xf numFmtId="0" fontId="6" fillId="0" borderId="3" xfId="0" applyFont="1" applyFill="1" applyBorder="1" applyAlignment="1" applyProtection="1">
      <alignment horizontal="center" vertical="center"/>
    </xf>
    <xf numFmtId="0" fontId="6" fillId="0" borderId="11" xfId="0" applyFont="1" applyFill="1" applyBorder="1" applyAlignment="1" applyProtection="1">
      <alignment vertical="center"/>
    </xf>
    <xf numFmtId="0" fontId="6" fillId="0" borderId="0" xfId="0" applyNumberFormat="1" applyFont="1" applyFill="1" applyBorder="1" applyAlignment="1" applyProtection="1"/>
    <xf numFmtId="38" fontId="6" fillId="0" borderId="17" xfId="2" applyFont="1" applyFill="1" applyBorder="1" applyAlignment="1" applyProtection="1">
      <alignment vertical="center" shrinkToFit="1"/>
    </xf>
    <xf numFmtId="0" fontId="11" fillId="0" borderId="17" xfId="0" applyFont="1" applyFill="1" applyBorder="1" applyAlignment="1" applyProtection="1">
      <alignment horizontal="distributed" vertical="center" wrapText="1"/>
    </xf>
    <xf numFmtId="38" fontId="6" fillId="0" borderId="11" xfId="2" applyFont="1" applyFill="1" applyBorder="1" applyAlignment="1" applyProtection="1">
      <alignment vertical="center" shrinkToFit="1"/>
    </xf>
    <xf numFmtId="10" fontId="6" fillId="0" borderId="11" xfId="1" applyNumberFormat="1" applyFont="1" applyFill="1" applyBorder="1" applyAlignment="1" applyProtection="1">
      <alignment vertical="center"/>
    </xf>
    <xf numFmtId="0" fontId="10" fillId="0" borderId="5" xfId="0" applyFont="1" applyFill="1" applyBorder="1" applyAlignment="1" applyProtection="1">
      <alignment horizontal="distributed" vertical="center" justifyLastLine="1"/>
    </xf>
    <xf numFmtId="0" fontId="0" fillId="0" borderId="0" xfId="0" applyFill="1" applyAlignment="1" applyProtection="1">
      <alignment horizontal="distributed" vertical="center" justifyLastLine="1"/>
    </xf>
    <xf numFmtId="0" fontId="6" fillId="0" borderId="0" xfId="0" quotePrefix="1" applyFont="1" applyFill="1" applyAlignment="1" applyProtection="1">
      <alignment horizontal="left"/>
    </xf>
    <xf numFmtId="0" fontId="6" fillId="0" borderId="6" xfId="0" quotePrefix="1" applyFont="1" applyFill="1" applyBorder="1" applyAlignment="1" applyProtection="1">
      <alignment horizontal="left"/>
    </xf>
    <xf numFmtId="0" fontId="6" fillId="0" borderId="25" xfId="0" applyFont="1" applyFill="1" applyBorder="1" applyAlignment="1" applyProtection="1">
      <alignment vertical="center" shrinkToFit="1"/>
    </xf>
    <xf numFmtId="0" fontId="6" fillId="0" borderId="0" xfId="0" applyFont="1"/>
    <xf numFmtId="38" fontId="6" fillId="0" borderId="3" xfId="2" applyFont="1" applyFill="1" applyBorder="1" applyProtection="1">
      <protection locked="0"/>
    </xf>
    <xf numFmtId="38" fontId="6" fillId="0" borderId="11" xfId="2" applyFont="1" applyFill="1" applyBorder="1" applyProtection="1">
      <protection locked="0"/>
    </xf>
    <xf numFmtId="38" fontId="10" fillId="0" borderId="2" xfId="2" applyFont="1" applyFill="1" applyBorder="1" applyAlignment="1" applyProtection="1">
      <alignment vertical="center"/>
      <protection locked="0"/>
    </xf>
    <xf numFmtId="0" fontId="10" fillId="0" borderId="0" xfId="0" applyFont="1" applyFill="1" applyBorder="1" applyAlignment="1" applyProtection="1">
      <alignment vertical="center"/>
      <protection locked="0"/>
    </xf>
    <xf numFmtId="38" fontId="10" fillId="0" borderId="26" xfId="2" applyFont="1" applyFill="1" applyBorder="1" applyAlignment="1" applyProtection="1">
      <alignment vertical="center"/>
      <protection locked="0"/>
    </xf>
    <xf numFmtId="0" fontId="10" fillId="0" borderId="13" xfId="0" applyFont="1" applyFill="1" applyBorder="1" applyAlignment="1" applyProtection="1">
      <alignment vertical="center"/>
      <protection locked="0"/>
    </xf>
    <xf numFmtId="38" fontId="10" fillId="0" borderId="3" xfId="2" applyFont="1" applyFill="1" applyBorder="1" applyAlignment="1" applyProtection="1">
      <alignment vertical="center"/>
      <protection locked="0"/>
    </xf>
    <xf numFmtId="0" fontId="6" fillId="0" borderId="3" xfId="0" applyFont="1" applyFill="1" applyBorder="1" applyProtection="1">
      <protection locked="0"/>
    </xf>
    <xf numFmtId="38" fontId="6" fillId="0" borderId="3" xfId="0" applyNumberFormat="1" applyFont="1" applyFill="1" applyBorder="1" applyProtection="1">
      <protection locked="0"/>
    </xf>
    <xf numFmtId="0" fontId="6" fillId="0" borderId="4" xfId="0" applyFont="1" applyFill="1" applyBorder="1" applyProtection="1">
      <protection locked="0"/>
    </xf>
    <xf numFmtId="183" fontId="6" fillId="0" borderId="0" xfId="0" quotePrefix="1" applyNumberFormat="1" applyFont="1" applyFill="1" applyBorder="1" applyAlignment="1" applyProtection="1">
      <alignment horizontal="left"/>
      <protection locked="0"/>
    </xf>
    <xf numFmtId="0" fontId="6" fillId="0" borderId="6" xfId="0" applyFont="1" applyFill="1" applyBorder="1" applyProtection="1">
      <protection locked="0"/>
    </xf>
    <xf numFmtId="0" fontId="6" fillId="0" borderId="0" xfId="0" applyFont="1" applyFill="1" applyBorder="1" applyProtection="1">
      <protection locked="0"/>
    </xf>
    <xf numFmtId="0" fontId="6" fillId="0" borderId="4" xfId="0" applyFont="1" applyFill="1" applyBorder="1" applyAlignment="1" applyProtection="1">
      <protection locked="0"/>
    </xf>
    <xf numFmtId="0" fontId="6" fillId="0" borderId="4" xfId="0" quotePrefix="1" applyFont="1" applyFill="1" applyBorder="1" applyAlignment="1" applyProtection="1">
      <alignment horizontal="right"/>
      <protection locked="0"/>
    </xf>
    <xf numFmtId="0" fontId="6" fillId="0" borderId="13" xfId="0" applyFont="1" applyFill="1" applyBorder="1" applyProtection="1">
      <protection locked="0"/>
    </xf>
    <xf numFmtId="0" fontId="3" fillId="0" borderId="0" xfId="0" applyFont="1"/>
    <xf numFmtId="0" fontId="3" fillId="0" borderId="0" xfId="0" applyFont="1" applyProtection="1"/>
    <xf numFmtId="0" fontId="6" fillId="0" borderId="0" xfId="0" applyFont="1" applyProtection="1"/>
    <xf numFmtId="38" fontId="9" fillId="2" borderId="17" xfId="2" applyFont="1" applyFill="1" applyBorder="1" applyAlignment="1" applyProtection="1">
      <alignment vertical="center" shrinkToFit="1"/>
      <protection locked="0"/>
    </xf>
    <xf numFmtId="38" fontId="7" fillId="2" borderId="20" xfId="2" applyFont="1" applyFill="1" applyBorder="1" applyAlignment="1" applyProtection="1">
      <alignment vertical="center"/>
      <protection locked="0"/>
    </xf>
    <xf numFmtId="38" fontId="7" fillId="2" borderId="21" xfId="2" applyFont="1" applyFill="1" applyBorder="1" applyAlignment="1" applyProtection="1">
      <alignment vertical="center"/>
      <protection locked="0"/>
    </xf>
    <xf numFmtId="38" fontId="7" fillId="2" borderId="17" xfId="2" applyFont="1" applyFill="1" applyBorder="1" applyAlignment="1" applyProtection="1">
      <alignment vertical="center"/>
      <protection locked="0"/>
    </xf>
    <xf numFmtId="38" fontId="6" fillId="3" borderId="11" xfId="2" applyFont="1" applyFill="1" applyBorder="1" applyProtection="1">
      <protection locked="0"/>
    </xf>
    <xf numFmtId="38" fontId="6" fillId="3" borderId="3" xfId="2" applyFont="1" applyFill="1" applyBorder="1" applyProtection="1">
      <protection locked="0"/>
    </xf>
    <xf numFmtId="38" fontId="10" fillId="2" borderId="2" xfId="2" applyFont="1" applyFill="1" applyBorder="1" applyAlignment="1" applyProtection="1">
      <alignment vertical="center"/>
      <protection locked="0"/>
    </xf>
    <xf numFmtId="0" fontId="10" fillId="3" borderId="0" xfId="0" applyFont="1" applyFill="1" applyBorder="1" applyAlignment="1" applyProtection="1">
      <alignment vertical="center"/>
      <protection locked="0"/>
    </xf>
    <xf numFmtId="38" fontId="10" fillId="2" borderId="3" xfId="2" applyFont="1" applyFill="1" applyBorder="1" applyAlignment="1" applyProtection="1">
      <alignment vertical="center"/>
      <protection locked="0"/>
    </xf>
    <xf numFmtId="0" fontId="10" fillId="3" borderId="6" xfId="0" applyFont="1" applyFill="1" applyBorder="1" applyAlignment="1" applyProtection="1">
      <alignment vertical="center"/>
      <protection locked="0"/>
    </xf>
    <xf numFmtId="0" fontId="10" fillId="3" borderId="0" xfId="0" applyNumberFormat="1" applyFont="1" applyFill="1" applyBorder="1" applyAlignment="1" applyProtection="1">
      <alignment vertical="center"/>
      <protection locked="0"/>
    </xf>
    <xf numFmtId="38" fontId="6" fillId="3" borderId="3" xfId="0" applyNumberFormat="1" applyFont="1" applyFill="1" applyBorder="1" applyProtection="1">
      <protection locked="0"/>
    </xf>
    <xf numFmtId="38" fontId="6" fillId="3" borderId="0" xfId="2" applyFont="1" applyFill="1" applyBorder="1" applyProtection="1">
      <protection locked="0"/>
    </xf>
    <xf numFmtId="38" fontId="6" fillId="3" borderId="13" xfId="2" applyFont="1" applyFill="1" applyBorder="1" applyProtection="1">
      <protection locked="0"/>
    </xf>
    <xf numFmtId="0" fontId="6" fillId="2" borderId="13" xfId="0" applyFont="1" applyFill="1" applyBorder="1" applyAlignment="1" applyProtection="1">
      <protection locked="0"/>
    </xf>
    <xf numFmtId="0" fontId="15" fillId="2" borderId="13" xfId="0" applyFont="1" applyFill="1" applyBorder="1" applyAlignment="1" applyProtection="1">
      <protection locked="0"/>
    </xf>
    <xf numFmtId="0" fontId="6" fillId="2" borderId="6" xfId="0" applyFont="1" applyFill="1" applyBorder="1" applyProtection="1">
      <protection locked="0"/>
    </xf>
    <xf numFmtId="0" fontId="10" fillId="2" borderId="3" xfId="2" applyNumberFormat="1" applyFont="1" applyFill="1" applyBorder="1" applyAlignment="1" applyProtection="1">
      <alignment vertical="center" shrinkToFit="1"/>
      <protection locked="0"/>
    </xf>
    <xf numFmtId="0" fontId="10" fillId="0" borderId="0" xfId="0" applyNumberFormat="1" applyFont="1" applyFill="1" applyAlignment="1" applyProtection="1">
      <alignment vertical="center"/>
    </xf>
    <xf numFmtId="0" fontId="10" fillId="0" borderId="4" xfId="0" applyNumberFormat="1" applyFont="1" applyFill="1" applyBorder="1" applyAlignment="1" applyProtection="1">
      <alignment vertical="center"/>
    </xf>
    <xf numFmtId="0" fontId="10" fillId="0" borderId="0" xfId="0" applyNumberFormat="1" applyFont="1" applyFill="1" applyBorder="1" applyAlignment="1" applyProtection="1">
      <alignment horizontal="center" vertical="center"/>
    </xf>
    <xf numFmtId="0" fontId="10" fillId="2" borderId="2" xfId="2" applyNumberFormat="1" applyFont="1" applyFill="1" applyBorder="1" applyAlignment="1" applyProtection="1">
      <alignment vertical="center"/>
      <protection locked="0"/>
    </xf>
    <xf numFmtId="0" fontId="10" fillId="0" borderId="5" xfId="0" applyNumberFormat="1" applyFont="1" applyFill="1" applyBorder="1" applyAlignment="1" applyProtection="1">
      <alignment vertical="center"/>
    </xf>
    <xf numFmtId="0" fontId="10" fillId="0" borderId="6" xfId="0" applyNumberFormat="1" applyFont="1" applyFill="1" applyBorder="1" applyAlignment="1" applyProtection="1">
      <alignment vertical="center"/>
    </xf>
    <xf numFmtId="0" fontId="0" fillId="0" borderId="0" xfId="0" applyNumberFormat="1" applyFill="1" applyProtection="1"/>
    <xf numFmtId="0" fontId="10" fillId="0" borderId="0" xfId="0" applyNumberFormat="1" applyFont="1" applyFill="1" applyBorder="1" applyAlignment="1" applyProtection="1">
      <alignment horizontal="left" vertical="center"/>
    </xf>
    <xf numFmtId="179" fontId="10" fillId="2" borderId="0" xfId="2" applyNumberFormat="1" applyFont="1" applyFill="1" applyBorder="1" applyAlignment="1" applyProtection="1">
      <alignment vertical="top"/>
      <protection locked="0"/>
    </xf>
    <xf numFmtId="0" fontId="6" fillId="3" borderId="0" xfId="0" applyFont="1" applyFill="1" applyBorder="1" applyAlignment="1" applyProtection="1">
      <alignment vertical="top"/>
      <protection locked="0"/>
    </xf>
    <xf numFmtId="0" fontId="6" fillId="2" borderId="0" xfId="0" applyFont="1" applyFill="1" applyBorder="1" applyAlignment="1" applyProtection="1">
      <alignment vertical="top"/>
      <protection locked="0"/>
    </xf>
    <xf numFmtId="38" fontId="6" fillId="3" borderId="0" xfId="0" applyNumberFormat="1" applyFont="1" applyFill="1" applyBorder="1" applyAlignment="1" applyProtection="1">
      <alignment vertical="top"/>
      <protection locked="0"/>
    </xf>
    <xf numFmtId="0" fontId="0" fillId="3" borderId="0" xfId="0" applyFill="1" applyAlignment="1" applyProtection="1">
      <alignment vertical="top"/>
      <protection locked="0"/>
    </xf>
    <xf numFmtId="0" fontId="0" fillId="3" borderId="0" xfId="0" applyFill="1" applyBorder="1" applyAlignment="1" applyProtection="1">
      <alignment vertical="top"/>
      <protection locked="0"/>
    </xf>
    <xf numFmtId="0" fontId="6" fillId="3" borderId="0" xfId="0" applyFont="1" applyFill="1" applyAlignment="1" applyProtection="1">
      <alignment vertical="center"/>
      <protection locked="0"/>
    </xf>
    <xf numFmtId="3" fontId="6" fillId="3" borderId="3" xfId="0" applyNumberFormat="1" applyFont="1" applyFill="1" applyBorder="1" applyProtection="1">
      <protection locked="0"/>
    </xf>
    <xf numFmtId="38" fontId="10" fillId="2" borderId="3" xfId="2" applyFont="1" applyFill="1" applyBorder="1" applyAlignment="1" applyProtection="1">
      <alignment vertical="center" shrinkToFit="1"/>
      <protection locked="0"/>
    </xf>
    <xf numFmtId="0" fontId="6" fillId="3" borderId="3" xfId="0" applyFont="1" applyFill="1" applyBorder="1" applyAlignment="1" applyProtection="1">
      <alignment vertical="top" wrapText="1"/>
      <protection locked="0"/>
    </xf>
    <xf numFmtId="0" fontId="6" fillId="3" borderId="8" xfId="0" applyFont="1" applyFill="1" applyBorder="1" applyAlignment="1" applyProtection="1">
      <alignment vertical="top" wrapText="1"/>
      <protection locked="0"/>
    </xf>
    <xf numFmtId="0" fontId="0" fillId="0" borderId="0" xfId="0" applyFont="1" applyFill="1" applyBorder="1" applyAlignment="1" applyProtection="1">
      <alignment vertical="top"/>
    </xf>
    <xf numFmtId="0" fontId="6" fillId="3" borderId="4" xfId="0" applyFont="1" applyFill="1" applyBorder="1" applyAlignment="1" applyProtection="1">
      <alignment vertical="top" wrapText="1"/>
      <protection locked="0"/>
    </xf>
    <xf numFmtId="0" fontId="6" fillId="3" borderId="11" xfId="0" applyFont="1" applyFill="1" applyBorder="1" applyAlignment="1" applyProtection="1">
      <alignment vertical="top" wrapText="1"/>
      <protection locked="0"/>
    </xf>
    <xf numFmtId="0" fontId="6" fillId="3" borderId="12" xfId="0" applyFont="1" applyFill="1" applyBorder="1" applyAlignment="1" applyProtection="1">
      <alignment vertical="top" wrapText="1"/>
      <protection locked="0"/>
    </xf>
    <xf numFmtId="178" fontId="6" fillId="2" borderId="28" xfId="0" applyNumberFormat="1" applyFont="1" applyFill="1" applyBorder="1" applyAlignment="1" applyProtection="1">
      <alignment vertical="center"/>
      <protection locked="0"/>
    </xf>
    <xf numFmtId="178" fontId="6" fillId="2" borderId="27" xfId="0" applyNumberFormat="1" applyFont="1" applyFill="1" applyBorder="1" applyAlignment="1" applyProtection="1">
      <alignment vertical="center"/>
      <protection locked="0"/>
    </xf>
    <xf numFmtId="178" fontId="6" fillId="0" borderId="29" xfId="0" applyNumberFormat="1" applyFont="1" applyFill="1" applyBorder="1" applyAlignment="1" applyProtection="1">
      <alignment vertical="center"/>
    </xf>
    <xf numFmtId="0" fontId="6" fillId="2" borderId="6" xfId="0" applyNumberFormat="1" applyFont="1" applyFill="1" applyBorder="1" applyAlignment="1" applyProtection="1">
      <alignment vertical="top"/>
      <protection locked="0"/>
    </xf>
    <xf numFmtId="0" fontId="6" fillId="2" borderId="14" xfId="0" applyNumberFormat="1" applyFont="1" applyFill="1" applyBorder="1" applyAlignment="1" applyProtection="1">
      <alignment vertical="top"/>
      <protection locked="0"/>
    </xf>
    <xf numFmtId="0" fontId="22" fillId="0" borderId="11" xfId="0" applyFont="1" applyFill="1" applyBorder="1" applyAlignment="1" applyProtection="1">
      <alignment horizontal="distributed" vertical="center" justifyLastLine="1"/>
    </xf>
    <xf numFmtId="178" fontId="6" fillId="0" borderId="17" xfId="0" applyNumberFormat="1" applyFont="1" applyFill="1" applyBorder="1" applyAlignment="1" applyProtection="1">
      <alignment vertical="center"/>
    </xf>
    <xf numFmtId="0" fontId="23" fillId="0" borderId="0" xfId="0" applyFont="1" applyFill="1" applyProtection="1"/>
    <xf numFmtId="0" fontId="23" fillId="0" borderId="7" xfId="0" applyFont="1" applyFill="1" applyBorder="1" applyAlignment="1" applyProtection="1">
      <alignment horizontal="distributed" vertical="center" justifyLastLine="1"/>
    </xf>
    <xf numFmtId="0" fontId="23" fillId="0" borderId="0" xfId="0" applyFont="1" applyFill="1" applyBorder="1" applyAlignment="1" applyProtection="1">
      <alignment horizontal="distributed" justifyLastLine="1"/>
    </xf>
    <xf numFmtId="0" fontId="23" fillId="0" borderId="6" xfId="0" applyFont="1" applyFill="1" applyBorder="1" applyAlignment="1" applyProtection="1">
      <alignment horizontal="distributed" justifyLastLine="1"/>
    </xf>
    <xf numFmtId="0" fontId="6" fillId="0" borderId="17" xfId="0" applyFont="1" applyFill="1" applyBorder="1" applyAlignment="1" applyProtection="1">
      <alignment horizontal="distributed" justifyLastLine="1"/>
    </xf>
    <xf numFmtId="0" fontId="6" fillId="0" borderId="17" xfId="0" applyFont="1" applyFill="1" applyBorder="1" applyAlignment="1" applyProtection="1">
      <alignment horizontal="distributed" vertical="center" justifyLastLine="1"/>
    </xf>
    <xf numFmtId="0" fontId="6" fillId="0" borderId="3" xfId="0" applyFont="1" applyFill="1" applyBorder="1" applyAlignment="1" applyProtection="1">
      <alignment horizontal="distributed" vertical="center" justifyLastLine="1"/>
    </xf>
    <xf numFmtId="0" fontId="0" fillId="0" borderId="0" xfId="0" applyFill="1" applyBorder="1" applyAlignment="1" applyProtection="1">
      <alignment horizontal="distributed" wrapText="1" justifyLastLine="1"/>
    </xf>
    <xf numFmtId="0" fontId="0" fillId="0" borderId="0" xfId="0" applyFill="1" applyBorder="1" applyAlignment="1" applyProtection="1">
      <alignment wrapText="1"/>
    </xf>
    <xf numFmtId="0" fontId="6" fillId="0" borderId="0" xfId="0" applyFont="1" applyFill="1" applyBorder="1" applyAlignment="1" applyProtection="1">
      <alignment vertical="center" wrapText="1"/>
      <protection locked="0"/>
    </xf>
    <xf numFmtId="0" fontId="0" fillId="0" borderId="0" xfId="0" applyFill="1" applyBorder="1" applyAlignment="1" applyProtection="1">
      <alignment vertical="center" wrapText="1"/>
      <protection locked="0"/>
    </xf>
    <xf numFmtId="0" fontId="6" fillId="0" borderId="17" xfId="0" applyFont="1" applyFill="1" applyBorder="1" applyAlignment="1" applyProtection="1">
      <alignment horizontal="center" shrinkToFit="1"/>
    </xf>
    <xf numFmtId="38" fontId="6" fillId="3" borderId="19" xfId="2" applyFont="1" applyFill="1" applyBorder="1" applyProtection="1">
      <protection locked="0"/>
    </xf>
    <xf numFmtId="38" fontId="6" fillId="3" borderId="20" xfId="2" applyFont="1" applyFill="1" applyBorder="1" applyProtection="1">
      <protection locked="0"/>
    </xf>
    <xf numFmtId="0" fontId="6" fillId="0" borderId="7" xfId="0" applyFont="1" applyFill="1" applyBorder="1" applyAlignment="1" applyProtection="1">
      <alignment horizontal="right" vertical="center" wrapText="1" justifyLastLine="1"/>
    </xf>
    <xf numFmtId="0" fontId="6" fillId="0" borderId="11" xfId="0" applyFont="1" applyFill="1" applyBorder="1" applyAlignment="1" applyProtection="1">
      <alignment horizontal="left" vertical="center" justifyLastLine="1"/>
    </xf>
    <xf numFmtId="0" fontId="6" fillId="0" borderId="9" xfId="0" applyFont="1" applyFill="1" applyBorder="1" applyAlignment="1" applyProtection="1">
      <alignment horizontal="centerContinuous"/>
    </xf>
    <xf numFmtId="0" fontId="6" fillId="0" borderId="10" xfId="0" applyFont="1" applyFill="1" applyBorder="1" applyAlignment="1" applyProtection="1">
      <alignment horizontal="centerContinuous"/>
    </xf>
    <xf numFmtId="0" fontId="6" fillId="0" borderId="8" xfId="0" applyFont="1" applyFill="1" applyBorder="1" applyAlignment="1" applyProtection="1">
      <alignment horizontal="centerContinuous"/>
    </xf>
    <xf numFmtId="0" fontId="6" fillId="0" borderId="13" xfId="0" applyFont="1" applyFill="1" applyBorder="1" applyAlignment="1" applyProtection="1">
      <alignment horizontal="distributed" wrapText="1" justifyLastLine="1"/>
    </xf>
    <xf numFmtId="0" fontId="6" fillId="0" borderId="12" xfId="0" applyFont="1" applyFill="1" applyBorder="1" applyAlignment="1" applyProtection="1">
      <alignment horizontal="distributed" wrapText="1" justifyLastLine="1"/>
    </xf>
    <xf numFmtId="180" fontId="6" fillId="2" borderId="17" xfId="0" applyNumberFormat="1" applyFont="1" applyFill="1" applyBorder="1" applyAlignment="1" applyProtection="1">
      <alignment horizontal="right" vertical="center"/>
      <protection locked="0"/>
    </xf>
    <xf numFmtId="0" fontId="6" fillId="0" borderId="17" xfId="0" applyFont="1" applyFill="1" applyBorder="1" applyProtection="1"/>
    <xf numFmtId="0" fontId="6" fillId="0" borderId="4" xfId="0" applyFont="1" applyFill="1" applyBorder="1" applyAlignment="1" applyProtection="1">
      <alignment vertical="center"/>
    </xf>
    <xf numFmtId="0" fontId="6" fillId="0" borderId="6" xfId="0" applyFont="1" applyFill="1" applyBorder="1" applyAlignment="1" applyProtection="1">
      <alignment vertical="center"/>
    </xf>
    <xf numFmtId="0" fontId="10" fillId="0" borderId="6" xfId="0" applyNumberFormat="1" applyFont="1" applyFill="1" applyBorder="1" applyAlignment="1" applyProtection="1">
      <alignment vertical="top"/>
    </xf>
    <xf numFmtId="0" fontId="6" fillId="0" borderId="0" xfId="0" applyFont="1" applyFill="1" applyBorder="1" applyAlignment="1" applyProtection="1">
      <alignment vertical="top"/>
      <protection locked="0"/>
    </xf>
    <xf numFmtId="49" fontId="6" fillId="0" borderId="0" xfId="0" applyNumberFormat="1" applyFont="1" applyFill="1" applyBorder="1" applyAlignment="1" applyProtection="1">
      <alignment vertical="top"/>
    </xf>
    <xf numFmtId="0" fontId="10" fillId="0" borderId="0" xfId="0" applyFont="1" applyFill="1" applyBorder="1" applyAlignment="1" applyProtection="1">
      <alignment vertical="top"/>
      <protection locked="0"/>
    </xf>
    <xf numFmtId="0" fontId="6" fillId="0" borderId="9" xfId="0" applyFont="1" applyFill="1" applyBorder="1" applyAlignment="1" applyProtection="1">
      <alignment horizontal="distributed" vertical="center" justifyLastLine="1"/>
    </xf>
    <xf numFmtId="49" fontId="3" fillId="0" borderId="0" xfId="0" applyNumberFormat="1" applyFont="1"/>
    <xf numFmtId="49" fontId="6" fillId="0" borderId="0" xfId="0" applyNumberFormat="1" applyFont="1" applyFill="1" applyBorder="1" applyAlignment="1" applyProtection="1">
      <alignment horizontal="right" vertical="top"/>
      <protection locked="0"/>
    </xf>
    <xf numFmtId="49" fontId="6" fillId="0" borderId="0" xfId="0" applyNumberFormat="1" applyFont="1" applyFill="1" applyBorder="1" applyAlignment="1" applyProtection="1">
      <alignment horizontal="left" vertical="top" wrapText="1"/>
      <protection locked="0"/>
    </xf>
    <xf numFmtId="49" fontId="6" fillId="0" borderId="0" xfId="0" applyNumberFormat="1" applyFont="1" applyFill="1" applyBorder="1" applyAlignment="1" applyProtection="1">
      <alignment vertical="top" wrapText="1"/>
      <protection locked="0"/>
    </xf>
    <xf numFmtId="178" fontId="6" fillId="0" borderId="21" xfId="0" applyNumberFormat="1" applyFont="1" applyFill="1" applyBorder="1" applyAlignment="1" applyProtection="1">
      <alignment vertical="center"/>
    </xf>
    <xf numFmtId="0" fontId="6" fillId="0" borderId="0" xfId="0" applyFont="1" applyBorder="1" applyAlignment="1" applyProtection="1">
      <alignment shrinkToFit="1"/>
    </xf>
    <xf numFmtId="0" fontId="0" fillId="0" borderId="4" xfId="0" applyFill="1" applyBorder="1" applyAlignment="1" applyProtection="1">
      <alignment horizontal="distributed" wrapText="1" justifyLastLine="1"/>
    </xf>
    <xf numFmtId="0" fontId="6" fillId="0" borderId="4" xfId="0" applyFont="1" applyFill="1" applyBorder="1" applyAlignment="1" applyProtection="1">
      <alignment vertical="center" wrapText="1"/>
      <protection locked="0"/>
    </xf>
    <xf numFmtId="0" fontId="0" fillId="0" borderId="4" xfId="0" applyFill="1" applyBorder="1" applyAlignment="1" applyProtection="1">
      <alignment vertical="center" wrapText="1"/>
      <protection locked="0"/>
    </xf>
    <xf numFmtId="0" fontId="0" fillId="0" borderId="4" xfId="0" applyFill="1" applyBorder="1" applyAlignment="1" applyProtection="1">
      <alignment wrapText="1"/>
    </xf>
    <xf numFmtId="176" fontId="6" fillId="0" borderId="3" xfId="0" applyNumberFormat="1" applyFont="1" applyFill="1" applyBorder="1" applyAlignment="1" applyProtection="1">
      <alignment horizontal="center" vertical="center" shrinkToFit="1"/>
    </xf>
    <xf numFmtId="38" fontId="6" fillId="2" borderId="3" xfId="2" applyFont="1" applyFill="1" applyBorder="1" applyAlignment="1" applyProtection="1">
      <alignment vertical="center"/>
      <protection locked="0"/>
    </xf>
    <xf numFmtId="38" fontId="6" fillId="3" borderId="3" xfId="2" applyFont="1" applyFill="1" applyBorder="1" applyAlignment="1" applyProtection="1">
      <alignment vertical="center"/>
      <protection locked="0"/>
    </xf>
    <xf numFmtId="38" fontId="6" fillId="3" borderId="3" xfId="0" applyNumberFormat="1" applyFont="1" applyFill="1" applyBorder="1" applyAlignment="1" applyProtection="1">
      <alignment vertical="center" shrinkToFit="1"/>
      <protection locked="0"/>
    </xf>
    <xf numFmtId="176" fontId="6" fillId="0" borderId="17" xfId="0" applyNumberFormat="1" applyFont="1" applyFill="1" applyBorder="1" applyAlignment="1" applyProtection="1">
      <alignment horizontal="center" vertical="center" shrinkToFit="1"/>
    </xf>
    <xf numFmtId="38" fontId="6" fillId="2" borderId="17" xfId="2" applyFont="1" applyFill="1" applyBorder="1" applyAlignment="1" applyProtection="1">
      <alignment vertical="center"/>
      <protection locked="0"/>
    </xf>
    <xf numFmtId="38" fontId="6" fillId="3" borderId="17" xfId="2" applyFont="1" applyFill="1" applyBorder="1" applyAlignment="1" applyProtection="1">
      <alignment vertical="center"/>
      <protection locked="0"/>
    </xf>
    <xf numFmtId="0" fontId="6" fillId="3" borderId="17" xfId="0" applyFont="1" applyFill="1" applyBorder="1" applyAlignment="1" applyProtection="1">
      <alignment vertical="center" shrinkToFit="1"/>
      <protection locked="0"/>
    </xf>
    <xf numFmtId="38" fontId="6" fillId="3" borderId="17" xfId="0" applyNumberFormat="1" applyFont="1" applyFill="1" applyBorder="1" applyAlignment="1" applyProtection="1">
      <alignment vertical="center" shrinkToFit="1"/>
      <protection locked="0"/>
    </xf>
    <xf numFmtId="0" fontId="6" fillId="0" borderId="4" xfId="0" applyFont="1" applyFill="1" applyBorder="1" applyAlignment="1" applyProtection="1">
      <alignment horizontal="distributed" vertical="center" justifyLastLine="1"/>
    </xf>
    <xf numFmtId="0" fontId="6" fillId="0" borderId="0" xfId="0" applyFont="1" applyFill="1" applyBorder="1" applyAlignment="1" applyProtection="1">
      <alignment horizontal="distributed" vertical="center" justifyLastLine="1"/>
    </xf>
    <xf numFmtId="38" fontId="6" fillId="0" borderId="6" xfId="2" applyFont="1" applyFill="1" applyBorder="1" applyProtection="1">
      <protection locked="0"/>
    </xf>
    <xf numFmtId="38" fontId="6" fillId="0" borderId="14" xfId="2" applyFont="1" applyFill="1" applyBorder="1" applyProtection="1">
      <protection locked="0"/>
    </xf>
    <xf numFmtId="0" fontId="6" fillId="0" borderId="6" xfId="0" applyFont="1" applyFill="1" applyBorder="1" applyAlignment="1" applyProtection="1">
      <alignment horizontal="right"/>
    </xf>
    <xf numFmtId="0" fontId="6" fillId="0" borderId="8" xfId="0" applyFont="1" applyFill="1" applyBorder="1" applyAlignment="1" applyProtection="1">
      <alignment horizontal="distributed" vertical="center" wrapText="1" justifyLastLine="1"/>
    </xf>
    <xf numFmtId="0" fontId="0" fillId="0" borderId="10" xfId="0" applyBorder="1" applyAlignment="1">
      <alignment horizontal="distributed" vertical="center" justifyLastLine="1"/>
    </xf>
    <xf numFmtId="38" fontId="6" fillId="2" borderId="19" xfId="2" applyFont="1" applyFill="1" applyBorder="1" applyProtection="1">
      <protection locked="0"/>
    </xf>
    <xf numFmtId="38" fontId="6" fillId="0" borderId="19" xfId="2" applyFont="1" applyFill="1" applyBorder="1" applyProtection="1">
      <protection locked="0"/>
    </xf>
    <xf numFmtId="38" fontId="6" fillId="2" borderId="20" xfId="2" applyFont="1" applyFill="1" applyBorder="1" applyProtection="1">
      <protection locked="0"/>
    </xf>
    <xf numFmtId="38" fontId="6" fillId="2" borderId="0" xfId="0" applyNumberFormat="1" applyFont="1" applyFill="1" applyBorder="1" applyAlignment="1" applyProtection="1">
      <alignment vertical="top"/>
      <protection locked="0"/>
    </xf>
    <xf numFmtId="0" fontId="6" fillId="0" borderId="17" xfId="0" applyFont="1" applyFill="1" applyBorder="1" applyAlignment="1" applyProtection="1">
      <alignment horizontal="distributed" vertical="center" justifyLastLine="1"/>
    </xf>
    <xf numFmtId="178" fontId="6" fillId="2" borderId="30" xfId="0" applyNumberFormat="1" applyFont="1" applyFill="1" applyBorder="1" applyAlignment="1" applyProtection="1">
      <alignment vertical="center"/>
      <protection locked="0"/>
    </xf>
    <xf numFmtId="0" fontId="0" fillId="0" borderId="8" xfId="0" applyBorder="1" applyAlignment="1">
      <alignment horizontal="distributed" vertical="center" justifyLastLine="1"/>
    </xf>
    <xf numFmtId="0" fontId="11" fillId="0" borderId="8" xfId="0" applyFont="1" applyFill="1" applyBorder="1" applyAlignment="1" applyProtection="1">
      <alignment horizontal="right" vertical="center" justifyLastLine="1"/>
    </xf>
    <xf numFmtId="0" fontId="25" fillId="0" borderId="7" xfId="0" applyFont="1" applyFill="1" applyBorder="1" applyAlignment="1" applyProtection="1">
      <alignment horizontal="right" vertical="center" justifyLastLine="1"/>
    </xf>
    <xf numFmtId="0" fontId="25" fillId="0" borderId="8" xfId="0" applyFont="1" applyBorder="1" applyAlignment="1">
      <alignment horizontal="right" vertical="center" justifyLastLine="1"/>
    </xf>
    <xf numFmtId="0" fontId="25" fillId="0" borderId="10" xfId="0" applyFont="1" applyBorder="1" applyAlignment="1">
      <alignment horizontal="right" vertical="center" justifyLastLine="1"/>
    </xf>
    <xf numFmtId="0" fontId="6" fillId="0" borderId="11" xfId="0" applyFont="1" applyFill="1" applyBorder="1" applyAlignment="1" applyProtection="1">
      <alignment horizontal="distributed" vertical="center" wrapText="1"/>
    </xf>
    <xf numFmtId="10" fontId="6" fillId="0" borderId="11" xfId="0" applyNumberFormat="1" applyFont="1" applyFill="1" applyBorder="1" applyAlignment="1" applyProtection="1">
      <alignment vertical="center"/>
    </xf>
    <xf numFmtId="0" fontId="6" fillId="0" borderId="8" xfId="0" applyFont="1" applyFill="1" applyBorder="1" applyAlignment="1" applyProtection="1">
      <alignment horizontal="distributed" vertical="center" wrapText="1"/>
    </xf>
    <xf numFmtId="38" fontId="9" fillId="0" borderId="7" xfId="2" applyFont="1" applyFill="1" applyBorder="1" applyAlignment="1" applyProtection="1">
      <alignment horizontal="right" vertical="center" shrinkToFit="1"/>
      <protection locked="0"/>
    </xf>
    <xf numFmtId="0" fontId="0" fillId="0" borderId="10" xfId="0" applyFill="1" applyBorder="1" applyAlignment="1" applyProtection="1">
      <alignment horizontal="distributed" vertical="center" wrapText="1" justifyLastLine="1"/>
    </xf>
    <xf numFmtId="0" fontId="0" fillId="0" borderId="9" xfId="0" applyFill="1" applyBorder="1" applyAlignment="1" applyProtection="1">
      <alignment horizontal="distributed" vertical="center" wrapText="1" justifyLastLine="1"/>
    </xf>
    <xf numFmtId="0" fontId="11" fillId="0" borderId="7" xfId="0" applyFont="1" applyFill="1" applyBorder="1" applyAlignment="1" applyProtection="1">
      <alignment horizontal="distributed" vertical="center" wrapText="1"/>
    </xf>
    <xf numFmtId="0" fontId="9" fillId="0" borderId="7" xfId="0" applyFont="1" applyFill="1" applyBorder="1" applyAlignment="1" applyProtection="1">
      <alignment horizontal="right" vertical="center" wrapText="1"/>
    </xf>
    <xf numFmtId="38" fontId="7" fillId="5" borderId="19" xfId="2" applyFont="1" applyFill="1" applyBorder="1" applyAlignment="1" applyProtection="1">
      <alignment vertical="top"/>
      <protection locked="0"/>
    </xf>
    <xf numFmtId="0" fontId="8" fillId="5" borderId="3" xfId="0" applyFont="1" applyFill="1" applyBorder="1" applyAlignment="1" applyProtection="1">
      <alignment horizontal="right" vertical="center"/>
    </xf>
    <xf numFmtId="0" fontId="8" fillId="5" borderId="3" xfId="0" applyFont="1" applyFill="1" applyBorder="1" applyAlignment="1" applyProtection="1">
      <alignment horizontal="right" vertical="center"/>
      <protection locked="0"/>
    </xf>
    <xf numFmtId="0" fontId="8" fillId="5" borderId="24" xfId="0" applyFont="1" applyFill="1" applyBorder="1" applyAlignment="1" applyProtection="1">
      <alignment horizontal="right" vertical="center"/>
      <protection locked="0"/>
    </xf>
    <xf numFmtId="0" fontId="8" fillId="5" borderId="24" xfId="0" applyFont="1" applyFill="1" applyBorder="1" applyAlignment="1" applyProtection="1">
      <alignment horizontal="right" vertical="center"/>
    </xf>
    <xf numFmtId="38" fontId="7" fillId="5" borderId="20" xfId="2" applyFont="1" applyFill="1" applyBorder="1" applyAlignment="1" applyProtection="1">
      <alignment vertical="center"/>
      <protection locked="0"/>
    </xf>
    <xf numFmtId="49" fontId="6" fillId="0" borderId="0" xfId="0" applyNumberFormat="1" applyFont="1" applyFill="1" applyBorder="1" applyProtection="1"/>
    <xf numFmtId="0" fontId="6" fillId="0" borderId="0" xfId="0" applyFont="1" applyFill="1" applyBorder="1" applyAlignment="1" applyProtection="1">
      <alignment horizontal="center" wrapText="1"/>
    </xf>
    <xf numFmtId="49" fontId="6" fillId="0" borderId="0" xfId="0" applyNumberFormat="1" applyFont="1" applyFill="1" applyBorder="1" applyAlignment="1" applyProtection="1">
      <alignment vertical="center"/>
    </xf>
    <xf numFmtId="0" fontId="6" fillId="3" borderId="22" xfId="0" applyFont="1" applyFill="1" applyBorder="1" applyAlignment="1" applyProtection="1">
      <alignment vertical="center" wrapText="1"/>
      <protection locked="0"/>
    </xf>
    <xf numFmtId="0" fontId="6" fillId="2" borderId="22" xfId="0" applyFont="1" applyFill="1" applyBorder="1" applyAlignment="1" applyProtection="1">
      <alignment vertical="center" wrapText="1"/>
      <protection locked="0"/>
    </xf>
    <xf numFmtId="0" fontId="6" fillId="2" borderId="27" xfId="0" applyFont="1" applyFill="1" applyBorder="1" applyAlignment="1" applyProtection="1">
      <alignment vertical="center"/>
      <protection locked="0"/>
    </xf>
    <xf numFmtId="0" fontId="6" fillId="3" borderId="20" xfId="0" applyFont="1" applyFill="1" applyBorder="1" applyAlignment="1" applyProtection="1">
      <alignment vertical="center" wrapText="1"/>
      <protection locked="0"/>
    </xf>
    <xf numFmtId="0" fontId="6" fillId="2" borderId="20" xfId="0" applyFont="1" applyFill="1" applyBorder="1" applyAlignment="1" applyProtection="1">
      <alignment vertical="center" wrapText="1"/>
      <protection locked="0"/>
    </xf>
    <xf numFmtId="57" fontId="6" fillId="2" borderId="28" xfId="0" applyNumberFormat="1" applyFont="1" applyFill="1" applyBorder="1" applyAlignment="1" applyProtection="1">
      <alignment vertical="center"/>
      <protection locked="0"/>
    </xf>
    <xf numFmtId="0" fontId="6" fillId="2" borderId="28" xfId="0" applyFont="1" applyFill="1" applyBorder="1" applyAlignment="1" applyProtection="1">
      <alignment vertical="center"/>
      <protection locked="0"/>
    </xf>
    <xf numFmtId="0" fontId="6" fillId="3" borderId="21" xfId="0" applyFont="1" applyFill="1" applyBorder="1" applyAlignment="1" applyProtection="1">
      <alignment vertical="center" wrapText="1"/>
      <protection locked="0"/>
    </xf>
    <xf numFmtId="0" fontId="6" fillId="2" borderId="21" xfId="0" applyFont="1" applyFill="1" applyBorder="1" applyAlignment="1" applyProtection="1">
      <alignment vertical="center" wrapText="1"/>
      <protection locked="0"/>
    </xf>
    <xf numFmtId="0" fontId="6" fillId="2" borderId="29" xfId="0" applyFont="1" applyFill="1" applyBorder="1" applyAlignment="1" applyProtection="1">
      <alignment vertical="center"/>
      <protection locked="0"/>
    </xf>
    <xf numFmtId="0" fontId="7" fillId="0" borderId="17" xfId="0" applyFont="1" applyFill="1" applyBorder="1" applyAlignment="1" applyProtection="1">
      <alignment horizontal="distributed" vertical="center" justifyLastLine="1"/>
    </xf>
    <xf numFmtId="0" fontId="6" fillId="0" borderId="7" xfId="0" applyFont="1" applyFill="1" applyBorder="1" applyAlignment="1" applyProtection="1">
      <alignment horizontal="distributed" vertical="center" justifyLastLine="1"/>
    </xf>
    <xf numFmtId="0" fontId="6" fillId="0" borderId="17" xfId="0" applyFont="1" applyFill="1" applyBorder="1" applyAlignment="1" applyProtection="1">
      <alignment horizontal="distributed" vertical="center" justifyLastLine="1"/>
    </xf>
    <xf numFmtId="0" fontId="10" fillId="4" borderId="6" xfId="0" applyFont="1" applyFill="1" applyBorder="1" applyAlignment="1" applyProtection="1">
      <alignment vertical="center"/>
    </xf>
    <xf numFmtId="0" fontId="6" fillId="0" borderId="7" xfId="0" applyFont="1" applyBorder="1" applyAlignment="1">
      <alignment horizontal="distributed" vertical="center" justifyLastLine="1"/>
    </xf>
    <xf numFmtId="179" fontId="10" fillId="5" borderId="0" xfId="2" applyNumberFormat="1" applyFont="1" applyFill="1" applyBorder="1" applyAlignment="1" applyProtection="1">
      <alignment vertical="top"/>
    </xf>
    <xf numFmtId="0" fontId="6" fillId="0" borderId="0" xfId="0" applyFont="1" applyFill="1" applyBorder="1" applyAlignment="1" applyProtection="1">
      <alignment horizontal="center"/>
    </xf>
    <xf numFmtId="0" fontId="26" fillId="0" borderId="20" xfId="0" applyFont="1" applyFill="1" applyBorder="1" applyAlignment="1" applyProtection="1">
      <alignment horizontal="distributed" vertical="center" wrapText="1" justifyLastLine="1"/>
    </xf>
    <xf numFmtId="0" fontId="28" fillId="0" borderId="20" xfId="0" applyFont="1" applyFill="1" applyBorder="1" applyAlignment="1" applyProtection="1">
      <alignment horizontal="distributed" vertical="center" justifyLastLine="1"/>
    </xf>
    <xf numFmtId="0" fontId="28" fillId="0" borderId="11" xfId="0" applyFont="1" applyFill="1" applyBorder="1" applyAlignment="1" applyProtection="1">
      <alignment horizontal="distributed" vertical="center" justifyLastLine="1"/>
    </xf>
    <xf numFmtId="0" fontId="23" fillId="0" borderId="0" xfId="0" applyFont="1" applyFill="1" applyAlignment="1" applyProtection="1">
      <alignment vertical="center"/>
    </xf>
    <xf numFmtId="38" fontId="6" fillId="2" borderId="20" xfId="2" applyFont="1" applyFill="1" applyBorder="1" applyAlignment="1" applyProtection="1">
      <alignment vertical="center"/>
      <protection locked="0"/>
    </xf>
    <xf numFmtId="38" fontId="6" fillId="3" borderId="20" xfId="2" applyFont="1" applyFill="1" applyBorder="1" applyAlignment="1" applyProtection="1">
      <alignment vertical="center"/>
      <protection locked="0"/>
    </xf>
    <xf numFmtId="38" fontId="6" fillId="0" borderId="19" xfId="2" applyFont="1" applyFill="1" applyBorder="1" applyAlignment="1" applyProtection="1">
      <alignment vertical="center"/>
      <protection locked="0"/>
    </xf>
    <xf numFmtId="0" fontId="4" fillId="0" borderId="0" xfId="0" applyFont="1" applyFill="1" applyAlignment="1" applyProtection="1">
      <alignment vertical="center"/>
    </xf>
    <xf numFmtId="0" fontId="28" fillId="0" borderId="21" xfId="0" applyFont="1" applyFill="1" applyBorder="1" applyAlignment="1" applyProtection="1">
      <alignment horizontal="distributed" vertical="center" justifyLastLine="1"/>
    </xf>
    <xf numFmtId="38" fontId="6" fillId="2" borderId="21" xfId="2" applyFont="1" applyFill="1" applyBorder="1" applyAlignment="1" applyProtection="1">
      <alignment vertical="center"/>
      <protection locked="0"/>
    </xf>
    <xf numFmtId="38" fontId="6" fillId="3" borderId="21" xfId="2" applyFont="1" applyFill="1" applyBorder="1" applyAlignment="1" applyProtection="1">
      <alignment vertical="center"/>
      <protection locked="0"/>
    </xf>
    <xf numFmtId="0" fontId="21" fillId="0" borderId="0" xfId="0" applyFont="1" applyFill="1" applyProtection="1"/>
    <xf numFmtId="0" fontId="28" fillId="0" borderId="19" xfId="0" applyFont="1" applyFill="1" applyBorder="1" applyAlignment="1" applyProtection="1">
      <alignment horizontal="distributed" vertical="center" justifyLastLine="1"/>
    </xf>
    <xf numFmtId="176" fontId="6" fillId="0" borderId="23" xfId="0" applyNumberFormat="1" applyFont="1" applyFill="1" applyBorder="1" applyAlignment="1" applyProtection="1">
      <alignment horizontal="center" vertical="center" shrinkToFit="1"/>
    </xf>
    <xf numFmtId="177" fontId="7" fillId="0" borderId="11" xfId="1" applyNumberFormat="1" applyFont="1" applyFill="1" applyBorder="1" applyAlignment="1" applyProtection="1">
      <alignment vertical="center"/>
    </xf>
    <xf numFmtId="38" fontId="6" fillId="5" borderId="19" xfId="2" applyFont="1" applyFill="1" applyBorder="1" applyProtection="1">
      <protection locked="0"/>
    </xf>
    <xf numFmtId="38" fontId="6" fillId="4" borderId="19" xfId="2" applyFont="1" applyFill="1" applyBorder="1" applyProtection="1">
      <protection locked="0"/>
    </xf>
    <xf numFmtId="38" fontId="6" fillId="4" borderId="20" xfId="2" applyNumberFormat="1" applyFont="1" applyFill="1" applyBorder="1" applyProtection="1">
      <protection locked="0"/>
    </xf>
    <xf numFmtId="38" fontId="6" fillId="4" borderId="20" xfId="2" applyNumberFormat="1" applyFont="1" applyFill="1" applyBorder="1" applyProtection="1"/>
    <xf numFmtId="38" fontId="6" fillId="4" borderId="19" xfId="2" applyNumberFormat="1" applyFont="1" applyFill="1" applyBorder="1" applyProtection="1">
      <protection locked="0"/>
    </xf>
    <xf numFmtId="38" fontId="6" fillId="4" borderId="19" xfId="2" applyNumberFormat="1" applyFont="1" applyFill="1" applyBorder="1" applyProtection="1"/>
    <xf numFmtId="38" fontId="6" fillId="5" borderId="20" xfId="1" applyNumberFormat="1" applyFont="1" applyFill="1" applyBorder="1" applyProtection="1"/>
    <xf numFmtId="38" fontId="6" fillId="5" borderId="20" xfId="2" applyNumberFormat="1" applyFont="1" applyFill="1" applyBorder="1" applyProtection="1"/>
    <xf numFmtId="38" fontId="6" fillId="5" borderId="11" xfId="1" applyNumberFormat="1" applyFont="1" applyFill="1" applyBorder="1" applyProtection="1"/>
    <xf numFmtId="38" fontId="6" fillId="5" borderId="3" xfId="2" applyNumberFormat="1" applyFont="1" applyFill="1" applyBorder="1" applyProtection="1"/>
    <xf numFmtId="0" fontId="6" fillId="0" borderId="0" xfId="0" applyFont="1" applyFill="1" applyBorder="1" applyAlignment="1" applyProtection="1"/>
    <xf numFmtId="0" fontId="6" fillId="3" borderId="0" xfId="0" applyFont="1" applyFill="1" applyBorder="1" applyAlignment="1" applyProtection="1">
      <alignment vertical="center"/>
      <protection locked="0"/>
    </xf>
    <xf numFmtId="0" fontId="12" fillId="3" borderId="0" xfId="0" applyFont="1" applyFill="1" applyBorder="1" applyProtection="1">
      <protection locked="0"/>
    </xf>
    <xf numFmtId="0" fontId="11" fillId="0" borderId="0" xfId="0" applyFont="1" applyFill="1" applyBorder="1" applyAlignment="1" applyProtection="1">
      <alignment horizontal="centerContinuous"/>
    </xf>
    <xf numFmtId="38" fontId="11" fillId="0" borderId="0" xfId="2" applyFont="1" applyFill="1" applyBorder="1" applyAlignment="1" applyProtection="1">
      <alignment horizontal="right" vertical="top"/>
    </xf>
    <xf numFmtId="38" fontId="6" fillId="0" borderId="0" xfId="2" applyFont="1" applyFill="1" applyBorder="1" applyProtection="1">
      <protection locked="0"/>
    </xf>
    <xf numFmtId="0" fontId="6" fillId="2" borderId="0" xfId="0" applyFont="1" applyFill="1" applyBorder="1" applyProtection="1"/>
    <xf numFmtId="0" fontId="6" fillId="0" borderId="0" xfId="0" quotePrefix="1" applyFont="1" applyFill="1" applyBorder="1" applyAlignment="1" applyProtection="1">
      <alignment horizontal="right"/>
    </xf>
    <xf numFmtId="38" fontId="6" fillId="0" borderId="0" xfId="0" applyNumberFormat="1" applyFont="1" applyFill="1" applyBorder="1" applyProtection="1">
      <protection locked="0"/>
    </xf>
    <xf numFmtId="38" fontId="6" fillId="3" borderId="0" xfId="0" applyNumberFormat="1" applyFont="1" applyFill="1" applyBorder="1" applyProtection="1">
      <protection locked="0"/>
    </xf>
    <xf numFmtId="3" fontId="6" fillId="3" borderId="0" xfId="0" applyNumberFormat="1" applyFont="1" applyFill="1" applyBorder="1" applyProtection="1">
      <protection locked="0"/>
    </xf>
    <xf numFmtId="0" fontId="15" fillId="0" borderId="0" xfId="0" applyFont="1" applyFill="1" applyBorder="1" applyProtection="1"/>
    <xf numFmtId="178" fontId="0" fillId="5" borderId="19" xfId="0" applyNumberFormat="1" applyFont="1" applyFill="1" applyBorder="1" applyAlignment="1" applyProtection="1">
      <alignment vertical="center"/>
      <protection locked="0"/>
    </xf>
    <xf numFmtId="178" fontId="0" fillId="5" borderId="20" xfId="0" applyNumberFormat="1" applyFont="1" applyFill="1" applyBorder="1" applyAlignment="1" applyProtection="1">
      <alignment vertical="center"/>
      <protection locked="0"/>
    </xf>
    <xf numFmtId="178" fontId="0" fillId="5" borderId="22" xfId="0" applyNumberFormat="1" applyFont="1" applyFill="1" applyBorder="1" applyAlignment="1" applyProtection="1">
      <alignment vertical="center"/>
      <protection locked="0"/>
    </xf>
    <xf numFmtId="0" fontId="6" fillId="0" borderId="0" xfId="0" applyFont="1" applyBorder="1" applyProtection="1"/>
    <xf numFmtId="0" fontId="6" fillId="0" borderId="0" xfId="0" applyFont="1" applyBorder="1" applyAlignment="1" applyProtection="1">
      <alignment vertical="center"/>
    </xf>
    <xf numFmtId="0" fontId="24" fillId="0" borderId="0" xfId="0" applyNumberFormat="1" applyFont="1" applyFill="1" applyBorder="1" applyAlignment="1" applyProtection="1">
      <alignment vertical="center"/>
      <protection locked="0"/>
    </xf>
    <xf numFmtId="0" fontId="6" fillId="0" borderId="0" xfId="2" applyNumberFormat="1" applyFont="1" applyFill="1" applyBorder="1" applyAlignment="1" applyProtection="1">
      <alignment vertical="center"/>
      <protection locked="0"/>
    </xf>
    <xf numFmtId="0" fontId="6" fillId="0" borderId="7" xfId="0" applyFont="1" applyFill="1" applyBorder="1" applyAlignment="1" applyProtection="1">
      <alignment horizontal="distributed" vertical="center" justifyLastLine="1"/>
    </xf>
    <xf numFmtId="0" fontId="6" fillId="0" borderId="7" xfId="0" applyFont="1" applyBorder="1" applyAlignment="1">
      <alignment horizontal="distributed" vertical="center" justifyLastLine="1"/>
    </xf>
    <xf numFmtId="0" fontId="6" fillId="0" borderId="8" xfId="0" applyFont="1" applyFill="1" applyBorder="1" applyAlignment="1" applyProtection="1">
      <alignment horizontal="distributed" vertical="center" wrapText="1" justifyLastLine="1"/>
    </xf>
    <xf numFmtId="0" fontId="6" fillId="0" borderId="0" xfId="0" applyFont="1" applyFill="1" applyBorder="1" applyAlignment="1" applyProtection="1">
      <alignment horizontal="center"/>
    </xf>
    <xf numFmtId="0" fontId="6" fillId="0" borderId="17" xfId="0" applyFont="1" applyFill="1" applyBorder="1" applyAlignment="1" applyProtection="1">
      <alignment horizontal="distributed" vertical="center" justifyLastLine="1"/>
    </xf>
    <xf numFmtId="49" fontId="6" fillId="0" borderId="0" xfId="0" applyNumberFormat="1" applyFont="1" applyFill="1" applyBorder="1" applyAlignment="1" applyProtection="1">
      <alignment horizontal="right"/>
    </xf>
    <xf numFmtId="0" fontId="0" fillId="0" borderId="0" xfId="0" applyFill="1" applyBorder="1" applyAlignment="1" applyProtection="1">
      <alignment horizontal="distributed" vertical="center" justifyLastLine="1"/>
    </xf>
    <xf numFmtId="0" fontId="7"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right" vertical="center"/>
    </xf>
    <xf numFmtId="38" fontId="7" fillId="0" borderId="0" xfId="2" applyFont="1" applyFill="1" applyBorder="1" applyAlignment="1" applyProtection="1">
      <alignment vertical="top"/>
      <protection locked="0"/>
    </xf>
    <xf numFmtId="38" fontId="7" fillId="0" borderId="0" xfId="2" applyFont="1" applyFill="1" applyBorder="1" applyAlignment="1" applyProtection="1">
      <alignment vertical="top"/>
    </xf>
    <xf numFmtId="0" fontId="8" fillId="0" borderId="0" xfId="0" applyFont="1" applyFill="1" applyBorder="1" applyAlignment="1" applyProtection="1">
      <alignment horizontal="right" vertical="center"/>
      <protection locked="0"/>
    </xf>
    <xf numFmtId="0" fontId="27" fillId="0" borderId="0" xfId="0" applyFont="1" applyFill="1" applyBorder="1" applyAlignment="1" applyProtection="1">
      <alignment horizontal="distributed" vertical="center" wrapText="1" justifyLastLine="1"/>
    </xf>
    <xf numFmtId="38" fontId="7" fillId="0" borderId="0" xfId="2" applyFont="1" applyFill="1" applyBorder="1" applyAlignment="1" applyProtection="1">
      <alignment vertical="center"/>
    </xf>
    <xf numFmtId="0" fontId="7" fillId="0" borderId="0" xfId="0" applyFont="1" applyFill="1" applyBorder="1" applyAlignment="1" applyProtection="1">
      <alignment vertical="center" wrapText="1"/>
    </xf>
    <xf numFmtId="0" fontId="7" fillId="0" borderId="0" xfId="0" applyFont="1" applyFill="1" applyBorder="1" applyAlignment="1" applyProtection="1">
      <alignment vertical="center" wrapText="1"/>
    </xf>
    <xf numFmtId="177" fontId="7" fillId="0" borderId="0" xfId="1" applyNumberFormat="1" applyFont="1" applyFill="1" applyBorder="1" applyAlignment="1" applyProtection="1">
      <alignment vertical="center"/>
    </xf>
    <xf numFmtId="0" fontId="26" fillId="0" borderId="0" xfId="0" applyFont="1" applyFill="1" applyBorder="1" applyAlignment="1" applyProtection="1">
      <alignment horizontal="distributed" vertical="center" wrapText="1" justifyLastLine="1"/>
    </xf>
    <xf numFmtId="183" fontId="6" fillId="0" borderId="0" xfId="2" applyNumberFormat="1" applyFont="1" applyFill="1" applyBorder="1" applyAlignment="1" applyProtection="1"/>
    <xf numFmtId="183" fontId="0" fillId="0" borderId="0" xfId="0" applyNumberFormat="1" applyBorder="1" applyAlignment="1"/>
    <xf numFmtId="0" fontId="0" fillId="0" borderId="0" xfId="0" applyBorder="1" applyAlignment="1">
      <alignment wrapText="1"/>
    </xf>
    <xf numFmtId="0" fontId="3" fillId="0" borderId="0" xfId="0" applyFont="1" applyAlignment="1"/>
    <xf numFmtId="0" fontId="3" fillId="0" borderId="0" xfId="0" applyFont="1" applyAlignment="1">
      <alignment horizontal="left"/>
    </xf>
    <xf numFmtId="0" fontId="0" fillId="0" borderId="0" xfId="0" applyAlignment="1">
      <alignment horizontal="left"/>
    </xf>
    <xf numFmtId="0" fontId="0" fillId="0" borderId="0" xfId="0" applyAlignment="1"/>
    <xf numFmtId="0" fontId="6" fillId="0" borderId="15" xfId="0" applyFont="1" applyFill="1" applyBorder="1" applyAlignment="1" applyProtection="1">
      <alignment horizontal="distributed" vertical="center" justifyLastLine="1"/>
    </xf>
    <xf numFmtId="0" fontId="0" fillId="0" borderId="23" xfId="0" applyFont="1" applyFill="1" applyBorder="1" applyAlignment="1" applyProtection="1">
      <alignment horizontal="distributed" vertical="center" justifyLastLine="1"/>
    </xf>
    <xf numFmtId="0" fontId="6" fillId="0" borderId="29" xfId="0" applyFont="1" applyFill="1" applyBorder="1" applyAlignment="1" applyProtection="1">
      <alignment horizontal="center" vertical="center"/>
    </xf>
    <xf numFmtId="0" fontId="0" fillId="0" borderId="41" xfId="0" applyFill="1" applyBorder="1" applyAlignment="1" applyProtection="1">
      <alignment horizontal="center" vertical="center"/>
    </xf>
    <xf numFmtId="0" fontId="6" fillId="0" borderId="30" xfId="0" applyFont="1" applyFill="1" applyBorder="1" applyAlignment="1" applyProtection="1">
      <alignment horizontal="center" vertical="center"/>
    </xf>
    <xf numFmtId="0" fontId="0" fillId="0" borderId="31" xfId="0" applyFill="1" applyBorder="1" applyAlignment="1" applyProtection="1">
      <alignment horizontal="center" vertical="center"/>
    </xf>
    <xf numFmtId="0" fontId="6" fillId="0" borderId="28" xfId="0" applyFont="1" applyFill="1" applyBorder="1" applyAlignment="1" applyProtection="1">
      <alignment horizontal="center" vertical="center"/>
    </xf>
    <xf numFmtId="0" fontId="0" fillId="0" borderId="43" xfId="0" applyFill="1" applyBorder="1" applyAlignment="1" applyProtection="1">
      <alignment horizontal="center" vertical="center"/>
    </xf>
    <xf numFmtId="0" fontId="6" fillId="0" borderId="27" xfId="0" applyFont="1" applyFill="1" applyBorder="1" applyAlignment="1" applyProtection="1">
      <alignment horizontal="center" vertical="center"/>
    </xf>
    <xf numFmtId="0" fontId="0" fillId="0" borderId="42" xfId="0" applyFill="1" applyBorder="1" applyAlignment="1" applyProtection="1">
      <alignment horizontal="center" vertical="center"/>
    </xf>
    <xf numFmtId="182" fontId="6" fillId="2" borderId="30" xfId="2" applyNumberFormat="1" applyFont="1" applyFill="1" applyBorder="1" applyAlignment="1" applyProtection="1">
      <alignment vertical="center"/>
      <protection locked="0"/>
    </xf>
    <xf numFmtId="182" fontId="0" fillId="0" borderId="31" xfId="2" applyNumberFormat="1" applyFont="1" applyBorder="1" applyAlignment="1" applyProtection="1">
      <alignment vertical="center"/>
      <protection locked="0"/>
    </xf>
    <xf numFmtId="182" fontId="6" fillId="2" borderId="28" xfId="2" applyNumberFormat="1" applyFont="1" applyFill="1" applyBorder="1" applyAlignment="1" applyProtection="1">
      <alignment vertical="center"/>
      <protection locked="0"/>
    </xf>
    <xf numFmtId="182" fontId="0" fillId="0" borderId="43" xfId="2" applyNumberFormat="1" applyFont="1" applyBorder="1" applyAlignment="1" applyProtection="1">
      <alignment vertical="center"/>
      <protection locked="0"/>
    </xf>
    <xf numFmtId="182" fontId="6" fillId="0" borderId="29" xfId="2" applyNumberFormat="1" applyFont="1" applyFill="1" applyBorder="1" applyAlignment="1" applyProtection="1">
      <alignment vertical="center"/>
    </xf>
    <xf numFmtId="182" fontId="0" fillId="0" borderId="41" xfId="2" applyNumberFormat="1" applyFont="1" applyFill="1" applyBorder="1" applyAlignment="1" applyProtection="1">
      <alignment vertical="center"/>
    </xf>
    <xf numFmtId="0" fontId="6" fillId="0" borderId="8" xfId="0" applyFont="1" applyFill="1" applyBorder="1" applyAlignment="1" applyProtection="1">
      <alignment horizontal="distributed" vertical="center" justifyLastLine="1"/>
    </xf>
    <xf numFmtId="0" fontId="0" fillId="0" borderId="23" xfId="0" applyFont="1" applyBorder="1" applyAlignment="1">
      <alignment horizontal="distributed" vertical="center" justifyLastLine="1"/>
    </xf>
    <xf numFmtId="181" fontId="6" fillId="2" borderId="30" xfId="2" applyNumberFormat="1" applyFont="1" applyFill="1" applyBorder="1" applyAlignment="1" applyProtection="1">
      <alignment vertical="center"/>
      <protection locked="0"/>
    </xf>
    <xf numFmtId="181" fontId="6" fillId="2" borderId="31" xfId="2" applyNumberFormat="1" applyFont="1" applyFill="1" applyBorder="1" applyAlignment="1" applyProtection="1">
      <alignment vertical="center"/>
      <protection locked="0"/>
    </xf>
    <xf numFmtId="181" fontId="6" fillId="2" borderId="28" xfId="2" applyNumberFormat="1" applyFont="1" applyFill="1" applyBorder="1" applyAlignment="1" applyProtection="1">
      <alignment vertical="center"/>
      <protection locked="0"/>
    </xf>
    <xf numFmtId="181" fontId="6" fillId="2" borderId="43" xfId="2" applyNumberFormat="1" applyFont="1" applyFill="1" applyBorder="1" applyAlignment="1" applyProtection="1">
      <alignment vertical="center"/>
      <protection locked="0"/>
    </xf>
    <xf numFmtId="181" fontId="6" fillId="0" borderId="29" xfId="2" applyNumberFormat="1" applyFont="1" applyFill="1" applyBorder="1" applyAlignment="1" applyProtection="1">
      <alignment vertical="center"/>
    </xf>
    <xf numFmtId="181" fontId="6" fillId="0" borderId="41" xfId="2" applyNumberFormat="1" applyFont="1" applyFill="1" applyBorder="1" applyAlignment="1" applyProtection="1">
      <alignment vertical="center"/>
    </xf>
    <xf numFmtId="181" fontId="6" fillId="0" borderId="15" xfId="2" applyNumberFormat="1" applyFont="1" applyFill="1" applyBorder="1" applyAlignment="1" applyProtection="1">
      <alignment vertical="center"/>
    </xf>
    <xf numFmtId="181" fontId="6" fillId="0" borderId="23" xfId="2" applyNumberFormat="1" applyFont="1" applyFill="1" applyBorder="1" applyAlignment="1" applyProtection="1">
      <alignment vertical="center"/>
    </xf>
    <xf numFmtId="182" fontId="6" fillId="0" borderId="15" xfId="2" applyNumberFormat="1" applyFont="1" applyFill="1" applyBorder="1" applyAlignment="1" applyProtection="1">
      <alignment vertical="center"/>
    </xf>
    <xf numFmtId="182" fontId="0" fillId="0" borderId="23" xfId="2" applyNumberFormat="1" applyFont="1" applyFill="1" applyBorder="1" applyAlignment="1" applyProtection="1">
      <alignment vertical="center"/>
    </xf>
    <xf numFmtId="181" fontId="6" fillId="2" borderId="27" xfId="2" applyNumberFormat="1" applyFont="1" applyFill="1" applyBorder="1" applyAlignment="1" applyProtection="1">
      <alignment vertical="center"/>
      <protection locked="0"/>
    </xf>
    <xf numFmtId="181" fontId="6" fillId="2" borderId="42" xfId="2" applyNumberFormat="1" applyFont="1" applyFill="1" applyBorder="1" applyAlignment="1" applyProtection="1">
      <alignment vertical="center"/>
      <protection locked="0"/>
    </xf>
    <xf numFmtId="182" fontId="6" fillId="2" borderId="27" xfId="2" applyNumberFormat="1" applyFont="1" applyFill="1" applyBorder="1" applyAlignment="1" applyProtection="1">
      <alignment vertical="center"/>
      <protection locked="0"/>
    </xf>
    <xf numFmtId="182" fontId="0" fillId="0" borderId="42" xfId="2" applyNumberFormat="1" applyFont="1" applyBorder="1" applyAlignment="1" applyProtection="1">
      <alignment vertical="center"/>
      <protection locked="0"/>
    </xf>
    <xf numFmtId="0" fontId="6" fillId="0" borderId="16" xfId="0" applyFont="1" applyFill="1" applyBorder="1" applyAlignment="1" applyProtection="1">
      <alignment horizontal="distributed" vertical="center" justifyLastLine="1"/>
    </xf>
    <xf numFmtId="0" fontId="6" fillId="0" borderId="23" xfId="0" applyFont="1" applyFill="1" applyBorder="1" applyAlignment="1" applyProtection="1">
      <alignment horizontal="distributed" vertical="center" justifyLastLine="1"/>
    </xf>
    <xf numFmtId="0" fontId="16" fillId="3" borderId="32" xfId="0" applyFont="1" applyFill="1" applyBorder="1" applyAlignment="1" applyProtection="1">
      <alignment vertical="center" wrapText="1"/>
      <protection locked="0"/>
    </xf>
    <xf numFmtId="0" fontId="17" fillId="3" borderId="33" xfId="0" applyFont="1" applyFill="1" applyBorder="1" applyAlignment="1" applyProtection="1">
      <alignment vertical="center" wrapText="1"/>
      <protection locked="0"/>
    </xf>
    <xf numFmtId="0" fontId="17" fillId="3" borderId="34" xfId="0" applyFont="1" applyFill="1" applyBorder="1" applyAlignment="1" applyProtection="1">
      <alignment vertical="center" wrapText="1"/>
      <protection locked="0"/>
    </xf>
    <xf numFmtId="0" fontId="17" fillId="0" borderId="30" xfId="0" applyFont="1" applyBorder="1" applyAlignment="1" applyProtection="1">
      <alignment vertical="center" wrapText="1"/>
      <protection locked="0"/>
    </xf>
    <xf numFmtId="0" fontId="17" fillId="0" borderId="35" xfId="0" applyFont="1" applyBorder="1" applyAlignment="1" applyProtection="1">
      <alignment vertical="center" wrapText="1"/>
      <protection locked="0"/>
    </xf>
    <xf numFmtId="0" fontId="17" fillId="0" borderId="31" xfId="0" applyFont="1" applyBorder="1" applyAlignment="1" applyProtection="1">
      <alignment vertical="center" wrapText="1"/>
      <protection locked="0"/>
    </xf>
    <xf numFmtId="10" fontId="6" fillId="0" borderId="3" xfId="1" applyNumberFormat="1" applyFont="1" applyFill="1" applyBorder="1" applyAlignment="1" applyProtection="1">
      <alignment vertical="center" wrapText="1"/>
    </xf>
    <xf numFmtId="0" fontId="0" fillId="0" borderId="19" xfId="0" applyFill="1" applyBorder="1" applyAlignment="1" applyProtection="1">
      <alignment vertical="center" wrapText="1"/>
    </xf>
    <xf numFmtId="0" fontId="16" fillId="3" borderId="30" xfId="0" applyFont="1" applyFill="1" applyBorder="1" applyAlignment="1" applyProtection="1">
      <alignment vertical="center" shrinkToFit="1"/>
      <protection locked="0"/>
    </xf>
    <xf numFmtId="0" fontId="17" fillId="0" borderId="31" xfId="0" applyFont="1" applyBorder="1" applyAlignment="1" applyProtection="1">
      <alignment vertical="center" shrinkToFit="1"/>
      <protection locked="0"/>
    </xf>
    <xf numFmtId="0" fontId="16" fillId="3" borderId="32" xfId="0" applyFont="1" applyFill="1" applyBorder="1" applyAlignment="1" applyProtection="1">
      <alignment vertical="center" shrinkToFit="1"/>
      <protection locked="0"/>
    </xf>
    <xf numFmtId="0" fontId="17" fillId="3" borderId="34" xfId="0" applyFont="1" applyFill="1" applyBorder="1" applyAlignment="1" applyProtection="1">
      <alignment vertical="center" shrinkToFit="1"/>
      <protection locked="0"/>
    </xf>
    <xf numFmtId="0" fontId="6" fillId="0" borderId="15" xfId="0" applyFont="1" applyFill="1" applyBorder="1" applyAlignment="1" applyProtection="1">
      <alignment horizontal="distributed" vertical="center" wrapText="1" justifyLastLine="1"/>
    </xf>
    <xf numFmtId="0" fontId="0" fillId="0" borderId="16" xfId="0" applyFill="1" applyBorder="1" applyAlignment="1" applyProtection="1">
      <alignment horizontal="distributed" vertical="center" wrapText="1" justifyLastLine="1"/>
    </xf>
    <xf numFmtId="0" fontId="0" fillId="0" borderId="23" xfId="0" applyFill="1" applyBorder="1" applyAlignment="1" applyProtection="1">
      <alignment horizontal="distributed" vertical="center" wrapText="1" justifyLastLine="1"/>
    </xf>
    <xf numFmtId="0" fontId="6" fillId="0" borderId="15" xfId="0" applyFont="1" applyFill="1" applyBorder="1" applyAlignment="1" applyProtection="1">
      <alignment horizontal="distributed" vertical="center" justifyLastLine="1" shrinkToFit="1"/>
    </xf>
    <xf numFmtId="0" fontId="6" fillId="0" borderId="16" xfId="0" applyFont="1" applyFill="1" applyBorder="1" applyAlignment="1" applyProtection="1">
      <alignment horizontal="distributed" vertical="center" justifyLastLine="1" shrinkToFit="1"/>
    </xf>
    <xf numFmtId="0" fontId="0" fillId="0" borderId="23" xfId="0" applyFill="1" applyBorder="1" applyAlignment="1" applyProtection="1">
      <alignment horizontal="distributed" vertical="center" justifyLastLine="1" shrinkToFit="1"/>
    </xf>
    <xf numFmtId="0" fontId="6" fillId="0" borderId="39" xfId="0" applyFont="1" applyFill="1" applyBorder="1" applyAlignment="1" applyProtection="1">
      <alignment vertical="center"/>
    </xf>
    <xf numFmtId="0" fontId="6" fillId="0" borderId="40" xfId="0" applyFont="1" applyFill="1" applyBorder="1" applyAlignment="1" applyProtection="1">
      <alignment vertical="center"/>
    </xf>
    <xf numFmtId="38" fontId="18" fillId="2" borderId="3" xfId="2" applyFont="1" applyFill="1" applyBorder="1" applyAlignment="1" applyProtection="1">
      <alignment vertical="center" shrinkToFit="1"/>
      <protection locked="0"/>
    </xf>
    <xf numFmtId="0" fontId="19" fillId="0" borderId="19" xfId="0" applyFont="1" applyBorder="1" applyAlignment="1" applyProtection="1">
      <alignment vertical="center" shrinkToFit="1"/>
      <protection locked="0"/>
    </xf>
    <xf numFmtId="0" fontId="6" fillId="0" borderId="12" xfId="0" applyFont="1" applyFill="1" applyBorder="1" applyAlignment="1" applyProtection="1">
      <alignment horizontal="distributed" vertical="center" wrapText="1" justifyLastLine="1"/>
    </xf>
    <xf numFmtId="0" fontId="0" fillId="0" borderId="14" xfId="0" applyFill="1" applyBorder="1" applyAlignment="1" applyProtection="1">
      <alignment horizontal="distributed" vertical="center" wrapText="1" justifyLastLine="1"/>
    </xf>
    <xf numFmtId="0" fontId="6" fillId="0" borderId="36" xfId="0" applyFont="1" applyFill="1" applyBorder="1" applyAlignment="1" applyProtection="1">
      <alignment vertical="center" wrapText="1"/>
    </xf>
    <xf numFmtId="0" fontId="0" fillId="0" borderId="37" xfId="0" applyFill="1" applyBorder="1" applyAlignment="1" applyProtection="1">
      <alignment vertical="center" wrapText="1"/>
    </xf>
    <xf numFmtId="0" fontId="0" fillId="0" borderId="38" xfId="0" applyFill="1" applyBorder="1" applyAlignment="1" applyProtection="1">
      <alignment vertical="center" wrapText="1"/>
    </xf>
    <xf numFmtId="0" fontId="0" fillId="0" borderId="40" xfId="0" applyFill="1" applyBorder="1" applyAlignment="1" applyProtection="1">
      <alignment vertical="center"/>
    </xf>
    <xf numFmtId="0" fontId="16" fillId="3" borderId="4" xfId="0" applyFont="1" applyFill="1" applyBorder="1" applyAlignment="1" applyProtection="1">
      <alignment vertical="center" wrapText="1"/>
      <protection locked="0"/>
    </xf>
    <xf numFmtId="0" fontId="17" fillId="3" borderId="0" xfId="0" applyFont="1" applyFill="1" applyBorder="1" applyAlignment="1" applyProtection="1">
      <alignment vertical="center" wrapText="1"/>
      <protection locked="0"/>
    </xf>
    <xf numFmtId="0" fontId="17" fillId="3" borderId="6" xfId="0" applyFont="1" applyFill="1" applyBorder="1" applyAlignment="1" applyProtection="1">
      <alignment vertical="center" wrapText="1"/>
      <protection locked="0"/>
    </xf>
    <xf numFmtId="0" fontId="16" fillId="3" borderId="4" xfId="0" applyFont="1" applyFill="1" applyBorder="1" applyAlignment="1" applyProtection="1">
      <alignment vertical="center" shrinkToFit="1"/>
      <protection locked="0"/>
    </xf>
    <xf numFmtId="0" fontId="17" fillId="3" borderId="6" xfId="0" applyFont="1" applyFill="1" applyBorder="1" applyAlignment="1" applyProtection="1">
      <alignment vertical="center" shrinkToFit="1"/>
      <protection locked="0"/>
    </xf>
    <xf numFmtId="0" fontId="17" fillId="0" borderId="12" xfId="0" applyFont="1" applyBorder="1" applyAlignment="1" applyProtection="1">
      <alignment vertical="center" wrapText="1"/>
      <protection locked="0"/>
    </xf>
    <xf numFmtId="0" fontId="17" fillId="0" borderId="13" xfId="0" applyFont="1" applyBorder="1" applyAlignment="1" applyProtection="1">
      <alignment vertical="center" wrapText="1"/>
      <protection locked="0"/>
    </xf>
    <xf numFmtId="0" fontId="17" fillId="0" borderId="14" xfId="0" applyFont="1" applyBorder="1" applyAlignment="1" applyProtection="1">
      <alignment vertical="center" wrapText="1"/>
      <protection locked="0"/>
    </xf>
    <xf numFmtId="38" fontId="18" fillId="2" borderId="24" xfId="2" applyFont="1" applyFill="1" applyBorder="1" applyAlignment="1" applyProtection="1">
      <alignment vertical="center" shrinkToFit="1"/>
      <protection locked="0"/>
    </xf>
    <xf numFmtId="0" fontId="19" fillId="0" borderId="11" xfId="0" applyFont="1" applyBorder="1" applyAlignment="1" applyProtection="1">
      <alignment vertical="center" shrinkToFit="1"/>
      <protection locked="0"/>
    </xf>
    <xf numFmtId="10" fontId="6" fillId="0" borderId="24" xfId="1" applyNumberFormat="1" applyFont="1" applyFill="1" applyBorder="1" applyAlignment="1" applyProtection="1">
      <alignment vertical="center" wrapText="1"/>
    </xf>
    <xf numFmtId="0" fontId="0" fillId="0" borderId="11" xfId="0" applyFill="1" applyBorder="1" applyAlignment="1" applyProtection="1">
      <alignment vertical="center" wrapText="1"/>
    </xf>
    <xf numFmtId="0" fontId="16" fillId="3" borderId="12" xfId="0" applyFont="1" applyFill="1" applyBorder="1" applyAlignment="1" applyProtection="1">
      <alignment vertical="center" shrinkToFit="1"/>
      <protection locked="0"/>
    </xf>
    <xf numFmtId="0" fontId="17" fillId="0" borderId="14" xfId="0" applyFont="1" applyBorder="1" applyAlignment="1" applyProtection="1">
      <alignment vertical="center" shrinkToFit="1"/>
      <protection locked="0"/>
    </xf>
    <xf numFmtId="0" fontId="6" fillId="0" borderId="9" xfId="0" applyFont="1" applyFill="1" applyBorder="1" applyAlignment="1" applyProtection="1">
      <alignment horizontal="distributed" vertical="center" justifyLastLine="1"/>
    </xf>
    <xf numFmtId="0" fontId="0" fillId="0" borderId="10" xfId="0" applyFill="1" applyBorder="1" applyAlignment="1" applyProtection="1">
      <alignment horizontal="distributed" vertical="center" justifyLastLine="1"/>
    </xf>
    <xf numFmtId="0" fontId="0" fillId="0" borderId="12" xfId="0" applyBorder="1" applyAlignment="1">
      <alignment horizontal="distributed" vertical="center" justifyLastLine="1"/>
    </xf>
    <xf numFmtId="0" fontId="0" fillId="0" borderId="13" xfId="0" applyBorder="1" applyAlignment="1">
      <alignment horizontal="distributed" vertical="center" justifyLastLine="1"/>
    </xf>
    <xf numFmtId="0" fontId="0" fillId="0" borderId="14" xfId="0" applyBorder="1" applyAlignment="1">
      <alignment horizontal="distributed" vertical="center" justifyLastLine="1"/>
    </xf>
    <xf numFmtId="0" fontId="6" fillId="0" borderId="10" xfId="0" applyFont="1" applyFill="1" applyBorder="1" applyAlignment="1" applyProtection="1">
      <alignment horizontal="distributed" vertical="center" justifyLastLine="1"/>
    </xf>
    <xf numFmtId="0" fontId="7" fillId="0" borderId="0" xfId="0" applyFont="1" applyFill="1" applyBorder="1" applyAlignment="1" applyProtection="1">
      <alignment vertical="center" wrapText="1"/>
    </xf>
    <xf numFmtId="0" fontId="0" fillId="0" borderId="0" xfId="0" applyFill="1" applyBorder="1" applyAlignment="1">
      <alignment vertical="center"/>
    </xf>
    <xf numFmtId="0" fontId="27" fillId="0" borderId="0" xfId="0" applyFont="1" applyFill="1" applyBorder="1" applyAlignment="1" applyProtection="1">
      <alignment horizontal="distributed" vertical="center" wrapText="1" justifyLastLine="1"/>
    </xf>
    <xf numFmtId="0" fontId="7" fillId="0" borderId="0" xfId="0" applyFont="1" applyFill="1" applyBorder="1" applyAlignment="1" applyProtection="1">
      <alignment horizontal="distributed" vertical="center" justifyLastLine="1"/>
    </xf>
    <xf numFmtId="0" fontId="7" fillId="0" borderId="17" xfId="0" applyFont="1" applyFill="1" applyBorder="1" applyAlignment="1" applyProtection="1">
      <alignment horizontal="distributed" vertical="center" justifyLastLine="1"/>
    </xf>
    <xf numFmtId="0" fontId="0" fillId="0" borderId="17" xfId="0" applyFill="1" applyBorder="1" applyAlignment="1" applyProtection="1">
      <alignment horizontal="distributed" vertical="center" justifyLastLine="1"/>
    </xf>
    <xf numFmtId="0" fontId="26" fillId="0" borderId="24" xfId="0" applyFont="1" applyFill="1" applyBorder="1" applyAlignment="1" applyProtection="1">
      <alignment horizontal="distributed" vertical="center" justifyLastLine="1"/>
    </xf>
    <xf numFmtId="0" fontId="26" fillId="0" borderId="19" xfId="0" applyFont="1" applyFill="1" applyBorder="1" applyAlignment="1" applyProtection="1">
      <alignment horizontal="distributed" vertical="center" justifyLastLine="1"/>
    </xf>
    <xf numFmtId="0" fontId="26" fillId="0" borderId="24" xfId="0" applyFont="1" applyFill="1" applyBorder="1" applyAlignment="1" applyProtection="1">
      <alignment horizontal="distributed" vertical="center" wrapText="1" justifyLastLine="1"/>
    </xf>
    <xf numFmtId="0" fontId="26" fillId="0" borderId="19" xfId="0" applyFont="1" applyFill="1" applyBorder="1" applyAlignment="1" applyProtection="1">
      <alignment horizontal="distributed" vertical="center" wrapText="1" justifyLastLine="1"/>
    </xf>
    <xf numFmtId="0" fontId="7" fillId="0" borderId="7" xfId="0" applyFont="1" applyFill="1" applyBorder="1" applyAlignment="1" applyProtection="1">
      <alignment vertical="center" wrapText="1"/>
    </xf>
    <xf numFmtId="0" fontId="0" fillId="0" borderId="11" xfId="0" applyBorder="1" applyAlignment="1">
      <alignment vertical="center"/>
    </xf>
    <xf numFmtId="0" fontId="0" fillId="0" borderId="0" xfId="0" applyFill="1" applyBorder="1" applyAlignment="1" applyProtection="1">
      <alignment horizontal="distributed" vertical="center" justifyLastLine="1"/>
    </xf>
    <xf numFmtId="0" fontId="26" fillId="0" borderId="0" xfId="0" applyFont="1" applyFill="1" applyBorder="1" applyAlignment="1" applyProtection="1">
      <alignment horizontal="distributed" vertical="center" wrapText="1" justifyLastLine="1"/>
    </xf>
    <xf numFmtId="0" fontId="6" fillId="0" borderId="15" xfId="0" applyFont="1" applyFill="1" applyBorder="1" applyAlignment="1" applyProtection="1">
      <alignment horizontal="distributed" justifyLastLine="1"/>
    </xf>
    <xf numFmtId="0" fontId="6" fillId="0" borderId="16" xfId="0" applyFont="1" applyFill="1" applyBorder="1" applyAlignment="1" applyProtection="1">
      <alignment horizontal="distributed" justifyLastLine="1"/>
    </xf>
    <xf numFmtId="0" fontId="0" fillId="0" borderId="23" xfId="0" applyBorder="1" applyAlignment="1">
      <alignment horizontal="distributed" justifyLastLine="1"/>
    </xf>
    <xf numFmtId="0" fontId="0" fillId="0" borderId="10" xfId="0" applyBorder="1" applyAlignment="1">
      <alignment horizontal="distributed" vertical="center" justifyLastLine="1"/>
    </xf>
    <xf numFmtId="0" fontId="0" fillId="0" borderId="12" xfId="0" applyFill="1" applyBorder="1" applyAlignment="1" applyProtection="1">
      <alignment horizontal="distributed" vertical="center" justifyLastLine="1"/>
    </xf>
    <xf numFmtId="0" fontId="0" fillId="0" borderId="13" xfId="0" applyFill="1" applyBorder="1" applyAlignment="1" applyProtection="1">
      <alignment horizontal="distributed" vertical="center" justifyLastLine="1"/>
    </xf>
    <xf numFmtId="0" fontId="6" fillId="0" borderId="15" xfId="0" applyFont="1" applyFill="1" applyBorder="1" applyAlignment="1" applyProtection="1">
      <alignment horizontal="center"/>
    </xf>
    <xf numFmtId="0" fontId="0" fillId="0" borderId="23" xfId="0" applyBorder="1" applyAlignment="1">
      <alignment horizontal="center"/>
    </xf>
    <xf numFmtId="180" fontId="6" fillId="3" borderId="15" xfId="0" applyNumberFormat="1" applyFont="1" applyFill="1" applyBorder="1" applyAlignment="1" applyProtection="1">
      <alignment horizontal="right" vertical="center"/>
      <protection locked="0"/>
    </xf>
    <xf numFmtId="0" fontId="0" fillId="0" borderId="23" xfId="0" applyBorder="1" applyAlignment="1">
      <alignment horizontal="right" vertical="center"/>
    </xf>
    <xf numFmtId="0" fontId="6" fillId="2" borderId="15" xfId="0" applyFont="1" applyFill="1" applyBorder="1" applyAlignment="1" applyProtection="1">
      <alignment vertical="center" wrapText="1"/>
      <protection locked="0"/>
    </xf>
    <xf numFmtId="0" fontId="6" fillId="2" borderId="16" xfId="0" applyFont="1" applyFill="1" applyBorder="1" applyAlignment="1" applyProtection="1">
      <alignment vertical="center" wrapText="1"/>
      <protection locked="0"/>
    </xf>
    <xf numFmtId="0" fontId="0" fillId="0" borderId="23" xfId="0" applyBorder="1" applyAlignment="1">
      <alignment vertical="center" wrapText="1"/>
    </xf>
    <xf numFmtId="180" fontId="11" fillId="0" borderId="15" xfId="2" applyNumberFormat="1" applyFont="1" applyFill="1" applyBorder="1" applyAlignment="1" applyProtection="1">
      <alignment horizontal="right"/>
      <protection locked="0"/>
    </xf>
    <xf numFmtId="0" fontId="25" fillId="0" borderId="23" xfId="0" applyFont="1" applyBorder="1" applyAlignment="1">
      <alignment horizontal="right"/>
    </xf>
    <xf numFmtId="0" fontId="6" fillId="0" borderId="15" xfId="0" applyFont="1" applyFill="1" applyBorder="1" applyAlignment="1" applyProtection="1">
      <alignment horizontal="left" wrapText="1" justifyLastLine="1"/>
    </xf>
    <xf numFmtId="0" fontId="0" fillId="0" borderId="16" xfId="0" applyFont="1" applyBorder="1" applyAlignment="1">
      <alignment horizontal="left" wrapText="1" justifyLastLine="1"/>
    </xf>
    <xf numFmtId="0" fontId="0" fillId="0" borderId="23" xfId="0" applyFont="1" applyBorder="1" applyAlignment="1">
      <alignment horizontal="left" wrapText="1" justifyLastLine="1"/>
    </xf>
    <xf numFmtId="0" fontId="6" fillId="0" borderId="23" xfId="0" applyFont="1" applyBorder="1" applyAlignment="1">
      <alignment horizontal="distributed" vertical="center" justifyLastLine="1"/>
    </xf>
    <xf numFmtId="0" fontId="6" fillId="0" borderId="16" xfId="0" applyFont="1" applyBorder="1" applyAlignment="1">
      <alignment horizontal="distributed" vertical="center" justifyLastLine="1"/>
    </xf>
    <xf numFmtId="0" fontId="6" fillId="0" borderId="10" xfId="0" applyFont="1" applyBorder="1" applyAlignment="1">
      <alignment horizontal="distributed" vertical="center" justifyLastLine="1"/>
    </xf>
    <xf numFmtId="0" fontId="6" fillId="0" borderId="12" xfId="0" applyFont="1" applyBorder="1" applyAlignment="1">
      <alignment horizontal="distributed" vertical="center" justifyLastLine="1"/>
    </xf>
    <xf numFmtId="0" fontId="6" fillId="0" borderId="14" xfId="0" applyFont="1" applyBorder="1" applyAlignment="1">
      <alignment horizontal="distributed" vertical="center" justifyLastLine="1"/>
    </xf>
    <xf numFmtId="0" fontId="6" fillId="0" borderId="7" xfId="0" applyFont="1" applyFill="1" applyBorder="1" applyAlignment="1" applyProtection="1">
      <alignment horizontal="distributed" vertical="center" justifyLastLine="1"/>
    </xf>
    <xf numFmtId="0" fontId="6" fillId="0" borderId="11" xfId="0" applyFont="1" applyBorder="1" applyAlignment="1">
      <alignment horizontal="distributed" vertical="center" justifyLastLine="1"/>
    </xf>
    <xf numFmtId="0" fontId="6" fillId="0" borderId="7" xfId="0" applyFont="1" applyBorder="1" applyAlignment="1">
      <alignment horizontal="distributed" vertical="center" justifyLastLine="1"/>
    </xf>
    <xf numFmtId="0" fontId="8" fillId="0" borderId="17" xfId="0" applyFont="1" applyBorder="1" applyAlignment="1">
      <alignment horizontal="center" vertical="center" justifyLastLine="1"/>
    </xf>
    <xf numFmtId="0" fontId="0" fillId="0" borderId="11" xfId="0" applyFill="1" applyBorder="1" applyAlignment="1" applyProtection="1">
      <alignment horizontal="distributed" vertical="center" justifyLastLine="1"/>
    </xf>
    <xf numFmtId="183" fontId="6" fillId="0" borderId="7" xfId="2" applyNumberFormat="1" applyFont="1" applyFill="1" applyBorder="1" applyAlignment="1" applyProtection="1"/>
    <xf numFmtId="183" fontId="0" fillId="0" borderId="7" xfId="0" applyNumberFormat="1" applyBorder="1" applyAlignment="1"/>
    <xf numFmtId="38" fontId="6" fillId="0" borderId="44" xfId="2" applyFont="1" applyFill="1" applyBorder="1" applyAlignment="1" applyProtection="1">
      <alignment wrapText="1"/>
    </xf>
    <xf numFmtId="0" fontId="0" fillId="0" borderId="48" xfId="0" applyBorder="1" applyAlignment="1">
      <alignment wrapText="1"/>
    </xf>
    <xf numFmtId="0" fontId="0" fillId="0" borderId="36" xfId="0" applyBorder="1" applyAlignment="1">
      <alignment wrapText="1"/>
    </xf>
    <xf numFmtId="0" fontId="0" fillId="0" borderId="37" xfId="0" applyBorder="1" applyAlignment="1">
      <alignment wrapText="1"/>
    </xf>
    <xf numFmtId="183" fontId="6" fillId="0" borderId="11" xfId="2" applyNumberFormat="1" applyFont="1" applyFill="1" applyBorder="1" applyAlignment="1" applyProtection="1"/>
    <xf numFmtId="183" fontId="0" fillId="0" borderId="11" xfId="0" applyNumberFormat="1" applyBorder="1" applyAlignment="1"/>
    <xf numFmtId="0" fontId="28" fillId="0" borderId="3" xfId="0" applyFont="1" applyFill="1" applyBorder="1" applyAlignment="1" applyProtection="1">
      <alignment horizontal="distributed" vertical="center" justifyLastLine="1"/>
    </xf>
    <xf numFmtId="0" fontId="29" fillId="0" borderId="11" xfId="0" applyFont="1" applyFill="1" applyBorder="1" applyAlignment="1" applyProtection="1">
      <alignment horizontal="distributed" vertical="center" justifyLastLine="1"/>
    </xf>
    <xf numFmtId="183" fontId="6" fillId="3" borderId="32" xfId="2" applyNumberFormat="1" applyFont="1" applyFill="1" applyBorder="1" applyAlignment="1" applyProtection="1">
      <protection locked="0"/>
    </xf>
    <xf numFmtId="183" fontId="0" fillId="0" borderId="34" xfId="0" applyNumberFormat="1" applyBorder="1" applyAlignment="1"/>
    <xf numFmtId="183" fontId="6" fillId="0" borderId="32" xfId="2" applyNumberFormat="1" applyFont="1" applyFill="1" applyBorder="1" applyAlignment="1" applyProtection="1"/>
    <xf numFmtId="38" fontId="6" fillId="2" borderId="32" xfId="2" applyFont="1" applyFill="1" applyBorder="1" applyAlignment="1" applyProtection="1">
      <alignment vertical="center" wrapText="1"/>
      <protection locked="0"/>
    </xf>
    <xf numFmtId="0" fontId="0" fillId="0" borderId="33" xfId="0"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184" fontId="9" fillId="2" borderId="12" xfId="2" applyNumberFormat="1" applyFont="1" applyFill="1" applyBorder="1" applyAlignment="1" applyProtection="1">
      <protection locked="0"/>
    </xf>
    <xf numFmtId="184" fontId="0" fillId="0" borderId="14" xfId="0" applyNumberFormat="1" applyBorder="1" applyAlignment="1"/>
    <xf numFmtId="184" fontId="9" fillId="0" borderId="12" xfId="2" applyNumberFormat="1" applyFont="1" applyFill="1" applyBorder="1" applyAlignment="1" applyProtection="1"/>
    <xf numFmtId="0" fontId="29" fillId="0" borderId="19" xfId="0" applyFont="1" applyFill="1" applyBorder="1" applyAlignment="1" applyProtection="1">
      <alignment horizontal="distributed" vertical="center" justifyLastLine="1"/>
    </xf>
    <xf numFmtId="0" fontId="0" fillId="0" borderId="30" xfId="0" applyBorder="1" applyAlignment="1">
      <alignment vertical="center" wrapText="1"/>
    </xf>
    <xf numFmtId="0" fontId="0" fillId="0" borderId="35" xfId="0" applyBorder="1" applyAlignment="1">
      <alignment vertical="center" wrapText="1"/>
    </xf>
    <xf numFmtId="184" fontId="9" fillId="2" borderId="30" xfId="2" applyNumberFormat="1" applyFont="1" applyFill="1" applyBorder="1" applyAlignment="1" applyProtection="1">
      <protection locked="0"/>
    </xf>
    <xf numFmtId="184" fontId="0" fillId="0" borderId="31" xfId="0" applyNumberFormat="1" applyBorder="1" applyAlignment="1"/>
    <xf numFmtId="184" fontId="9" fillId="0" borderId="30" xfId="2" applyNumberFormat="1" applyFont="1" applyFill="1" applyBorder="1" applyAlignment="1" applyProtection="1"/>
    <xf numFmtId="183" fontId="6" fillId="3" borderId="4" xfId="2" applyNumberFormat="1" applyFont="1" applyFill="1" applyBorder="1" applyAlignment="1" applyProtection="1">
      <protection locked="0"/>
    </xf>
    <xf numFmtId="183" fontId="0" fillId="0" borderId="6" xfId="0" applyNumberFormat="1" applyBorder="1" applyAlignment="1"/>
    <xf numFmtId="183" fontId="6" fillId="0" borderId="4" xfId="2" applyNumberFormat="1" applyFont="1" applyFill="1" applyBorder="1" applyAlignment="1" applyProtection="1"/>
    <xf numFmtId="38" fontId="6" fillId="2" borderId="4" xfId="2" applyFont="1" applyFill="1" applyBorder="1" applyAlignment="1" applyProtection="1">
      <alignment vertical="center" wrapText="1"/>
      <protection locked="0"/>
    </xf>
    <xf numFmtId="0" fontId="0" fillId="0" borderId="6" xfId="0" applyBorder="1" applyAlignment="1">
      <alignment vertical="center" wrapText="1"/>
    </xf>
    <xf numFmtId="0" fontId="0" fillId="0" borderId="31" xfId="0" applyBorder="1" applyAlignment="1">
      <alignment vertical="center" wrapText="1"/>
    </xf>
    <xf numFmtId="0" fontId="6" fillId="0" borderId="8" xfId="0" applyFont="1" applyFill="1" applyBorder="1" applyAlignment="1" applyProtection="1">
      <alignment vertical="center" wrapText="1"/>
    </xf>
    <xf numFmtId="0" fontId="0" fillId="0" borderId="10" xfId="0" applyBorder="1" applyAlignment="1">
      <alignment vertical="center" wrapText="1"/>
    </xf>
    <xf numFmtId="0" fontId="6" fillId="0" borderId="12" xfId="0" applyFont="1" applyFill="1" applyBorder="1" applyAlignment="1" applyProtection="1">
      <alignment vertical="center" wrapText="1"/>
    </xf>
    <xf numFmtId="0" fontId="0" fillId="0" borderId="14" xfId="0" applyBorder="1" applyAlignment="1">
      <alignment vertical="center" wrapText="1"/>
    </xf>
    <xf numFmtId="184" fontId="6" fillId="0" borderId="8" xfId="0" applyNumberFormat="1" applyFont="1" applyFill="1" applyBorder="1" applyAlignment="1" applyProtection="1">
      <alignment vertical="center" wrapText="1"/>
    </xf>
    <xf numFmtId="184" fontId="0" fillId="0" borderId="10" xfId="0" applyNumberFormat="1" applyBorder="1" applyAlignment="1">
      <alignment vertical="center" wrapText="1"/>
    </xf>
    <xf numFmtId="184" fontId="6" fillId="0" borderId="12" xfId="0" applyNumberFormat="1" applyFont="1" applyFill="1" applyBorder="1" applyAlignment="1" applyProtection="1">
      <alignment vertical="center" wrapText="1"/>
    </xf>
    <xf numFmtId="184" fontId="0" fillId="0" borderId="14" xfId="0" applyNumberFormat="1" applyBorder="1" applyAlignment="1">
      <alignment vertical="center" wrapText="1"/>
    </xf>
    <xf numFmtId="0" fontId="6" fillId="0" borderId="8" xfId="0" applyFont="1" applyFill="1" applyBorder="1" applyAlignment="1" applyProtection="1">
      <alignment horizontal="distributed" vertical="center" wrapText="1" justifyLastLine="1"/>
    </xf>
    <xf numFmtId="0" fontId="0" fillId="0" borderId="10" xfId="0" applyBorder="1" applyAlignment="1">
      <alignment horizontal="distributed" vertical="center" wrapText="1" justifyLastLine="1"/>
    </xf>
    <xf numFmtId="0" fontId="0" fillId="0" borderId="14" xfId="0" applyBorder="1" applyAlignment="1">
      <alignment horizontal="distributed" vertical="center" wrapText="1" justifyLastLine="1"/>
    </xf>
    <xf numFmtId="0" fontId="0" fillId="0" borderId="12" xfId="0" applyBorder="1" applyAlignment="1">
      <alignment horizontal="distributed" vertical="center" wrapText="1" justifyLastLine="1"/>
    </xf>
    <xf numFmtId="0" fontId="11" fillId="0" borderId="8" xfId="0" applyFont="1" applyFill="1" applyBorder="1" applyAlignment="1" applyProtection="1">
      <alignment horizontal="right" vertical="center" wrapText="1"/>
    </xf>
    <xf numFmtId="0" fontId="0" fillId="0" borderId="10" xfId="0" applyBorder="1" applyAlignment="1">
      <alignment horizontal="right" vertical="center" wrapText="1"/>
    </xf>
    <xf numFmtId="0" fontId="6" fillId="0" borderId="8" xfId="0" applyFont="1" applyFill="1" applyBorder="1" applyAlignment="1" applyProtection="1">
      <alignment horizontal="left" vertical="center" wrapText="1"/>
    </xf>
    <xf numFmtId="0" fontId="0" fillId="0" borderId="10" xfId="0" applyFill="1" applyBorder="1" applyAlignment="1">
      <alignment horizontal="left" vertical="center" wrapText="1"/>
    </xf>
    <xf numFmtId="0" fontId="6" fillId="0" borderId="4" xfId="0" applyFont="1" applyFill="1" applyBorder="1" applyAlignment="1" applyProtection="1">
      <alignment horizontal="left" vertical="center" wrapText="1"/>
    </xf>
    <xf numFmtId="0" fontId="0" fillId="0" borderId="6" xfId="0" applyFill="1" applyBorder="1" applyAlignment="1">
      <alignment horizontal="left" vertical="center" wrapText="1"/>
    </xf>
    <xf numFmtId="0" fontId="6" fillId="0" borderId="0" xfId="0" applyFont="1" applyFill="1" applyBorder="1" applyAlignment="1" applyProtection="1">
      <alignment horizontal="center"/>
    </xf>
    <xf numFmtId="0" fontId="6" fillId="0" borderId="0" xfId="0" applyFont="1" applyFill="1" applyBorder="1" applyAlignment="1" applyProtection="1"/>
    <xf numFmtId="0" fontId="6" fillId="0" borderId="23" xfId="0" applyFont="1" applyFill="1" applyBorder="1" applyAlignment="1" applyProtection="1">
      <alignment horizontal="distributed" justifyLastLine="1"/>
    </xf>
    <xf numFmtId="0" fontId="6" fillId="0" borderId="3" xfId="0" applyFont="1" applyFill="1" applyBorder="1" applyAlignment="1" applyProtection="1">
      <alignment vertical="distributed" textRotation="255"/>
    </xf>
    <xf numFmtId="0" fontId="0" fillId="0" borderId="3" xfId="0" applyFill="1" applyBorder="1" applyAlignment="1" applyProtection="1">
      <alignment vertical="distributed"/>
    </xf>
    <xf numFmtId="0" fontId="0" fillId="0" borderId="3" xfId="0" applyBorder="1" applyAlignment="1"/>
    <xf numFmtId="0" fontId="0" fillId="0" borderId="11" xfId="0" applyBorder="1" applyAlignment="1"/>
    <xf numFmtId="0" fontId="6" fillId="0" borderId="3" xfId="0" applyFont="1" applyFill="1" applyBorder="1" applyAlignment="1" applyProtection="1">
      <alignment horizontal="center" vertical="distributed" textRotation="255"/>
    </xf>
    <xf numFmtId="0" fontId="6" fillId="0" borderId="3" xfId="0" applyFont="1" applyBorder="1" applyAlignment="1">
      <alignment vertical="distributed"/>
    </xf>
    <xf numFmtId="0" fontId="6" fillId="0" borderId="11" xfId="0" applyFont="1" applyBorder="1" applyAlignment="1">
      <alignment vertical="distributed"/>
    </xf>
    <xf numFmtId="0" fontId="6" fillId="0" borderId="7" xfId="0" applyFont="1" applyFill="1" applyBorder="1" applyAlignment="1" applyProtection="1">
      <alignment horizontal="center" vertical="distributed" textRotation="255"/>
    </xf>
    <xf numFmtId="0" fontId="6" fillId="0" borderId="3" xfId="0" applyFont="1" applyBorder="1" applyAlignment="1">
      <alignment vertical="distributed" textRotation="255"/>
    </xf>
    <xf numFmtId="0" fontId="6" fillId="0" borderId="11" xfId="0" applyFont="1" applyBorder="1" applyAlignment="1">
      <alignment vertical="distributed" textRotation="255"/>
    </xf>
    <xf numFmtId="0" fontId="0" fillId="0" borderId="3" xfId="0" applyBorder="1" applyAlignment="1">
      <alignment vertical="distributed"/>
    </xf>
    <xf numFmtId="0" fontId="0" fillId="0" borderId="11" xfId="0" applyBorder="1" applyAlignment="1">
      <alignment vertical="distributed"/>
    </xf>
    <xf numFmtId="0" fontId="0" fillId="0" borderId="7" xfId="0" applyFill="1" applyBorder="1" applyAlignment="1" applyProtection="1">
      <alignment horizontal="center" vertical="distributed" textRotation="255"/>
    </xf>
    <xf numFmtId="0" fontId="0" fillId="0" borderId="3" xfId="0" applyBorder="1" applyAlignment="1">
      <alignment vertical="distributed" textRotation="255"/>
    </xf>
    <xf numFmtId="0" fontId="0" fillId="0" borderId="11" xfId="0" applyBorder="1" applyAlignment="1">
      <alignment vertical="distributed" textRotation="255"/>
    </xf>
    <xf numFmtId="0" fontId="6" fillId="4" borderId="8" xfId="0" applyFont="1" applyFill="1" applyBorder="1" applyAlignment="1" applyProtection="1">
      <alignment horizontal="center" vertical="distributed" textRotation="255"/>
    </xf>
    <xf numFmtId="0" fontId="0" fillId="4" borderId="10" xfId="0" applyFill="1" applyBorder="1" applyAlignment="1"/>
    <xf numFmtId="0" fontId="0" fillId="4" borderId="28" xfId="0" applyFill="1" applyBorder="1" applyAlignment="1"/>
    <xf numFmtId="0" fontId="0" fillId="4" borderId="43" xfId="0" applyFill="1" applyBorder="1" applyAlignment="1"/>
    <xf numFmtId="0" fontId="0" fillId="4" borderId="29" xfId="0" applyFill="1" applyBorder="1" applyAlignment="1"/>
    <xf numFmtId="0" fontId="0" fillId="4" borderId="41" xfId="0" applyFill="1" applyBorder="1" applyAlignment="1"/>
    <xf numFmtId="38" fontId="10" fillId="3" borderId="28" xfId="2" applyFont="1" applyFill="1" applyBorder="1" applyAlignment="1" applyProtection="1">
      <alignment vertical="center" shrinkToFit="1"/>
      <protection locked="0"/>
    </xf>
    <xf numFmtId="38" fontId="10" fillId="3" borderId="45" xfId="2" applyFont="1" applyFill="1" applyBorder="1" applyAlignment="1" applyProtection="1">
      <alignment vertical="center" shrinkToFit="1"/>
      <protection locked="0"/>
    </xf>
    <xf numFmtId="38" fontId="10" fillId="3" borderId="43" xfId="2" applyFont="1" applyFill="1" applyBorder="1" applyAlignment="1" applyProtection="1">
      <alignment vertical="center" shrinkToFit="1"/>
      <protection locked="0"/>
    </xf>
    <xf numFmtId="0" fontId="0" fillId="3" borderId="28" xfId="0" applyFill="1" applyBorder="1" applyAlignment="1" applyProtection="1">
      <alignment vertical="center" shrinkToFit="1"/>
      <protection locked="0"/>
    </xf>
    <xf numFmtId="0" fontId="0" fillId="3" borderId="45" xfId="0" applyFill="1" applyBorder="1" applyAlignment="1" applyProtection="1">
      <alignment vertical="center" shrinkToFit="1"/>
      <protection locked="0"/>
    </xf>
    <xf numFmtId="0" fontId="0" fillId="3" borderId="43" xfId="0" applyFill="1" applyBorder="1" applyAlignment="1" applyProtection="1">
      <alignment vertical="center" shrinkToFit="1"/>
      <protection locked="0"/>
    </xf>
    <xf numFmtId="38" fontId="10" fillId="2" borderId="28" xfId="2" applyFont="1" applyFill="1" applyBorder="1" applyAlignment="1" applyProtection="1">
      <alignment vertical="center" shrinkToFit="1"/>
      <protection locked="0"/>
    </xf>
    <xf numFmtId="38" fontId="10" fillId="2" borderId="45" xfId="2" applyFont="1" applyFill="1" applyBorder="1" applyAlignment="1" applyProtection="1">
      <alignment vertical="center" shrinkToFit="1"/>
      <protection locked="0"/>
    </xf>
    <xf numFmtId="38" fontId="10" fillId="2" borderId="43" xfId="2" applyFont="1" applyFill="1" applyBorder="1" applyAlignment="1" applyProtection="1">
      <alignment vertical="center" shrinkToFit="1"/>
      <protection locked="0"/>
    </xf>
    <xf numFmtId="0" fontId="0" fillId="2" borderId="28"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10" fillId="2" borderId="28" xfId="0" applyFont="1" applyFill="1" applyBorder="1" applyAlignment="1" applyProtection="1">
      <alignment vertical="center" wrapText="1"/>
      <protection locked="0"/>
    </xf>
    <xf numFmtId="0" fontId="10" fillId="2" borderId="45" xfId="0" applyFont="1" applyFill="1" applyBorder="1" applyAlignment="1" applyProtection="1">
      <alignment vertical="center" wrapText="1"/>
      <protection locked="0"/>
    </xf>
    <xf numFmtId="0" fontId="10" fillId="2" borderId="43" xfId="0" applyFont="1" applyFill="1" applyBorder="1" applyAlignment="1" applyProtection="1">
      <alignment vertical="center" wrapText="1"/>
      <protection locked="0"/>
    </xf>
    <xf numFmtId="0" fontId="0" fillId="2" borderId="28" xfId="0" applyFill="1" applyBorder="1" applyAlignment="1" applyProtection="1">
      <alignment vertical="center" wrapText="1"/>
      <protection locked="0"/>
    </xf>
    <xf numFmtId="0" fontId="0" fillId="2" borderId="45" xfId="0" applyFill="1" applyBorder="1" applyAlignment="1" applyProtection="1">
      <alignment vertical="center" wrapText="1"/>
      <protection locked="0"/>
    </xf>
    <xf numFmtId="0" fontId="0" fillId="2" borderId="43" xfId="0" applyFill="1" applyBorder="1" applyAlignment="1" applyProtection="1">
      <alignment vertical="center" wrapText="1"/>
      <protection locked="0"/>
    </xf>
    <xf numFmtId="0" fontId="10" fillId="3" borderId="28" xfId="0" applyFont="1" applyFill="1" applyBorder="1" applyAlignment="1" applyProtection="1">
      <alignment vertical="center" wrapText="1"/>
      <protection locked="0"/>
    </xf>
    <xf numFmtId="0" fontId="10" fillId="3" borderId="45" xfId="0" applyFont="1" applyFill="1" applyBorder="1" applyAlignment="1" applyProtection="1">
      <alignment vertical="center" wrapText="1"/>
      <protection locked="0"/>
    </xf>
    <xf numFmtId="0" fontId="10" fillId="3" borderId="43" xfId="0" applyFont="1" applyFill="1" applyBorder="1" applyAlignment="1" applyProtection="1">
      <alignment vertical="center" wrapText="1"/>
      <protection locked="0"/>
    </xf>
    <xf numFmtId="0" fontId="0" fillId="3" borderId="28" xfId="0" applyFill="1" applyBorder="1" applyAlignment="1" applyProtection="1">
      <alignment vertical="center" wrapText="1"/>
      <protection locked="0"/>
    </xf>
    <xf numFmtId="0" fontId="0" fillId="3" borderId="45" xfId="0" applyFill="1" applyBorder="1" applyAlignment="1" applyProtection="1">
      <alignment vertical="center" wrapText="1"/>
      <protection locked="0"/>
    </xf>
    <xf numFmtId="0" fontId="0" fillId="3" borderId="43" xfId="0" applyFill="1" applyBorder="1" applyAlignment="1" applyProtection="1">
      <alignment vertical="center" wrapText="1"/>
      <protection locked="0"/>
    </xf>
    <xf numFmtId="0" fontId="10" fillId="2" borderId="32" xfId="0" applyFont="1" applyFill="1" applyBorder="1" applyAlignment="1" applyProtection="1">
      <alignment vertical="center" wrapText="1"/>
      <protection locked="0"/>
    </xf>
    <xf numFmtId="0" fontId="10" fillId="2" borderId="33" xfId="0" applyFont="1" applyFill="1" applyBorder="1" applyAlignment="1" applyProtection="1">
      <alignment vertical="center" wrapText="1"/>
      <protection locked="0"/>
    </xf>
    <xf numFmtId="0" fontId="10" fillId="2" borderId="34" xfId="0" applyFont="1" applyFill="1" applyBorder="1" applyAlignment="1" applyProtection="1">
      <alignment vertical="center" wrapText="1"/>
      <protection locked="0"/>
    </xf>
    <xf numFmtId="0" fontId="10" fillId="2" borderId="30" xfId="0" applyFont="1" applyFill="1" applyBorder="1" applyAlignment="1" applyProtection="1">
      <alignment vertical="center" wrapText="1"/>
      <protection locked="0"/>
    </xf>
    <xf numFmtId="0" fontId="10" fillId="2" borderId="35" xfId="0" applyFont="1" applyFill="1" applyBorder="1" applyAlignment="1" applyProtection="1">
      <alignment vertical="center" wrapText="1"/>
      <protection locked="0"/>
    </xf>
    <xf numFmtId="0" fontId="10" fillId="2" borderId="31" xfId="0" applyFont="1" applyFill="1" applyBorder="1" applyAlignment="1" applyProtection="1">
      <alignment vertical="center" wrapText="1"/>
      <protection locked="0"/>
    </xf>
    <xf numFmtId="38" fontId="10" fillId="3" borderId="4" xfId="2" applyFont="1" applyFill="1" applyBorder="1" applyAlignment="1" applyProtection="1">
      <alignment vertical="center" shrinkToFit="1"/>
      <protection locked="0"/>
    </xf>
    <xf numFmtId="0" fontId="0" fillId="0" borderId="0" xfId="0" applyAlignment="1">
      <alignment vertical="center"/>
    </xf>
    <xf numFmtId="0" fontId="0" fillId="0" borderId="6" xfId="0" applyBorder="1" applyAlignment="1">
      <alignment vertical="center"/>
    </xf>
    <xf numFmtId="0" fontId="0" fillId="0" borderId="30" xfId="0" applyBorder="1" applyAlignment="1">
      <alignment vertical="center"/>
    </xf>
    <xf numFmtId="0" fontId="0" fillId="0" borderId="35" xfId="0" applyBorder="1" applyAlignment="1">
      <alignment vertical="center"/>
    </xf>
    <xf numFmtId="0" fontId="0" fillId="0" borderId="31" xfId="0" applyBorder="1" applyAlignment="1">
      <alignment vertical="center"/>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3" xfId="0" applyFont="1" applyFill="1" applyBorder="1" applyAlignment="1" applyProtection="1">
      <alignment horizontal="center" vertical="center" wrapText="1"/>
    </xf>
    <xf numFmtId="0" fontId="6" fillId="0" borderId="16" xfId="0" applyFont="1" applyFill="1" applyBorder="1" applyAlignment="1" applyProtection="1">
      <alignment horizontal="distributed" vertical="center" wrapText="1" justifyLastLine="1"/>
    </xf>
    <xf numFmtId="0" fontId="6" fillId="0" borderId="23" xfId="0" applyFont="1" applyFill="1" applyBorder="1" applyAlignment="1" applyProtection="1">
      <alignment horizontal="distributed" vertical="center" wrapText="1" justifyLastLine="1"/>
    </xf>
    <xf numFmtId="0" fontId="11" fillId="0" borderId="15" xfId="0" applyFont="1" applyFill="1" applyBorder="1" applyAlignment="1" applyProtection="1">
      <alignment horizontal="distributed" vertical="center" wrapText="1"/>
    </xf>
    <xf numFmtId="0" fontId="11" fillId="0" borderId="16" xfId="0" applyFont="1" applyFill="1" applyBorder="1" applyAlignment="1" applyProtection="1">
      <alignment horizontal="distributed" vertical="center" wrapText="1"/>
    </xf>
    <xf numFmtId="0" fontId="11" fillId="0" borderId="23" xfId="0" applyFont="1" applyFill="1" applyBorder="1" applyAlignment="1" applyProtection="1">
      <alignment horizontal="distributed" vertical="center" wrapText="1"/>
    </xf>
    <xf numFmtId="0" fontId="11" fillId="0" borderId="15" xfId="0" applyFont="1" applyFill="1" applyBorder="1" applyAlignment="1" applyProtection="1">
      <alignment horizontal="distributed" vertical="center" wrapText="1" justifyLastLine="1"/>
    </xf>
    <xf numFmtId="0" fontId="11" fillId="0" borderId="16" xfId="0" applyFont="1" applyFill="1" applyBorder="1" applyAlignment="1" applyProtection="1">
      <alignment horizontal="distributed" vertical="center" wrapText="1" justifyLastLine="1"/>
    </xf>
    <xf numFmtId="0" fontId="11" fillId="0" borderId="23" xfId="0" applyFont="1" applyFill="1" applyBorder="1" applyAlignment="1" applyProtection="1">
      <alignment horizontal="distributed" vertical="center" wrapText="1" justifyLastLine="1"/>
    </xf>
    <xf numFmtId="0" fontId="10" fillId="3" borderId="30" xfId="0" applyFont="1" applyFill="1" applyBorder="1" applyAlignment="1" applyProtection="1">
      <alignment vertical="center" wrapText="1"/>
      <protection locked="0"/>
    </xf>
    <xf numFmtId="0" fontId="10" fillId="3" borderId="35" xfId="0" applyFont="1" applyFill="1" applyBorder="1" applyAlignment="1" applyProtection="1">
      <alignment vertical="center" wrapText="1"/>
      <protection locked="0"/>
    </xf>
    <xf numFmtId="0" fontId="10" fillId="3" borderId="31" xfId="0" applyFont="1" applyFill="1" applyBorder="1" applyAlignment="1" applyProtection="1">
      <alignment vertical="center" wrapText="1"/>
      <protection locked="0"/>
    </xf>
    <xf numFmtId="0" fontId="10" fillId="2" borderId="4" xfId="0" applyFont="1" applyFill="1" applyBorder="1" applyAlignment="1" applyProtection="1">
      <alignment vertical="center" wrapText="1"/>
      <protection locked="0"/>
    </xf>
    <xf numFmtId="0" fontId="10" fillId="2" borderId="0" xfId="0" applyFont="1" applyFill="1" applyBorder="1" applyAlignment="1" applyProtection="1">
      <alignment vertical="center" wrapText="1"/>
      <protection locked="0"/>
    </xf>
    <xf numFmtId="0" fontId="10" fillId="2" borderId="6" xfId="0" applyFont="1" applyFill="1" applyBorder="1" applyAlignment="1" applyProtection="1">
      <alignment vertical="center" wrapText="1"/>
      <protection locked="0"/>
    </xf>
    <xf numFmtId="38" fontId="10" fillId="2" borderId="30" xfId="2" applyFont="1" applyFill="1" applyBorder="1" applyAlignment="1" applyProtection="1">
      <alignment vertical="center" shrinkToFit="1"/>
      <protection locked="0"/>
    </xf>
    <xf numFmtId="38" fontId="10" fillId="2" borderId="35" xfId="2" applyFont="1" applyFill="1" applyBorder="1" applyAlignment="1" applyProtection="1">
      <alignment vertical="center" shrinkToFit="1"/>
      <protection locked="0"/>
    </xf>
    <xf numFmtId="38" fontId="10" fillId="2" borderId="31" xfId="2" applyFont="1" applyFill="1" applyBorder="1" applyAlignment="1" applyProtection="1">
      <alignment vertical="center" shrinkToFit="1"/>
      <protection locked="0"/>
    </xf>
    <xf numFmtId="38" fontId="10" fillId="3" borderId="30" xfId="2" applyFont="1" applyFill="1" applyBorder="1" applyAlignment="1" applyProtection="1">
      <alignment vertical="center" shrinkToFit="1"/>
      <protection locked="0"/>
    </xf>
    <xf numFmtId="38" fontId="10" fillId="3" borderId="35" xfId="2" applyFont="1" applyFill="1" applyBorder="1" applyAlignment="1" applyProtection="1">
      <alignment vertical="center" shrinkToFit="1"/>
      <protection locked="0"/>
    </xf>
    <xf numFmtId="38" fontId="10" fillId="3" borderId="31" xfId="2" applyFont="1" applyFill="1" applyBorder="1" applyAlignment="1" applyProtection="1">
      <alignment vertical="center" shrinkToFit="1"/>
      <protection locked="0"/>
    </xf>
    <xf numFmtId="38" fontId="6" fillId="2" borderId="28" xfId="2" applyFont="1" applyFill="1" applyBorder="1" applyAlignment="1" applyProtection="1">
      <protection locked="0"/>
    </xf>
    <xf numFmtId="38" fontId="6" fillId="2" borderId="45" xfId="2" applyFont="1" applyFill="1" applyBorder="1" applyAlignment="1" applyProtection="1">
      <protection locked="0"/>
    </xf>
    <xf numFmtId="38" fontId="6" fillId="2" borderId="43" xfId="2" applyFont="1" applyFill="1" applyBorder="1" applyAlignment="1" applyProtection="1">
      <protection locked="0"/>
    </xf>
    <xf numFmtId="38" fontId="6" fillId="3" borderId="28" xfId="2" applyFont="1" applyFill="1" applyBorder="1" applyAlignment="1" applyProtection="1">
      <protection locked="0"/>
    </xf>
    <xf numFmtId="38" fontId="6" fillId="3" borderId="45" xfId="2" applyFont="1" applyFill="1" applyBorder="1" applyAlignment="1" applyProtection="1">
      <protection locked="0"/>
    </xf>
    <xf numFmtId="38" fontId="6" fillId="3" borderId="43" xfId="2" applyFont="1" applyFill="1" applyBorder="1" applyAlignment="1" applyProtection="1">
      <protection locked="0"/>
    </xf>
    <xf numFmtId="38" fontId="6" fillId="2" borderId="29" xfId="2" applyFont="1" applyFill="1" applyBorder="1" applyAlignment="1" applyProtection="1">
      <protection locked="0"/>
    </xf>
    <xf numFmtId="38" fontId="6" fillId="2" borderId="46" xfId="2" applyFont="1" applyFill="1" applyBorder="1" applyAlignment="1" applyProtection="1">
      <protection locked="0"/>
    </xf>
    <xf numFmtId="38" fontId="6" fillId="2" borderId="41" xfId="2" applyFont="1" applyFill="1" applyBorder="1" applyAlignment="1" applyProtection="1">
      <protection locked="0"/>
    </xf>
    <xf numFmtId="38" fontId="6" fillId="3" borderId="29" xfId="2" applyFont="1" applyFill="1" applyBorder="1" applyAlignment="1" applyProtection="1">
      <protection locked="0"/>
    </xf>
    <xf numFmtId="38" fontId="6" fillId="3" borderId="46" xfId="2" applyFont="1" applyFill="1" applyBorder="1" applyAlignment="1" applyProtection="1">
      <protection locked="0"/>
    </xf>
    <xf numFmtId="38" fontId="6" fillId="3" borderId="41" xfId="2" applyFont="1" applyFill="1" applyBorder="1" applyAlignment="1" applyProtection="1">
      <protection locked="0"/>
    </xf>
    <xf numFmtId="38" fontId="6" fillId="2" borderId="30" xfId="2" applyFont="1" applyFill="1" applyBorder="1" applyAlignment="1" applyProtection="1">
      <protection locked="0"/>
    </xf>
    <xf numFmtId="38" fontId="6" fillId="2" borderId="35" xfId="2" applyFont="1" applyFill="1" applyBorder="1" applyAlignment="1" applyProtection="1">
      <protection locked="0"/>
    </xf>
    <xf numFmtId="38" fontId="6" fillId="2" borderId="31" xfId="2" applyFont="1" applyFill="1" applyBorder="1" applyAlignment="1" applyProtection="1">
      <protection locked="0"/>
    </xf>
    <xf numFmtId="38" fontId="6" fillId="3" borderId="30" xfId="2" applyFont="1" applyFill="1" applyBorder="1" applyAlignment="1" applyProtection="1">
      <protection locked="0"/>
    </xf>
    <xf numFmtId="38" fontId="6" fillId="3" borderId="35" xfId="2" applyFont="1" applyFill="1" applyBorder="1" applyAlignment="1" applyProtection="1">
      <protection locked="0"/>
    </xf>
    <xf numFmtId="38" fontId="6" fillId="3" borderId="31" xfId="2" applyFont="1" applyFill="1" applyBorder="1" applyAlignment="1" applyProtection="1">
      <protection locked="0"/>
    </xf>
    <xf numFmtId="0" fontId="11" fillId="0" borderId="15" xfId="0" applyFont="1" applyFill="1" applyBorder="1" applyAlignment="1" applyProtection="1">
      <alignment horizontal="distributed" wrapText="1"/>
    </xf>
    <xf numFmtId="0" fontId="11" fillId="0" borderId="16" xfId="0" applyFont="1" applyFill="1" applyBorder="1" applyAlignment="1" applyProtection="1">
      <alignment horizontal="distributed" wrapText="1"/>
    </xf>
    <xf numFmtId="0" fontId="11" fillId="0" borderId="23" xfId="0" applyFont="1" applyFill="1" applyBorder="1" applyAlignment="1" applyProtection="1">
      <alignment horizontal="distributed" wrapText="1"/>
    </xf>
    <xf numFmtId="0" fontId="6" fillId="2" borderId="28" xfId="0" applyFont="1" applyFill="1" applyBorder="1" applyAlignment="1" applyProtection="1">
      <alignment shrinkToFit="1"/>
      <protection locked="0"/>
    </xf>
    <xf numFmtId="0" fontId="6" fillId="2" borderId="45" xfId="0" applyFont="1" applyFill="1" applyBorder="1" applyAlignment="1" applyProtection="1">
      <alignment shrinkToFit="1"/>
      <protection locked="0"/>
    </xf>
    <xf numFmtId="0" fontId="0" fillId="0" borderId="45" xfId="0" applyBorder="1" applyAlignment="1"/>
    <xf numFmtId="0" fontId="0" fillId="0" borderId="43" xfId="0" applyBorder="1" applyAlignment="1"/>
    <xf numFmtId="0" fontId="6" fillId="2" borderId="29" xfId="0" applyFont="1" applyFill="1" applyBorder="1" applyAlignment="1" applyProtection="1">
      <alignment shrinkToFit="1"/>
      <protection locked="0"/>
    </xf>
    <xf numFmtId="0" fontId="6" fillId="2" borderId="46" xfId="0" applyFont="1" applyFill="1" applyBorder="1" applyAlignment="1" applyProtection="1">
      <alignment shrinkToFit="1"/>
      <protection locked="0"/>
    </xf>
    <xf numFmtId="0" fontId="0" fillId="0" borderId="46" xfId="0" applyBorder="1" applyAlignment="1"/>
    <xf numFmtId="0" fontId="0" fillId="0" borderId="41" xfId="0" applyBorder="1" applyAlignment="1"/>
    <xf numFmtId="0" fontId="6" fillId="0" borderId="8" xfId="0" applyFont="1" applyFill="1" applyBorder="1" applyAlignment="1" applyProtection="1">
      <alignment horizontal="distributed" vertical="center"/>
    </xf>
    <xf numFmtId="0" fontId="6" fillId="0" borderId="9" xfId="0" applyFont="1" applyFill="1" applyBorder="1" applyAlignment="1" applyProtection="1">
      <alignment horizontal="distributed" vertical="center"/>
    </xf>
    <xf numFmtId="0" fontId="0" fillId="0" borderId="9" xfId="0" applyBorder="1" applyAlignment="1"/>
    <xf numFmtId="0" fontId="0" fillId="0" borderId="10" xfId="0" applyBorder="1" applyAlignment="1"/>
    <xf numFmtId="0" fontId="6" fillId="0" borderId="17" xfId="0" applyFont="1" applyFill="1" applyBorder="1" applyAlignment="1" applyProtection="1">
      <alignment horizontal="distributed" vertical="center" justifyLastLine="1"/>
    </xf>
    <xf numFmtId="0" fontId="6" fillId="0" borderId="15" xfId="0" applyFont="1" applyFill="1" applyBorder="1" applyAlignment="1" applyProtection="1">
      <alignment horizontal="center" vertical="center" shrinkToFit="1"/>
    </xf>
    <xf numFmtId="0" fontId="6" fillId="0" borderId="16" xfId="0" applyFont="1" applyFill="1" applyBorder="1" applyAlignment="1" applyProtection="1">
      <alignment horizontal="center" vertical="center" shrinkToFit="1"/>
    </xf>
    <xf numFmtId="0" fontId="6" fillId="0" borderId="23" xfId="0" applyFont="1" applyFill="1" applyBorder="1" applyAlignment="1" applyProtection="1">
      <alignment horizontal="center" vertical="center" shrinkToFit="1"/>
    </xf>
    <xf numFmtId="0" fontId="6" fillId="0" borderId="15" xfId="0" applyFont="1" applyFill="1" applyBorder="1" applyAlignment="1" applyProtection="1">
      <alignment horizontal="distributed" vertical="center"/>
    </xf>
    <xf numFmtId="0" fontId="6" fillId="0" borderId="16" xfId="0" applyFont="1" applyFill="1" applyBorder="1" applyAlignment="1" applyProtection="1">
      <alignment horizontal="distributed" vertical="center"/>
    </xf>
    <xf numFmtId="0" fontId="0" fillId="0" borderId="16" xfId="0" applyBorder="1" applyAlignment="1"/>
    <xf numFmtId="0" fontId="0" fillId="0" borderId="23" xfId="0" applyBorder="1" applyAlignment="1"/>
    <xf numFmtId="38" fontId="6" fillId="2" borderId="30" xfId="0" applyNumberFormat="1" applyFont="1" applyFill="1" applyBorder="1" applyAlignment="1" applyProtection="1">
      <alignment shrinkToFit="1"/>
      <protection locked="0"/>
    </xf>
    <xf numFmtId="0" fontId="6" fillId="2" borderId="35" xfId="0" applyFont="1" applyFill="1" applyBorder="1" applyAlignment="1" applyProtection="1">
      <alignment shrinkToFit="1"/>
      <protection locked="0"/>
    </xf>
    <xf numFmtId="0" fontId="0" fillId="0" borderId="35" xfId="0" applyBorder="1" applyAlignment="1"/>
    <xf numFmtId="0" fontId="0" fillId="0" borderId="31" xfId="0" applyBorder="1" applyAlignment="1"/>
    <xf numFmtId="0" fontId="0" fillId="2" borderId="29"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3" borderId="29" xfId="0" applyFill="1" applyBorder="1" applyAlignment="1" applyProtection="1">
      <alignment vertical="center" shrinkToFit="1"/>
      <protection locked="0"/>
    </xf>
    <xf numFmtId="0" fontId="0" fillId="3" borderId="46" xfId="0" applyFill="1" applyBorder="1" applyAlignment="1" applyProtection="1">
      <alignment vertical="center" shrinkToFit="1"/>
      <protection locked="0"/>
    </xf>
    <xf numFmtId="0" fontId="0" fillId="3" borderId="41" xfId="0" applyFill="1" applyBorder="1" applyAlignment="1" applyProtection="1">
      <alignment vertical="center" shrinkToFit="1"/>
      <protection locked="0"/>
    </xf>
    <xf numFmtId="0" fontId="0" fillId="2" borderId="29" xfId="0" applyFill="1" applyBorder="1" applyAlignment="1" applyProtection="1">
      <alignment vertical="center" wrapText="1"/>
      <protection locked="0"/>
    </xf>
    <xf numFmtId="0" fontId="0" fillId="2" borderId="46" xfId="0" applyFill="1" applyBorder="1" applyAlignment="1" applyProtection="1">
      <alignment vertical="center" wrapText="1"/>
      <protection locked="0"/>
    </xf>
    <xf numFmtId="0" fontId="0" fillId="2" borderId="41" xfId="0" applyFill="1" applyBorder="1" applyAlignment="1" applyProtection="1">
      <alignment vertical="center" wrapText="1"/>
      <protection locked="0"/>
    </xf>
    <xf numFmtId="0" fontId="0" fillId="3" borderId="29" xfId="0" applyFill="1" applyBorder="1" applyAlignment="1" applyProtection="1">
      <alignment vertical="center" wrapText="1"/>
      <protection locked="0"/>
    </xf>
    <xf numFmtId="0" fontId="0" fillId="3" borderId="46" xfId="0" applyFill="1" applyBorder="1" applyAlignment="1" applyProtection="1">
      <alignment vertical="center" wrapText="1"/>
      <protection locked="0"/>
    </xf>
    <xf numFmtId="0" fontId="0" fillId="3" borderId="41" xfId="0" applyFill="1" applyBorder="1" applyAlignment="1" applyProtection="1">
      <alignment vertical="center" wrapText="1"/>
      <protection locked="0"/>
    </xf>
    <xf numFmtId="0" fontId="10" fillId="2" borderId="12" xfId="0" applyFont="1" applyFill="1" applyBorder="1" applyAlignment="1" applyProtection="1">
      <alignment vertical="center" wrapText="1"/>
      <protection locked="0"/>
    </xf>
    <xf numFmtId="0" fontId="10" fillId="2" borderId="13" xfId="0" applyFont="1" applyFill="1" applyBorder="1" applyAlignment="1" applyProtection="1">
      <alignment vertical="center" wrapText="1"/>
      <protection locked="0"/>
    </xf>
    <xf numFmtId="0" fontId="10" fillId="2" borderId="14" xfId="0" applyFont="1" applyFill="1" applyBorder="1" applyAlignment="1" applyProtection="1">
      <alignment vertical="center" wrapText="1"/>
      <protection locked="0"/>
    </xf>
    <xf numFmtId="38" fontId="6" fillId="0" borderId="13" xfId="0" applyNumberFormat="1" applyFont="1" applyFill="1" applyBorder="1" applyAlignment="1" applyProtection="1">
      <alignment vertical="top" wrapText="1"/>
    </xf>
    <xf numFmtId="0" fontId="0" fillId="0" borderId="13" xfId="0" applyBorder="1" applyAlignment="1">
      <alignment vertical="top" wrapText="1"/>
    </xf>
    <xf numFmtId="38" fontId="6" fillId="3" borderId="0" xfId="0" applyNumberFormat="1" applyFont="1" applyFill="1" applyBorder="1" applyAlignment="1" applyProtection="1">
      <alignment vertical="top"/>
      <protection locked="0"/>
    </xf>
    <xf numFmtId="0" fontId="0" fillId="3" borderId="0" xfId="0" applyFill="1" applyAlignment="1" applyProtection="1">
      <alignment vertical="top"/>
      <protection locked="0"/>
    </xf>
    <xf numFmtId="0" fontId="6" fillId="0" borderId="0" xfId="0" applyFont="1" applyFill="1" applyBorder="1" applyAlignment="1" applyProtection="1">
      <alignment vertical="top" shrinkToFit="1"/>
      <protection locked="0"/>
    </xf>
    <xf numFmtId="0" fontId="0" fillId="0" borderId="0" xfId="0" applyAlignment="1">
      <alignment vertical="top" shrinkToFit="1"/>
    </xf>
    <xf numFmtId="0" fontId="10" fillId="0" borderId="15" xfId="0" applyFont="1" applyFill="1" applyBorder="1" applyAlignment="1" applyProtection="1">
      <alignment horizontal="distributed" vertical="center" justifyLastLine="1"/>
    </xf>
    <xf numFmtId="0" fontId="0" fillId="0" borderId="16" xfId="0" applyFill="1" applyBorder="1" applyAlignment="1" applyProtection="1">
      <alignment horizontal="distributed" vertical="center" justifyLastLine="1"/>
    </xf>
    <xf numFmtId="0" fontId="0" fillId="0" borderId="23" xfId="0" applyFill="1" applyBorder="1" applyAlignment="1" applyProtection="1">
      <alignment horizontal="distributed" vertical="center" justifyLastLine="1"/>
    </xf>
    <xf numFmtId="0" fontId="10" fillId="0" borderId="47" xfId="0" applyFont="1" applyFill="1" applyBorder="1" applyAlignment="1" applyProtection="1">
      <alignment horizontal="distributed" vertical="center" justifyLastLine="1"/>
    </xf>
    <xf numFmtId="0" fontId="10" fillId="0" borderId="5" xfId="0" applyFont="1" applyFill="1" applyBorder="1" applyAlignment="1" applyProtection="1">
      <alignment horizontal="distributed" vertical="center" justifyLastLine="1"/>
    </xf>
    <xf numFmtId="0" fontId="0" fillId="0" borderId="0" xfId="0" applyFill="1" applyAlignment="1" applyProtection="1">
      <alignment horizontal="distributed" vertical="center" justifyLastLine="1"/>
    </xf>
    <xf numFmtId="0" fontId="0" fillId="0" borderId="6" xfId="0" applyFill="1" applyBorder="1" applyAlignment="1" applyProtection="1">
      <alignment horizontal="distributed" vertical="center" justifyLastLine="1"/>
    </xf>
    <xf numFmtId="38" fontId="6" fillId="0" borderId="0" xfId="0" applyNumberFormat="1" applyFont="1" applyFill="1" applyBorder="1" applyAlignment="1" applyProtection="1">
      <alignment vertical="top" wrapText="1"/>
    </xf>
    <xf numFmtId="0" fontId="0" fillId="0" borderId="0" xfId="0" applyAlignment="1">
      <alignment vertical="top" wrapText="1"/>
    </xf>
    <xf numFmtId="0" fontId="0" fillId="0" borderId="6" xfId="0" applyBorder="1" applyAlignment="1">
      <alignment vertical="top" wrapText="1"/>
    </xf>
    <xf numFmtId="38" fontId="6" fillId="3" borderId="0" xfId="0" applyNumberFormat="1" applyFont="1" applyFill="1" applyBorder="1" applyAlignment="1" applyProtection="1">
      <alignment vertical="top" shrinkToFit="1"/>
      <protection locked="0"/>
    </xf>
    <xf numFmtId="0" fontId="0" fillId="3" borderId="0" xfId="0" applyFill="1" applyAlignment="1" applyProtection="1">
      <alignment vertical="top" shrinkToFit="1"/>
      <protection locked="0"/>
    </xf>
    <xf numFmtId="0" fontId="6" fillId="0" borderId="9" xfId="0" applyFont="1" applyFill="1" applyBorder="1" applyAlignment="1" applyProtection="1">
      <alignment vertical="center"/>
    </xf>
    <xf numFmtId="0" fontId="0" fillId="0" borderId="9" xfId="0" applyBorder="1" applyAlignment="1">
      <alignment vertical="center"/>
    </xf>
    <xf numFmtId="0" fontId="0" fillId="0" borderId="10" xfId="0" applyBorder="1" applyAlignment="1">
      <alignment vertical="center"/>
    </xf>
    <xf numFmtId="0" fontId="6" fillId="0" borderId="0" xfId="0" quotePrefix="1" applyFont="1" applyFill="1" applyBorder="1" applyAlignment="1" applyProtection="1">
      <alignment horizontal="left" vertical="top" wrapText="1"/>
    </xf>
    <xf numFmtId="0" fontId="0" fillId="0" borderId="0" xfId="0" applyBorder="1" applyAlignment="1">
      <alignment vertical="top" wrapText="1"/>
    </xf>
    <xf numFmtId="0" fontId="6" fillId="0" borderId="0" xfId="0" applyFont="1" applyFill="1" applyBorder="1" applyAlignment="1" applyProtection="1">
      <alignment vertical="top" wrapText="1"/>
    </xf>
    <xf numFmtId="0" fontId="0" fillId="0" borderId="0" xfId="0" applyAlignment="1">
      <alignment wrapText="1"/>
    </xf>
    <xf numFmtId="0" fontId="0" fillId="0" borderId="6" xfId="0" applyBorder="1" applyAlignment="1">
      <alignment wrapText="1"/>
    </xf>
    <xf numFmtId="0" fontId="6" fillId="0" borderId="0" xfId="0" applyFont="1" applyFill="1" applyBorder="1" applyAlignment="1" applyProtection="1">
      <alignment horizontal="distributed" justifyLastLine="1"/>
    </xf>
    <xf numFmtId="0" fontId="15" fillId="0" borderId="0" xfId="0" applyFont="1" applyFill="1" applyBorder="1" applyAlignment="1" applyProtection="1">
      <alignment horizontal="distributed" justifyLastLine="1"/>
    </xf>
    <xf numFmtId="38" fontId="6" fillId="2" borderId="0" xfId="0" applyNumberFormat="1" applyFont="1" applyFill="1" applyBorder="1" applyAlignment="1" applyProtection="1">
      <protection locked="0"/>
    </xf>
    <xf numFmtId="0" fontId="15" fillId="2" borderId="0" xfId="0" applyFont="1" applyFill="1" applyBorder="1" applyAlignment="1" applyProtection="1">
      <protection locked="0"/>
    </xf>
    <xf numFmtId="0" fontId="15" fillId="0" borderId="16" xfId="0" applyFont="1" applyFill="1" applyBorder="1" applyAlignment="1" applyProtection="1">
      <alignment horizontal="distributed" justifyLastLine="1"/>
    </xf>
    <xf numFmtId="0" fontId="15" fillId="0" borderId="23" xfId="0" applyFont="1" applyFill="1" applyBorder="1" applyAlignment="1" applyProtection="1">
      <alignment horizontal="distributed" justifyLastLine="1"/>
    </xf>
  </cellXfs>
  <cellStyles count="3">
    <cellStyle name="パーセント" xfId="1" builtinId="5"/>
    <cellStyle name="桁区切り" xfId="2" builtinId="6"/>
    <cellStyle name="標準" xfId="0" builtinId="0"/>
  </cellStyles>
  <dxfs count="0"/>
  <tableStyles count="0" defaultTableStyle="TableStyleMedium9" defaultPivotStyle="PivotStyleLight16"/>
  <colors>
    <mruColors>
      <color rgb="FFCCFF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638175</xdr:colOff>
      <xdr:row>6</xdr:row>
      <xdr:rowOff>180976</xdr:rowOff>
    </xdr:from>
    <xdr:to>
      <xdr:col>7</xdr:col>
      <xdr:colOff>85725</xdr:colOff>
      <xdr:row>8</xdr:row>
      <xdr:rowOff>95250</xdr:rowOff>
    </xdr:to>
    <xdr:sp macro="" textlink="">
      <xdr:nvSpPr>
        <xdr:cNvPr id="48291" name="AutoShape 1">
          <a:extLst>
            <a:ext uri="{FF2B5EF4-FFF2-40B4-BE49-F238E27FC236}">
              <a16:creationId xmlns:a16="http://schemas.microsoft.com/office/drawing/2014/main" id="{B3269D53-17AE-4F57-90AD-45E068726014}"/>
            </a:ext>
          </a:extLst>
        </xdr:cNvPr>
        <xdr:cNvSpPr>
          <a:spLocks noChangeArrowheads="1"/>
        </xdr:cNvSpPr>
      </xdr:nvSpPr>
      <xdr:spPr bwMode="auto">
        <a:xfrm>
          <a:off x="1323975" y="1381126"/>
          <a:ext cx="3562350" cy="314324"/>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39</xdr:row>
      <xdr:rowOff>0</xdr:rowOff>
    </xdr:from>
    <xdr:to>
      <xdr:col>2</xdr:col>
      <xdr:colOff>0</xdr:colOff>
      <xdr:row>41</xdr:row>
      <xdr:rowOff>0</xdr:rowOff>
    </xdr:to>
    <xdr:sp macro="" textlink="">
      <xdr:nvSpPr>
        <xdr:cNvPr id="51451" name="Line 103">
          <a:extLst>
            <a:ext uri="{FF2B5EF4-FFF2-40B4-BE49-F238E27FC236}">
              <a16:creationId xmlns:a16="http://schemas.microsoft.com/office/drawing/2014/main" id="{2783D381-5AF2-4F38-8D97-B36DC554F325}"/>
            </a:ext>
          </a:extLst>
        </xdr:cNvPr>
        <xdr:cNvSpPr>
          <a:spLocks noChangeShapeType="1"/>
        </xdr:cNvSpPr>
      </xdr:nvSpPr>
      <xdr:spPr bwMode="auto">
        <a:xfrm>
          <a:off x="352425" y="171450"/>
          <a:ext cx="93345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57</xdr:row>
      <xdr:rowOff>0</xdr:rowOff>
    </xdr:from>
    <xdr:to>
      <xdr:col>2</xdr:col>
      <xdr:colOff>0</xdr:colOff>
      <xdr:row>59</xdr:row>
      <xdr:rowOff>0</xdr:rowOff>
    </xdr:to>
    <xdr:sp macro="" textlink="">
      <xdr:nvSpPr>
        <xdr:cNvPr id="51452" name="Line 104">
          <a:extLst>
            <a:ext uri="{FF2B5EF4-FFF2-40B4-BE49-F238E27FC236}">
              <a16:creationId xmlns:a16="http://schemas.microsoft.com/office/drawing/2014/main" id="{BCD5F28A-11A9-49DB-9C4E-501DA53452F9}"/>
            </a:ext>
          </a:extLst>
        </xdr:cNvPr>
        <xdr:cNvSpPr>
          <a:spLocks noChangeShapeType="1"/>
        </xdr:cNvSpPr>
      </xdr:nvSpPr>
      <xdr:spPr bwMode="auto">
        <a:xfrm>
          <a:off x="352425" y="2533650"/>
          <a:ext cx="93345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104</xdr:row>
      <xdr:rowOff>9525</xdr:rowOff>
    </xdr:from>
    <xdr:to>
      <xdr:col>2</xdr:col>
      <xdr:colOff>0</xdr:colOff>
      <xdr:row>107</xdr:row>
      <xdr:rowOff>0</xdr:rowOff>
    </xdr:to>
    <xdr:sp macro="" textlink="">
      <xdr:nvSpPr>
        <xdr:cNvPr id="51453" name="Line 105">
          <a:extLst>
            <a:ext uri="{FF2B5EF4-FFF2-40B4-BE49-F238E27FC236}">
              <a16:creationId xmlns:a16="http://schemas.microsoft.com/office/drawing/2014/main" id="{13206CF1-E4C5-4863-BA87-0D511BC02906}"/>
            </a:ext>
          </a:extLst>
        </xdr:cNvPr>
        <xdr:cNvSpPr>
          <a:spLocks noChangeShapeType="1"/>
        </xdr:cNvSpPr>
      </xdr:nvSpPr>
      <xdr:spPr bwMode="auto">
        <a:xfrm>
          <a:off x="352425" y="6410325"/>
          <a:ext cx="933450" cy="6762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51457" name="Line 115">
          <a:extLst>
            <a:ext uri="{FF2B5EF4-FFF2-40B4-BE49-F238E27FC236}">
              <a16:creationId xmlns:a16="http://schemas.microsoft.com/office/drawing/2014/main" id="{CAC76552-6DBE-4853-B541-CB637B2B6770}"/>
            </a:ext>
          </a:extLst>
        </xdr:cNvPr>
        <xdr:cNvSpPr>
          <a:spLocks noChangeShapeType="1"/>
        </xdr:cNvSpPr>
      </xdr:nvSpPr>
      <xdr:spPr bwMode="auto">
        <a:xfrm>
          <a:off x="69532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51458" name="Line 116">
          <a:extLst>
            <a:ext uri="{FF2B5EF4-FFF2-40B4-BE49-F238E27FC236}">
              <a16:creationId xmlns:a16="http://schemas.microsoft.com/office/drawing/2014/main" id="{62B6FF63-E9F3-40E4-8E8C-2E0F801C63B8}"/>
            </a:ext>
          </a:extLst>
        </xdr:cNvPr>
        <xdr:cNvSpPr>
          <a:spLocks noChangeShapeType="1"/>
        </xdr:cNvSpPr>
      </xdr:nvSpPr>
      <xdr:spPr bwMode="auto">
        <a:xfrm>
          <a:off x="69532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51459" name="Line 117">
          <a:extLst>
            <a:ext uri="{FF2B5EF4-FFF2-40B4-BE49-F238E27FC236}">
              <a16:creationId xmlns:a16="http://schemas.microsoft.com/office/drawing/2014/main" id="{FBEFC39D-44D1-4AA8-B870-965097AE45C4}"/>
            </a:ext>
          </a:extLst>
        </xdr:cNvPr>
        <xdr:cNvSpPr>
          <a:spLocks noChangeShapeType="1"/>
        </xdr:cNvSpPr>
      </xdr:nvSpPr>
      <xdr:spPr bwMode="auto">
        <a:xfrm>
          <a:off x="69532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51460" name="Line 118">
          <a:extLst>
            <a:ext uri="{FF2B5EF4-FFF2-40B4-BE49-F238E27FC236}">
              <a16:creationId xmlns:a16="http://schemas.microsoft.com/office/drawing/2014/main" id="{E42CFD3F-0B56-4D61-9313-59E726842853}"/>
            </a:ext>
          </a:extLst>
        </xdr:cNvPr>
        <xdr:cNvSpPr>
          <a:spLocks noChangeShapeType="1"/>
        </xdr:cNvSpPr>
      </xdr:nvSpPr>
      <xdr:spPr bwMode="auto">
        <a:xfrm>
          <a:off x="69532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51461" name="Line 119">
          <a:extLst>
            <a:ext uri="{FF2B5EF4-FFF2-40B4-BE49-F238E27FC236}">
              <a16:creationId xmlns:a16="http://schemas.microsoft.com/office/drawing/2014/main" id="{8131268E-30AF-4D0A-87E7-299E9796BCCD}"/>
            </a:ext>
          </a:extLst>
        </xdr:cNvPr>
        <xdr:cNvSpPr>
          <a:spLocks noChangeShapeType="1"/>
        </xdr:cNvSpPr>
      </xdr:nvSpPr>
      <xdr:spPr bwMode="auto">
        <a:xfrm>
          <a:off x="69532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51462" name="Line 120">
          <a:extLst>
            <a:ext uri="{FF2B5EF4-FFF2-40B4-BE49-F238E27FC236}">
              <a16:creationId xmlns:a16="http://schemas.microsoft.com/office/drawing/2014/main" id="{5F7E29AE-974D-4B01-A703-C3D637CFCE5D}"/>
            </a:ext>
          </a:extLst>
        </xdr:cNvPr>
        <xdr:cNvSpPr>
          <a:spLocks noChangeShapeType="1"/>
        </xdr:cNvSpPr>
      </xdr:nvSpPr>
      <xdr:spPr bwMode="auto">
        <a:xfrm>
          <a:off x="69532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28575</xdr:colOff>
      <xdr:row>77</xdr:row>
      <xdr:rowOff>47625</xdr:rowOff>
    </xdr:from>
    <xdr:to>
      <xdr:col>2</xdr:col>
      <xdr:colOff>9525</xdr:colOff>
      <xdr:row>80</xdr:row>
      <xdr:rowOff>9524</xdr:rowOff>
    </xdr:to>
    <xdr:sp macro="" textlink="">
      <xdr:nvSpPr>
        <xdr:cNvPr id="17" name="Line 104">
          <a:extLst>
            <a:ext uri="{FF2B5EF4-FFF2-40B4-BE49-F238E27FC236}">
              <a16:creationId xmlns:a16="http://schemas.microsoft.com/office/drawing/2014/main" id="{860D1805-B5B5-4921-9232-1164D8DA7CDD}"/>
            </a:ext>
          </a:extLst>
        </xdr:cNvPr>
        <xdr:cNvSpPr>
          <a:spLocks noChangeShapeType="1"/>
        </xdr:cNvSpPr>
      </xdr:nvSpPr>
      <xdr:spPr bwMode="auto">
        <a:xfrm>
          <a:off x="381000" y="6829425"/>
          <a:ext cx="676275" cy="47624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xdr:row>
      <xdr:rowOff>0</xdr:rowOff>
    </xdr:from>
    <xdr:to>
      <xdr:col>2</xdr:col>
      <xdr:colOff>0</xdr:colOff>
      <xdr:row>4</xdr:row>
      <xdr:rowOff>0</xdr:rowOff>
    </xdr:to>
    <xdr:sp macro="" textlink="">
      <xdr:nvSpPr>
        <xdr:cNvPr id="12" name="Line 103">
          <a:extLst>
            <a:ext uri="{FF2B5EF4-FFF2-40B4-BE49-F238E27FC236}">
              <a16:creationId xmlns:a16="http://schemas.microsoft.com/office/drawing/2014/main" id="{3885F880-A90A-41CE-82D0-3D9085DA8689}"/>
            </a:ext>
          </a:extLst>
        </xdr:cNvPr>
        <xdr:cNvSpPr>
          <a:spLocks noChangeShapeType="1"/>
        </xdr:cNvSpPr>
      </xdr:nvSpPr>
      <xdr:spPr bwMode="auto">
        <a:xfrm>
          <a:off x="352425" y="6867525"/>
          <a:ext cx="69532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20</xdr:row>
      <xdr:rowOff>0</xdr:rowOff>
    </xdr:from>
    <xdr:to>
      <xdr:col>2</xdr:col>
      <xdr:colOff>0</xdr:colOff>
      <xdr:row>22</xdr:row>
      <xdr:rowOff>0</xdr:rowOff>
    </xdr:to>
    <xdr:sp macro="" textlink="">
      <xdr:nvSpPr>
        <xdr:cNvPr id="13" name="Line 104">
          <a:extLst>
            <a:ext uri="{FF2B5EF4-FFF2-40B4-BE49-F238E27FC236}">
              <a16:creationId xmlns:a16="http://schemas.microsoft.com/office/drawing/2014/main" id="{0DE76CC8-E8A8-444B-A620-F72A8B3F7772}"/>
            </a:ext>
          </a:extLst>
        </xdr:cNvPr>
        <xdr:cNvSpPr>
          <a:spLocks noChangeShapeType="1"/>
        </xdr:cNvSpPr>
      </xdr:nvSpPr>
      <xdr:spPr bwMode="auto">
        <a:xfrm>
          <a:off x="352425" y="9906000"/>
          <a:ext cx="695325"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28575</xdr:colOff>
      <xdr:row>90</xdr:row>
      <xdr:rowOff>47625</xdr:rowOff>
    </xdr:from>
    <xdr:to>
      <xdr:col>2</xdr:col>
      <xdr:colOff>9525</xdr:colOff>
      <xdr:row>93</xdr:row>
      <xdr:rowOff>9524</xdr:rowOff>
    </xdr:to>
    <xdr:sp macro="" textlink="">
      <xdr:nvSpPr>
        <xdr:cNvPr id="14" name="Line 104">
          <a:extLst>
            <a:ext uri="{FF2B5EF4-FFF2-40B4-BE49-F238E27FC236}">
              <a16:creationId xmlns:a16="http://schemas.microsoft.com/office/drawing/2014/main" id="{BCEEBB51-535D-40A5-BBDF-AF7D7F51C808}"/>
            </a:ext>
          </a:extLst>
        </xdr:cNvPr>
        <xdr:cNvSpPr>
          <a:spLocks noChangeShapeType="1"/>
        </xdr:cNvSpPr>
      </xdr:nvSpPr>
      <xdr:spPr bwMode="auto">
        <a:xfrm>
          <a:off x="381000" y="13087350"/>
          <a:ext cx="676275" cy="47624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117</xdr:row>
      <xdr:rowOff>9525</xdr:rowOff>
    </xdr:from>
    <xdr:to>
      <xdr:col>2</xdr:col>
      <xdr:colOff>0</xdr:colOff>
      <xdr:row>120</xdr:row>
      <xdr:rowOff>0</xdr:rowOff>
    </xdr:to>
    <xdr:sp macro="" textlink="">
      <xdr:nvSpPr>
        <xdr:cNvPr id="15" name="Line 105">
          <a:extLst>
            <a:ext uri="{FF2B5EF4-FFF2-40B4-BE49-F238E27FC236}">
              <a16:creationId xmlns:a16="http://schemas.microsoft.com/office/drawing/2014/main" id="{69084489-0162-4F09-BB5A-4434E06EA880}"/>
            </a:ext>
          </a:extLst>
        </xdr:cNvPr>
        <xdr:cNvSpPr>
          <a:spLocks noChangeShapeType="1"/>
        </xdr:cNvSpPr>
      </xdr:nvSpPr>
      <xdr:spPr bwMode="auto">
        <a:xfrm>
          <a:off x="352425" y="20002500"/>
          <a:ext cx="695325" cy="695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51001" name="Line 26">
          <a:extLst>
            <a:ext uri="{FF2B5EF4-FFF2-40B4-BE49-F238E27FC236}">
              <a16:creationId xmlns:a16="http://schemas.microsoft.com/office/drawing/2014/main" id="{3333CB21-542D-4F94-942C-588E3E0E0517}"/>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002" name="Line 27">
          <a:extLst>
            <a:ext uri="{FF2B5EF4-FFF2-40B4-BE49-F238E27FC236}">
              <a16:creationId xmlns:a16="http://schemas.microsoft.com/office/drawing/2014/main" id="{2BC38A36-9439-472E-8B60-7A8DB0D9EAFE}"/>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003" name="Line 28">
          <a:extLst>
            <a:ext uri="{FF2B5EF4-FFF2-40B4-BE49-F238E27FC236}">
              <a16:creationId xmlns:a16="http://schemas.microsoft.com/office/drawing/2014/main" id="{DC144300-13D1-4972-B771-6D2A08FE5697}"/>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004" name="Line 29">
          <a:extLst>
            <a:ext uri="{FF2B5EF4-FFF2-40B4-BE49-F238E27FC236}">
              <a16:creationId xmlns:a16="http://schemas.microsoft.com/office/drawing/2014/main" id="{FA55C1F3-CEFF-4C21-A490-A041BCF2954C}"/>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005" name="Line 30">
          <a:extLst>
            <a:ext uri="{FF2B5EF4-FFF2-40B4-BE49-F238E27FC236}">
              <a16:creationId xmlns:a16="http://schemas.microsoft.com/office/drawing/2014/main" id="{C4C4BB4F-8717-4AE1-8E3B-4F5240020D56}"/>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006" name="Line 31">
          <a:extLst>
            <a:ext uri="{FF2B5EF4-FFF2-40B4-BE49-F238E27FC236}">
              <a16:creationId xmlns:a16="http://schemas.microsoft.com/office/drawing/2014/main" id="{2877E2B1-B393-43A0-9901-5C2B366E3B82}"/>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26">
          <a:extLst>
            <a:ext uri="{FF2B5EF4-FFF2-40B4-BE49-F238E27FC236}">
              <a16:creationId xmlns:a16="http://schemas.microsoft.com/office/drawing/2014/main" id="{37E97F77-7976-4297-AAE4-DED361EE79E4}"/>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3" name="Line 27">
          <a:extLst>
            <a:ext uri="{FF2B5EF4-FFF2-40B4-BE49-F238E27FC236}">
              <a16:creationId xmlns:a16="http://schemas.microsoft.com/office/drawing/2014/main" id="{04FAD319-455D-42B0-A130-755DB0B8122F}"/>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4" name="Line 28">
          <a:extLst>
            <a:ext uri="{FF2B5EF4-FFF2-40B4-BE49-F238E27FC236}">
              <a16:creationId xmlns:a16="http://schemas.microsoft.com/office/drawing/2014/main" id="{985CA09B-623F-4AFC-A1D0-0A62FE301E86}"/>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 name="Line 29">
          <a:extLst>
            <a:ext uri="{FF2B5EF4-FFF2-40B4-BE49-F238E27FC236}">
              <a16:creationId xmlns:a16="http://schemas.microsoft.com/office/drawing/2014/main" id="{059813BE-358F-4D32-AD83-1B90EC1E3733}"/>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6" name="Line 30">
          <a:extLst>
            <a:ext uri="{FF2B5EF4-FFF2-40B4-BE49-F238E27FC236}">
              <a16:creationId xmlns:a16="http://schemas.microsoft.com/office/drawing/2014/main" id="{1B3C2870-6CAD-43CC-9B37-A2A9AF554977}"/>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 name="Line 31">
          <a:extLst>
            <a:ext uri="{FF2B5EF4-FFF2-40B4-BE49-F238E27FC236}">
              <a16:creationId xmlns:a16="http://schemas.microsoft.com/office/drawing/2014/main" id="{47D6529B-23D7-4914-9DFA-513F880D457C}"/>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0"/>
  <dimension ref="A1:I54"/>
  <sheetViews>
    <sheetView tabSelected="1" zoomScaleNormal="100" workbookViewId="0"/>
  </sheetViews>
  <sheetFormatPr defaultColWidth="9" defaultRowHeight="14.4" x14ac:dyDescent="0.2"/>
  <cols>
    <col min="1" max="5" width="9" style="162"/>
    <col min="6" max="6" width="9.44140625" style="162" bestFit="1" customWidth="1"/>
    <col min="7" max="16384" width="9" style="162"/>
  </cols>
  <sheetData>
    <row r="1" spans="1:9" ht="15.9" customHeight="1" x14ac:dyDescent="0.2"/>
    <row r="2" spans="1:9" ht="15.9" customHeight="1" x14ac:dyDescent="0.2">
      <c r="A2" s="162" t="s">
        <v>318</v>
      </c>
    </row>
    <row r="3" spans="1:9" ht="15.9" customHeight="1" x14ac:dyDescent="0.2"/>
    <row r="4" spans="1:9" ht="15.9" customHeight="1" x14ac:dyDescent="0.2"/>
    <row r="5" spans="1:9" ht="15.9" customHeight="1" x14ac:dyDescent="0.2">
      <c r="G5" s="145"/>
    </row>
    <row r="6" spans="1:9" ht="15.9" customHeight="1" x14ac:dyDescent="0.2">
      <c r="A6" s="380" t="s">
        <v>372</v>
      </c>
      <c r="B6" s="380"/>
      <c r="C6" s="380"/>
      <c r="D6" s="380"/>
      <c r="E6" s="380"/>
      <c r="F6" s="380"/>
      <c r="G6" s="380"/>
      <c r="H6" s="380"/>
      <c r="I6" s="381"/>
    </row>
    <row r="7" spans="1:9" ht="15.9" customHeight="1" x14ac:dyDescent="0.2">
      <c r="G7" s="145"/>
    </row>
    <row r="8" spans="1:9" ht="15.9" customHeight="1" x14ac:dyDescent="0.2">
      <c r="B8" s="162" t="s">
        <v>406</v>
      </c>
    </row>
    <row r="9" spans="1:9" ht="15.9" customHeight="1" x14ac:dyDescent="0.2"/>
    <row r="10" spans="1:9" ht="15.9" customHeight="1" x14ac:dyDescent="0.2">
      <c r="A10" s="162" t="s">
        <v>317</v>
      </c>
    </row>
    <row r="11" spans="1:9" ht="15.9" customHeight="1" x14ac:dyDescent="0.2"/>
    <row r="12" spans="1:9" ht="15.9" customHeight="1" x14ac:dyDescent="0.2"/>
    <row r="13" spans="1:9" ht="15.9" customHeight="1" x14ac:dyDescent="0.2"/>
    <row r="14" spans="1:9" ht="15.9" customHeight="1" x14ac:dyDescent="0.2"/>
    <row r="15" spans="1:9" ht="15.9" customHeight="1" x14ac:dyDescent="0.2">
      <c r="F15" s="243" t="s">
        <v>375</v>
      </c>
    </row>
    <row r="16" spans="1:9" ht="15.9" customHeight="1" x14ac:dyDescent="0.2"/>
    <row r="17" spans="1:9" ht="15.9" customHeight="1" x14ac:dyDescent="0.2"/>
    <row r="18" spans="1:9" ht="15.9" customHeight="1" x14ac:dyDescent="0.2"/>
    <row r="19" spans="1:9" ht="15.9" customHeight="1" x14ac:dyDescent="0.2"/>
    <row r="20" spans="1:9" ht="15.9" customHeight="1" x14ac:dyDescent="0.2"/>
    <row r="21" spans="1:9" ht="15.9" customHeight="1" x14ac:dyDescent="0.2"/>
    <row r="22" spans="1:9" ht="15.9" customHeight="1" x14ac:dyDescent="0.2">
      <c r="A22" s="380" t="s">
        <v>373</v>
      </c>
      <c r="B22" s="380"/>
      <c r="C22" s="380"/>
      <c r="D22" s="380"/>
      <c r="E22" s="380"/>
      <c r="F22" s="380"/>
      <c r="G22" s="380"/>
      <c r="H22" s="380"/>
      <c r="I22" s="382"/>
    </row>
    <row r="23" spans="1:9" ht="15.9" customHeight="1" x14ac:dyDescent="0.2">
      <c r="A23" s="379" t="s">
        <v>374</v>
      </c>
      <c r="B23" s="379"/>
      <c r="C23" s="379"/>
      <c r="D23" s="379"/>
      <c r="E23" s="379"/>
      <c r="F23" s="379"/>
      <c r="G23" s="379"/>
      <c r="H23" s="379"/>
    </row>
    <row r="24" spans="1:9" ht="15.9" customHeight="1" x14ac:dyDescent="0.2"/>
    <row r="25" spans="1:9" ht="15.9" customHeight="1" x14ac:dyDescent="0.2"/>
    <row r="26" spans="1:9" ht="15.9" customHeight="1" x14ac:dyDescent="0.2"/>
    <row r="27" spans="1:9" ht="15.9" customHeight="1" x14ac:dyDescent="0.2"/>
    <row r="28" spans="1:9" ht="15.9" customHeight="1" x14ac:dyDescent="0.2"/>
    <row r="29" spans="1:9" ht="15.9" customHeight="1" x14ac:dyDescent="0.2"/>
    <row r="30" spans="1:9" ht="15.9" customHeight="1" x14ac:dyDescent="0.2"/>
    <row r="31" spans="1:9" ht="15.9" customHeight="1" x14ac:dyDescent="0.2"/>
    <row r="32" spans="1:9" ht="15.9" customHeight="1" x14ac:dyDescent="0.2"/>
    <row r="33" ht="15.9" customHeight="1" x14ac:dyDescent="0.2"/>
    <row r="34" ht="15.9" customHeight="1" x14ac:dyDescent="0.2"/>
    <row r="35" ht="15.9" customHeight="1" x14ac:dyDescent="0.2"/>
    <row r="36" ht="15.9" customHeight="1" x14ac:dyDescent="0.2"/>
    <row r="37" ht="15.9" customHeight="1" x14ac:dyDescent="0.2"/>
    <row r="38" ht="15.9" customHeight="1" x14ac:dyDescent="0.2"/>
    <row r="39" ht="15.9" customHeight="1" x14ac:dyDescent="0.2"/>
    <row r="40" ht="15.9" customHeight="1" x14ac:dyDescent="0.2"/>
    <row r="41" ht="15.9" customHeight="1" x14ac:dyDescent="0.2"/>
    <row r="42" ht="15.9" customHeight="1" x14ac:dyDescent="0.2"/>
    <row r="43" ht="15.9" customHeight="1" x14ac:dyDescent="0.2"/>
    <row r="44" ht="15.9" customHeight="1" x14ac:dyDescent="0.2"/>
    <row r="45" ht="15.9" customHeight="1" x14ac:dyDescent="0.2"/>
    <row r="46" ht="15.9" customHeight="1" x14ac:dyDescent="0.2"/>
    <row r="47" ht="15.9" customHeight="1" x14ac:dyDescent="0.2"/>
    <row r="48" ht="15.9" customHeight="1" x14ac:dyDescent="0.2"/>
    <row r="49" ht="15.9" customHeight="1" x14ac:dyDescent="0.2"/>
    <row r="50" ht="15.9" customHeight="1" x14ac:dyDescent="0.2"/>
    <row r="51" ht="15.9" customHeight="1" x14ac:dyDescent="0.2"/>
    <row r="52" ht="15.9" customHeight="1" x14ac:dyDescent="0.2"/>
    <row r="53" ht="15.9" customHeight="1" x14ac:dyDescent="0.2"/>
    <row r="54" ht="15.9" customHeight="1" x14ac:dyDescent="0.2"/>
  </sheetData>
  <mergeCells count="3">
    <mergeCell ref="A23:H23"/>
    <mergeCell ref="A6:I6"/>
    <mergeCell ref="A22:I22"/>
  </mergeCells>
  <phoneticPr fontId="2"/>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B9652-866E-4EE4-9CF4-BAF1DD90E680}">
  <dimension ref="A1:I152"/>
  <sheetViews>
    <sheetView topLeftCell="A118" workbookViewId="0">
      <selection activeCell="N32" sqref="N32"/>
    </sheetView>
  </sheetViews>
  <sheetFormatPr defaultRowHeight="13.2" x14ac:dyDescent="0.2"/>
  <cols>
    <col min="1" max="1" width="4.109375" style="21" customWidth="1"/>
    <col min="2" max="2" width="2.6640625" style="21" customWidth="1"/>
    <col min="3" max="4" width="18.109375" style="21" customWidth="1"/>
    <col min="5" max="5" width="13.33203125" style="21" customWidth="1"/>
    <col min="6" max="6" width="13.88671875" style="21" bestFit="1" customWidth="1"/>
    <col min="7" max="7" width="14.88671875" style="21" customWidth="1"/>
    <col min="8" max="8" width="0.21875" style="21" customWidth="1"/>
    <col min="9" max="9" width="4" style="21" customWidth="1"/>
    <col min="10" max="10" width="2.6640625" style="21" customWidth="1"/>
    <col min="11" max="12" width="18.109375" style="21" customWidth="1"/>
    <col min="13" max="13" width="13.33203125" style="21" customWidth="1"/>
    <col min="14" max="14" width="10.77734375" style="21" customWidth="1"/>
    <col min="15" max="15" width="14.88671875" style="21" customWidth="1"/>
    <col min="16" max="16" width="4.6640625" style="21" customWidth="1"/>
    <col min="17" max="41" width="2.33203125" style="21" customWidth="1"/>
    <col min="42" max="42" width="2.44140625" style="21" customWidth="1"/>
    <col min="43" max="45" width="2.33203125" style="21" customWidth="1"/>
    <col min="46" max="255" width="9" style="21"/>
    <col min="256" max="256" width="4.109375" style="21" customWidth="1"/>
    <col min="257" max="257" width="2.6640625" style="21" customWidth="1"/>
    <col min="258" max="259" width="18.109375" style="21" customWidth="1"/>
    <col min="260" max="260" width="13.33203125" style="21" customWidth="1"/>
    <col min="261" max="261" width="10.77734375" style="21" customWidth="1"/>
    <col min="262" max="262" width="14.88671875" style="21" customWidth="1"/>
    <col min="263" max="263" width="4.6640625" style="21" customWidth="1"/>
    <col min="264" max="264" width="0.21875" style="21" customWidth="1"/>
    <col min="265" max="265" width="4" style="21" customWidth="1"/>
    <col min="266" max="266" width="2.6640625" style="21" customWidth="1"/>
    <col min="267" max="268" width="18.109375" style="21" customWidth="1"/>
    <col min="269" max="269" width="13.33203125" style="21" customWidth="1"/>
    <col min="270" max="270" width="10.77734375" style="21" customWidth="1"/>
    <col min="271" max="271" width="14.88671875" style="21" customWidth="1"/>
    <col min="272" max="272" width="4.6640625" style="21" customWidth="1"/>
    <col min="273" max="297" width="2.33203125" style="21" customWidth="1"/>
    <col min="298" max="298" width="2.44140625" style="21" customWidth="1"/>
    <col min="299" max="301" width="2.33203125" style="21" customWidth="1"/>
    <col min="302" max="511" width="9" style="21"/>
    <col min="512" max="512" width="4.109375" style="21" customWidth="1"/>
    <col min="513" max="513" width="2.6640625" style="21" customWidth="1"/>
    <col min="514" max="515" width="18.109375" style="21" customWidth="1"/>
    <col min="516" max="516" width="13.33203125" style="21" customWidth="1"/>
    <col min="517" max="517" width="10.77734375" style="21" customWidth="1"/>
    <col min="518" max="518" width="14.88671875" style="21" customWidth="1"/>
    <col min="519" max="519" width="4.6640625" style="21" customWidth="1"/>
    <col min="520" max="520" width="0.21875" style="21" customWidth="1"/>
    <col min="521" max="521" width="4" style="21" customWidth="1"/>
    <col min="522" max="522" width="2.6640625" style="21" customWidth="1"/>
    <col min="523" max="524" width="18.109375" style="21" customWidth="1"/>
    <col min="525" max="525" width="13.33203125" style="21" customWidth="1"/>
    <col min="526" max="526" width="10.77734375" style="21" customWidth="1"/>
    <col min="527" max="527" width="14.88671875" style="21" customWidth="1"/>
    <col min="528" max="528" width="4.6640625" style="21" customWidth="1"/>
    <col min="529" max="553" width="2.33203125" style="21" customWidth="1"/>
    <col min="554" max="554" width="2.44140625" style="21" customWidth="1"/>
    <col min="555" max="557" width="2.33203125" style="21" customWidth="1"/>
    <col min="558" max="767" width="9" style="21"/>
    <col min="768" max="768" width="4.109375" style="21" customWidth="1"/>
    <col min="769" max="769" width="2.6640625" style="21" customWidth="1"/>
    <col min="770" max="771" width="18.109375" style="21" customWidth="1"/>
    <col min="772" max="772" width="13.33203125" style="21" customWidth="1"/>
    <col min="773" max="773" width="10.77734375" style="21" customWidth="1"/>
    <col min="774" max="774" width="14.88671875" style="21" customWidth="1"/>
    <col min="775" max="775" width="4.6640625" style="21" customWidth="1"/>
    <col min="776" max="776" width="0.21875" style="21" customWidth="1"/>
    <col min="777" max="777" width="4" style="21" customWidth="1"/>
    <col min="778" max="778" width="2.6640625" style="21" customWidth="1"/>
    <col min="779" max="780" width="18.109375" style="21" customWidth="1"/>
    <col min="781" max="781" width="13.33203125" style="21" customWidth="1"/>
    <col min="782" max="782" width="10.77734375" style="21" customWidth="1"/>
    <col min="783" max="783" width="14.88671875" style="21" customWidth="1"/>
    <col min="784" max="784" width="4.6640625" style="21" customWidth="1"/>
    <col min="785" max="809" width="2.33203125" style="21" customWidth="1"/>
    <col min="810" max="810" width="2.44140625" style="21" customWidth="1"/>
    <col min="811" max="813" width="2.33203125" style="21" customWidth="1"/>
    <col min="814" max="1023" width="9" style="21"/>
    <col min="1024" max="1024" width="4.109375" style="21" customWidth="1"/>
    <col min="1025" max="1025" width="2.6640625" style="21" customWidth="1"/>
    <col min="1026" max="1027" width="18.109375" style="21" customWidth="1"/>
    <col min="1028" max="1028" width="13.33203125" style="21" customWidth="1"/>
    <col min="1029" max="1029" width="10.77734375" style="21" customWidth="1"/>
    <col min="1030" max="1030" width="14.88671875" style="21" customWidth="1"/>
    <col min="1031" max="1031" width="4.6640625" style="21" customWidth="1"/>
    <col min="1032" max="1032" width="0.21875" style="21" customWidth="1"/>
    <col min="1033" max="1033" width="4" style="21" customWidth="1"/>
    <col min="1034" max="1034" width="2.6640625" style="21" customWidth="1"/>
    <col min="1035" max="1036" width="18.109375" style="21" customWidth="1"/>
    <col min="1037" max="1037" width="13.33203125" style="21" customWidth="1"/>
    <col min="1038" max="1038" width="10.77734375" style="21" customWidth="1"/>
    <col min="1039" max="1039" width="14.88671875" style="21" customWidth="1"/>
    <col min="1040" max="1040" width="4.6640625" style="21" customWidth="1"/>
    <col min="1041" max="1065" width="2.33203125" style="21" customWidth="1"/>
    <col min="1066" max="1066" width="2.44140625" style="21" customWidth="1"/>
    <col min="1067" max="1069" width="2.33203125" style="21" customWidth="1"/>
    <col min="1070" max="1279" width="9" style="21"/>
    <col min="1280" max="1280" width="4.109375" style="21" customWidth="1"/>
    <col min="1281" max="1281" width="2.6640625" style="21" customWidth="1"/>
    <col min="1282" max="1283" width="18.109375" style="21" customWidth="1"/>
    <col min="1284" max="1284" width="13.33203125" style="21" customWidth="1"/>
    <col min="1285" max="1285" width="10.77734375" style="21" customWidth="1"/>
    <col min="1286" max="1286" width="14.88671875" style="21" customWidth="1"/>
    <col min="1287" max="1287" width="4.6640625" style="21" customWidth="1"/>
    <col min="1288" max="1288" width="0.21875" style="21" customWidth="1"/>
    <col min="1289" max="1289" width="4" style="21" customWidth="1"/>
    <col min="1290" max="1290" width="2.6640625" style="21" customWidth="1"/>
    <col min="1291" max="1292" width="18.109375" style="21" customWidth="1"/>
    <col min="1293" max="1293" width="13.33203125" style="21" customWidth="1"/>
    <col min="1294" max="1294" width="10.77734375" style="21" customWidth="1"/>
    <col min="1295" max="1295" width="14.88671875" style="21" customWidth="1"/>
    <col min="1296" max="1296" width="4.6640625" style="21" customWidth="1"/>
    <col min="1297" max="1321" width="2.33203125" style="21" customWidth="1"/>
    <col min="1322" max="1322" width="2.44140625" style="21" customWidth="1"/>
    <col min="1323" max="1325" width="2.33203125" style="21" customWidth="1"/>
    <col min="1326" max="1535" width="9" style="21"/>
    <col min="1536" max="1536" width="4.109375" style="21" customWidth="1"/>
    <col min="1537" max="1537" width="2.6640625" style="21" customWidth="1"/>
    <col min="1538" max="1539" width="18.109375" style="21" customWidth="1"/>
    <col min="1540" max="1540" width="13.33203125" style="21" customWidth="1"/>
    <col min="1541" max="1541" width="10.77734375" style="21" customWidth="1"/>
    <col min="1542" max="1542" width="14.88671875" style="21" customWidth="1"/>
    <col min="1543" max="1543" width="4.6640625" style="21" customWidth="1"/>
    <col min="1544" max="1544" width="0.21875" style="21" customWidth="1"/>
    <col min="1545" max="1545" width="4" style="21" customWidth="1"/>
    <col min="1546" max="1546" width="2.6640625" style="21" customWidth="1"/>
    <col min="1547" max="1548" width="18.109375" style="21" customWidth="1"/>
    <col min="1549" max="1549" width="13.33203125" style="21" customWidth="1"/>
    <col min="1550" max="1550" width="10.77734375" style="21" customWidth="1"/>
    <col min="1551" max="1551" width="14.88671875" style="21" customWidth="1"/>
    <col min="1552" max="1552" width="4.6640625" style="21" customWidth="1"/>
    <col min="1553" max="1577" width="2.33203125" style="21" customWidth="1"/>
    <col min="1578" max="1578" width="2.44140625" style="21" customWidth="1"/>
    <col min="1579" max="1581" width="2.33203125" style="21" customWidth="1"/>
    <col min="1582" max="1791" width="9" style="21"/>
    <col min="1792" max="1792" width="4.109375" style="21" customWidth="1"/>
    <col min="1793" max="1793" width="2.6640625" style="21" customWidth="1"/>
    <col min="1794" max="1795" width="18.109375" style="21" customWidth="1"/>
    <col min="1796" max="1796" width="13.33203125" style="21" customWidth="1"/>
    <col min="1797" max="1797" width="10.77734375" style="21" customWidth="1"/>
    <col min="1798" max="1798" width="14.88671875" style="21" customWidth="1"/>
    <col min="1799" max="1799" width="4.6640625" style="21" customWidth="1"/>
    <col min="1800" max="1800" width="0.21875" style="21" customWidth="1"/>
    <col min="1801" max="1801" width="4" style="21" customWidth="1"/>
    <col min="1802" max="1802" width="2.6640625" style="21" customWidth="1"/>
    <col min="1803" max="1804" width="18.109375" style="21" customWidth="1"/>
    <col min="1805" max="1805" width="13.33203125" style="21" customWidth="1"/>
    <col min="1806" max="1806" width="10.77734375" style="21" customWidth="1"/>
    <col min="1807" max="1807" width="14.88671875" style="21" customWidth="1"/>
    <col min="1808" max="1808" width="4.6640625" style="21" customWidth="1"/>
    <col min="1809" max="1833" width="2.33203125" style="21" customWidth="1"/>
    <col min="1834" max="1834" width="2.44140625" style="21" customWidth="1"/>
    <col min="1835" max="1837" width="2.33203125" style="21" customWidth="1"/>
    <col min="1838" max="2047" width="9" style="21"/>
    <col min="2048" max="2048" width="4.109375" style="21" customWidth="1"/>
    <col min="2049" max="2049" width="2.6640625" style="21" customWidth="1"/>
    <col min="2050" max="2051" width="18.109375" style="21" customWidth="1"/>
    <col min="2052" max="2052" width="13.33203125" style="21" customWidth="1"/>
    <col min="2053" max="2053" width="10.77734375" style="21" customWidth="1"/>
    <col min="2054" max="2054" width="14.88671875" style="21" customWidth="1"/>
    <col min="2055" max="2055" width="4.6640625" style="21" customWidth="1"/>
    <col min="2056" max="2056" width="0.21875" style="21" customWidth="1"/>
    <col min="2057" max="2057" width="4" style="21" customWidth="1"/>
    <col min="2058" max="2058" width="2.6640625" style="21" customWidth="1"/>
    <col min="2059" max="2060" width="18.109375" style="21" customWidth="1"/>
    <col min="2061" max="2061" width="13.33203125" style="21" customWidth="1"/>
    <col min="2062" max="2062" width="10.77734375" style="21" customWidth="1"/>
    <col min="2063" max="2063" width="14.88671875" style="21" customWidth="1"/>
    <col min="2064" max="2064" width="4.6640625" style="21" customWidth="1"/>
    <col min="2065" max="2089" width="2.33203125" style="21" customWidth="1"/>
    <col min="2090" max="2090" width="2.44140625" style="21" customWidth="1"/>
    <col min="2091" max="2093" width="2.33203125" style="21" customWidth="1"/>
    <col min="2094" max="2303" width="9" style="21"/>
    <col min="2304" max="2304" width="4.109375" style="21" customWidth="1"/>
    <col min="2305" max="2305" width="2.6640625" style="21" customWidth="1"/>
    <col min="2306" max="2307" width="18.109375" style="21" customWidth="1"/>
    <col min="2308" max="2308" width="13.33203125" style="21" customWidth="1"/>
    <col min="2309" max="2309" width="10.77734375" style="21" customWidth="1"/>
    <col min="2310" max="2310" width="14.88671875" style="21" customWidth="1"/>
    <col min="2311" max="2311" width="4.6640625" style="21" customWidth="1"/>
    <col min="2312" max="2312" width="0.21875" style="21" customWidth="1"/>
    <col min="2313" max="2313" width="4" style="21" customWidth="1"/>
    <col min="2314" max="2314" width="2.6640625" style="21" customWidth="1"/>
    <col min="2315" max="2316" width="18.109375" style="21" customWidth="1"/>
    <col min="2317" max="2317" width="13.33203125" style="21" customWidth="1"/>
    <col min="2318" max="2318" width="10.77734375" style="21" customWidth="1"/>
    <col min="2319" max="2319" width="14.88671875" style="21" customWidth="1"/>
    <col min="2320" max="2320" width="4.6640625" style="21" customWidth="1"/>
    <col min="2321" max="2345" width="2.33203125" style="21" customWidth="1"/>
    <col min="2346" max="2346" width="2.44140625" style="21" customWidth="1"/>
    <col min="2347" max="2349" width="2.33203125" style="21" customWidth="1"/>
    <col min="2350" max="2559" width="9" style="21"/>
    <col min="2560" max="2560" width="4.109375" style="21" customWidth="1"/>
    <col min="2561" max="2561" width="2.6640625" style="21" customWidth="1"/>
    <col min="2562" max="2563" width="18.109375" style="21" customWidth="1"/>
    <col min="2564" max="2564" width="13.33203125" style="21" customWidth="1"/>
    <col min="2565" max="2565" width="10.77734375" style="21" customWidth="1"/>
    <col min="2566" max="2566" width="14.88671875" style="21" customWidth="1"/>
    <col min="2567" max="2567" width="4.6640625" style="21" customWidth="1"/>
    <col min="2568" max="2568" width="0.21875" style="21" customWidth="1"/>
    <col min="2569" max="2569" width="4" style="21" customWidth="1"/>
    <col min="2570" max="2570" width="2.6640625" style="21" customWidth="1"/>
    <col min="2571" max="2572" width="18.109375" style="21" customWidth="1"/>
    <col min="2573" max="2573" width="13.33203125" style="21" customWidth="1"/>
    <col min="2574" max="2574" width="10.77734375" style="21" customWidth="1"/>
    <col min="2575" max="2575" width="14.88671875" style="21" customWidth="1"/>
    <col min="2576" max="2576" width="4.6640625" style="21" customWidth="1"/>
    <col min="2577" max="2601" width="2.33203125" style="21" customWidth="1"/>
    <col min="2602" max="2602" width="2.44140625" style="21" customWidth="1"/>
    <col min="2603" max="2605" width="2.33203125" style="21" customWidth="1"/>
    <col min="2606" max="2815" width="9" style="21"/>
    <col min="2816" max="2816" width="4.109375" style="21" customWidth="1"/>
    <col min="2817" max="2817" width="2.6640625" style="21" customWidth="1"/>
    <col min="2818" max="2819" width="18.109375" style="21" customWidth="1"/>
    <col min="2820" max="2820" width="13.33203125" style="21" customWidth="1"/>
    <col min="2821" max="2821" width="10.77734375" style="21" customWidth="1"/>
    <col min="2822" max="2822" width="14.88671875" style="21" customWidth="1"/>
    <col min="2823" max="2823" width="4.6640625" style="21" customWidth="1"/>
    <col min="2824" max="2824" width="0.21875" style="21" customWidth="1"/>
    <col min="2825" max="2825" width="4" style="21" customWidth="1"/>
    <col min="2826" max="2826" width="2.6640625" style="21" customWidth="1"/>
    <col min="2827" max="2828" width="18.109375" style="21" customWidth="1"/>
    <col min="2829" max="2829" width="13.33203125" style="21" customWidth="1"/>
    <col min="2830" max="2830" width="10.77734375" style="21" customWidth="1"/>
    <col min="2831" max="2831" width="14.88671875" style="21" customWidth="1"/>
    <col min="2832" max="2832" width="4.6640625" style="21" customWidth="1"/>
    <col min="2833" max="2857" width="2.33203125" style="21" customWidth="1"/>
    <col min="2858" max="2858" width="2.44140625" style="21" customWidth="1"/>
    <col min="2859" max="2861" width="2.33203125" style="21" customWidth="1"/>
    <col min="2862" max="3071" width="9" style="21"/>
    <col min="3072" max="3072" width="4.109375" style="21" customWidth="1"/>
    <col min="3073" max="3073" width="2.6640625" style="21" customWidth="1"/>
    <col min="3074" max="3075" width="18.109375" style="21" customWidth="1"/>
    <col min="3076" max="3076" width="13.33203125" style="21" customWidth="1"/>
    <col min="3077" max="3077" width="10.77734375" style="21" customWidth="1"/>
    <col min="3078" max="3078" width="14.88671875" style="21" customWidth="1"/>
    <col min="3079" max="3079" width="4.6640625" style="21" customWidth="1"/>
    <col min="3080" max="3080" width="0.21875" style="21" customWidth="1"/>
    <col min="3081" max="3081" width="4" style="21" customWidth="1"/>
    <col min="3082" max="3082" width="2.6640625" style="21" customWidth="1"/>
    <col min="3083" max="3084" width="18.109375" style="21" customWidth="1"/>
    <col min="3085" max="3085" width="13.33203125" style="21" customWidth="1"/>
    <col min="3086" max="3086" width="10.77734375" style="21" customWidth="1"/>
    <col min="3087" max="3087" width="14.88671875" style="21" customWidth="1"/>
    <col min="3088" max="3088" width="4.6640625" style="21" customWidth="1"/>
    <col min="3089" max="3113" width="2.33203125" style="21" customWidth="1"/>
    <col min="3114" max="3114" width="2.44140625" style="21" customWidth="1"/>
    <col min="3115" max="3117" width="2.33203125" style="21" customWidth="1"/>
    <col min="3118" max="3327" width="9" style="21"/>
    <col min="3328" max="3328" width="4.109375" style="21" customWidth="1"/>
    <col min="3329" max="3329" width="2.6640625" style="21" customWidth="1"/>
    <col min="3330" max="3331" width="18.109375" style="21" customWidth="1"/>
    <col min="3332" max="3332" width="13.33203125" style="21" customWidth="1"/>
    <col min="3333" max="3333" width="10.77734375" style="21" customWidth="1"/>
    <col min="3334" max="3334" width="14.88671875" style="21" customWidth="1"/>
    <col min="3335" max="3335" width="4.6640625" style="21" customWidth="1"/>
    <col min="3336" max="3336" width="0.21875" style="21" customWidth="1"/>
    <col min="3337" max="3337" width="4" style="21" customWidth="1"/>
    <col min="3338" max="3338" width="2.6640625" style="21" customWidth="1"/>
    <col min="3339" max="3340" width="18.109375" style="21" customWidth="1"/>
    <col min="3341" max="3341" width="13.33203125" style="21" customWidth="1"/>
    <col min="3342" max="3342" width="10.77734375" style="21" customWidth="1"/>
    <col min="3343" max="3343" width="14.88671875" style="21" customWidth="1"/>
    <col min="3344" max="3344" width="4.6640625" style="21" customWidth="1"/>
    <col min="3345" max="3369" width="2.33203125" style="21" customWidth="1"/>
    <col min="3370" max="3370" width="2.44140625" style="21" customWidth="1"/>
    <col min="3371" max="3373" width="2.33203125" style="21" customWidth="1"/>
    <col min="3374" max="3583" width="9" style="21"/>
    <col min="3584" max="3584" width="4.109375" style="21" customWidth="1"/>
    <col min="3585" max="3585" width="2.6640625" style="21" customWidth="1"/>
    <col min="3586" max="3587" width="18.109375" style="21" customWidth="1"/>
    <col min="3588" max="3588" width="13.33203125" style="21" customWidth="1"/>
    <col min="3589" max="3589" width="10.77734375" style="21" customWidth="1"/>
    <col min="3590" max="3590" width="14.88671875" style="21" customWidth="1"/>
    <col min="3591" max="3591" width="4.6640625" style="21" customWidth="1"/>
    <col min="3592" max="3592" width="0.21875" style="21" customWidth="1"/>
    <col min="3593" max="3593" width="4" style="21" customWidth="1"/>
    <col min="3594" max="3594" width="2.6640625" style="21" customWidth="1"/>
    <col min="3595" max="3596" width="18.109375" style="21" customWidth="1"/>
    <col min="3597" max="3597" width="13.33203125" style="21" customWidth="1"/>
    <col min="3598" max="3598" width="10.77734375" style="21" customWidth="1"/>
    <col min="3599" max="3599" width="14.88671875" style="21" customWidth="1"/>
    <col min="3600" max="3600" width="4.6640625" style="21" customWidth="1"/>
    <col min="3601" max="3625" width="2.33203125" style="21" customWidth="1"/>
    <col min="3626" max="3626" width="2.44140625" style="21" customWidth="1"/>
    <col min="3627" max="3629" width="2.33203125" style="21" customWidth="1"/>
    <col min="3630" max="3839" width="9" style="21"/>
    <col min="3840" max="3840" width="4.109375" style="21" customWidth="1"/>
    <col min="3841" max="3841" width="2.6640625" style="21" customWidth="1"/>
    <col min="3842" max="3843" width="18.109375" style="21" customWidth="1"/>
    <col min="3844" max="3844" width="13.33203125" style="21" customWidth="1"/>
    <col min="3845" max="3845" width="10.77734375" style="21" customWidth="1"/>
    <col min="3846" max="3846" width="14.88671875" style="21" customWidth="1"/>
    <col min="3847" max="3847" width="4.6640625" style="21" customWidth="1"/>
    <col min="3848" max="3848" width="0.21875" style="21" customWidth="1"/>
    <col min="3849" max="3849" width="4" style="21" customWidth="1"/>
    <col min="3850" max="3850" width="2.6640625" style="21" customWidth="1"/>
    <col min="3851" max="3852" width="18.109375" style="21" customWidth="1"/>
    <col min="3853" max="3853" width="13.33203125" style="21" customWidth="1"/>
    <col min="3854" max="3854" width="10.77734375" style="21" customWidth="1"/>
    <col min="3855" max="3855" width="14.88671875" style="21" customWidth="1"/>
    <col min="3856" max="3856" width="4.6640625" style="21" customWidth="1"/>
    <col min="3857" max="3881" width="2.33203125" style="21" customWidth="1"/>
    <col min="3882" max="3882" width="2.44140625" style="21" customWidth="1"/>
    <col min="3883" max="3885" width="2.33203125" style="21" customWidth="1"/>
    <col min="3886" max="4095" width="9" style="21"/>
    <col min="4096" max="4096" width="4.109375" style="21" customWidth="1"/>
    <col min="4097" max="4097" width="2.6640625" style="21" customWidth="1"/>
    <col min="4098" max="4099" width="18.109375" style="21" customWidth="1"/>
    <col min="4100" max="4100" width="13.33203125" style="21" customWidth="1"/>
    <col min="4101" max="4101" width="10.77734375" style="21" customWidth="1"/>
    <col min="4102" max="4102" width="14.88671875" style="21" customWidth="1"/>
    <col min="4103" max="4103" width="4.6640625" style="21" customWidth="1"/>
    <col min="4104" max="4104" width="0.21875" style="21" customWidth="1"/>
    <col min="4105" max="4105" width="4" style="21" customWidth="1"/>
    <col min="4106" max="4106" width="2.6640625" style="21" customWidth="1"/>
    <col min="4107" max="4108" width="18.109375" style="21" customWidth="1"/>
    <col min="4109" max="4109" width="13.33203125" style="21" customWidth="1"/>
    <col min="4110" max="4110" width="10.77734375" style="21" customWidth="1"/>
    <col min="4111" max="4111" width="14.88671875" style="21" customWidth="1"/>
    <col min="4112" max="4112" width="4.6640625" style="21" customWidth="1"/>
    <col min="4113" max="4137" width="2.33203125" style="21" customWidth="1"/>
    <col min="4138" max="4138" width="2.44140625" style="21" customWidth="1"/>
    <col min="4139" max="4141" width="2.33203125" style="21" customWidth="1"/>
    <col min="4142" max="4351" width="9" style="21"/>
    <col min="4352" max="4352" width="4.109375" style="21" customWidth="1"/>
    <col min="4353" max="4353" width="2.6640625" style="21" customWidth="1"/>
    <col min="4354" max="4355" width="18.109375" style="21" customWidth="1"/>
    <col min="4356" max="4356" width="13.33203125" style="21" customWidth="1"/>
    <col min="4357" max="4357" width="10.77734375" style="21" customWidth="1"/>
    <col min="4358" max="4358" width="14.88671875" style="21" customWidth="1"/>
    <col min="4359" max="4359" width="4.6640625" style="21" customWidth="1"/>
    <col min="4360" max="4360" width="0.21875" style="21" customWidth="1"/>
    <col min="4361" max="4361" width="4" style="21" customWidth="1"/>
    <col min="4362" max="4362" width="2.6640625" style="21" customWidth="1"/>
    <col min="4363" max="4364" width="18.109375" style="21" customWidth="1"/>
    <col min="4365" max="4365" width="13.33203125" style="21" customWidth="1"/>
    <col min="4366" max="4366" width="10.77734375" style="21" customWidth="1"/>
    <col min="4367" max="4367" width="14.88671875" style="21" customWidth="1"/>
    <col min="4368" max="4368" width="4.6640625" style="21" customWidth="1"/>
    <col min="4369" max="4393" width="2.33203125" style="21" customWidth="1"/>
    <col min="4394" max="4394" width="2.44140625" style="21" customWidth="1"/>
    <col min="4395" max="4397" width="2.33203125" style="21" customWidth="1"/>
    <col min="4398" max="4607" width="9" style="21"/>
    <col min="4608" max="4608" width="4.109375" style="21" customWidth="1"/>
    <col min="4609" max="4609" width="2.6640625" style="21" customWidth="1"/>
    <col min="4610" max="4611" width="18.109375" style="21" customWidth="1"/>
    <col min="4612" max="4612" width="13.33203125" style="21" customWidth="1"/>
    <col min="4613" max="4613" width="10.77734375" style="21" customWidth="1"/>
    <col min="4614" max="4614" width="14.88671875" style="21" customWidth="1"/>
    <col min="4615" max="4615" width="4.6640625" style="21" customWidth="1"/>
    <col min="4616" max="4616" width="0.21875" style="21" customWidth="1"/>
    <col min="4617" max="4617" width="4" style="21" customWidth="1"/>
    <col min="4618" max="4618" width="2.6640625" style="21" customWidth="1"/>
    <col min="4619" max="4620" width="18.109375" style="21" customWidth="1"/>
    <col min="4621" max="4621" width="13.33203125" style="21" customWidth="1"/>
    <col min="4622" max="4622" width="10.77734375" style="21" customWidth="1"/>
    <col min="4623" max="4623" width="14.88671875" style="21" customWidth="1"/>
    <col min="4624" max="4624" width="4.6640625" style="21" customWidth="1"/>
    <col min="4625" max="4649" width="2.33203125" style="21" customWidth="1"/>
    <col min="4650" max="4650" width="2.44140625" style="21" customWidth="1"/>
    <col min="4651" max="4653" width="2.33203125" style="21" customWidth="1"/>
    <col min="4654" max="4863" width="9" style="21"/>
    <col min="4864" max="4864" width="4.109375" style="21" customWidth="1"/>
    <col min="4865" max="4865" width="2.6640625" style="21" customWidth="1"/>
    <col min="4866" max="4867" width="18.109375" style="21" customWidth="1"/>
    <col min="4868" max="4868" width="13.33203125" style="21" customWidth="1"/>
    <col min="4869" max="4869" width="10.77734375" style="21" customWidth="1"/>
    <col min="4870" max="4870" width="14.88671875" style="21" customWidth="1"/>
    <col min="4871" max="4871" width="4.6640625" style="21" customWidth="1"/>
    <col min="4872" max="4872" width="0.21875" style="21" customWidth="1"/>
    <col min="4873" max="4873" width="4" style="21" customWidth="1"/>
    <col min="4874" max="4874" width="2.6640625" style="21" customWidth="1"/>
    <col min="4875" max="4876" width="18.109375" style="21" customWidth="1"/>
    <col min="4877" max="4877" width="13.33203125" style="21" customWidth="1"/>
    <col min="4878" max="4878" width="10.77734375" style="21" customWidth="1"/>
    <col min="4879" max="4879" width="14.88671875" style="21" customWidth="1"/>
    <col min="4880" max="4880" width="4.6640625" style="21" customWidth="1"/>
    <col min="4881" max="4905" width="2.33203125" style="21" customWidth="1"/>
    <col min="4906" max="4906" width="2.44140625" style="21" customWidth="1"/>
    <col min="4907" max="4909" width="2.33203125" style="21" customWidth="1"/>
    <col min="4910" max="5119" width="9" style="21"/>
    <col min="5120" max="5120" width="4.109375" style="21" customWidth="1"/>
    <col min="5121" max="5121" width="2.6640625" style="21" customWidth="1"/>
    <col min="5122" max="5123" width="18.109375" style="21" customWidth="1"/>
    <col min="5124" max="5124" width="13.33203125" style="21" customWidth="1"/>
    <col min="5125" max="5125" width="10.77734375" style="21" customWidth="1"/>
    <col min="5126" max="5126" width="14.88671875" style="21" customWidth="1"/>
    <col min="5127" max="5127" width="4.6640625" style="21" customWidth="1"/>
    <col min="5128" max="5128" width="0.21875" style="21" customWidth="1"/>
    <col min="5129" max="5129" width="4" style="21" customWidth="1"/>
    <col min="5130" max="5130" width="2.6640625" style="21" customWidth="1"/>
    <col min="5131" max="5132" width="18.109375" style="21" customWidth="1"/>
    <col min="5133" max="5133" width="13.33203125" style="21" customWidth="1"/>
    <col min="5134" max="5134" width="10.77734375" style="21" customWidth="1"/>
    <col min="5135" max="5135" width="14.88671875" style="21" customWidth="1"/>
    <col min="5136" max="5136" width="4.6640625" style="21" customWidth="1"/>
    <col min="5137" max="5161" width="2.33203125" style="21" customWidth="1"/>
    <col min="5162" max="5162" width="2.44140625" style="21" customWidth="1"/>
    <col min="5163" max="5165" width="2.33203125" style="21" customWidth="1"/>
    <col min="5166" max="5375" width="9" style="21"/>
    <col min="5376" max="5376" width="4.109375" style="21" customWidth="1"/>
    <col min="5377" max="5377" width="2.6640625" style="21" customWidth="1"/>
    <col min="5378" max="5379" width="18.109375" style="21" customWidth="1"/>
    <col min="5380" max="5380" width="13.33203125" style="21" customWidth="1"/>
    <col min="5381" max="5381" width="10.77734375" style="21" customWidth="1"/>
    <col min="5382" max="5382" width="14.88671875" style="21" customWidth="1"/>
    <col min="5383" max="5383" width="4.6640625" style="21" customWidth="1"/>
    <col min="5384" max="5384" width="0.21875" style="21" customWidth="1"/>
    <col min="5385" max="5385" width="4" style="21" customWidth="1"/>
    <col min="5386" max="5386" width="2.6640625" style="21" customWidth="1"/>
    <col min="5387" max="5388" width="18.109375" style="21" customWidth="1"/>
    <col min="5389" max="5389" width="13.33203125" style="21" customWidth="1"/>
    <col min="5390" max="5390" width="10.77734375" style="21" customWidth="1"/>
    <col min="5391" max="5391" width="14.88671875" style="21" customWidth="1"/>
    <col min="5392" max="5392" width="4.6640625" style="21" customWidth="1"/>
    <col min="5393" max="5417" width="2.33203125" style="21" customWidth="1"/>
    <col min="5418" max="5418" width="2.44140625" style="21" customWidth="1"/>
    <col min="5419" max="5421" width="2.33203125" style="21" customWidth="1"/>
    <col min="5422" max="5631" width="9" style="21"/>
    <col min="5632" max="5632" width="4.109375" style="21" customWidth="1"/>
    <col min="5633" max="5633" width="2.6640625" style="21" customWidth="1"/>
    <col min="5634" max="5635" width="18.109375" style="21" customWidth="1"/>
    <col min="5636" max="5636" width="13.33203125" style="21" customWidth="1"/>
    <col min="5637" max="5637" width="10.77734375" style="21" customWidth="1"/>
    <col min="5638" max="5638" width="14.88671875" style="21" customWidth="1"/>
    <col min="5639" max="5639" width="4.6640625" style="21" customWidth="1"/>
    <col min="5640" max="5640" width="0.21875" style="21" customWidth="1"/>
    <col min="5641" max="5641" width="4" style="21" customWidth="1"/>
    <col min="5642" max="5642" width="2.6640625" style="21" customWidth="1"/>
    <col min="5643" max="5644" width="18.109375" style="21" customWidth="1"/>
    <col min="5645" max="5645" width="13.33203125" style="21" customWidth="1"/>
    <col min="5646" max="5646" width="10.77734375" style="21" customWidth="1"/>
    <col min="5647" max="5647" width="14.88671875" style="21" customWidth="1"/>
    <col min="5648" max="5648" width="4.6640625" style="21" customWidth="1"/>
    <col min="5649" max="5673" width="2.33203125" style="21" customWidth="1"/>
    <col min="5674" max="5674" width="2.44140625" style="21" customWidth="1"/>
    <col min="5675" max="5677" width="2.33203125" style="21" customWidth="1"/>
    <col min="5678" max="5887" width="9" style="21"/>
    <col min="5888" max="5888" width="4.109375" style="21" customWidth="1"/>
    <col min="5889" max="5889" width="2.6640625" style="21" customWidth="1"/>
    <col min="5890" max="5891" width="18.109375" style="21" customWidth="1"/>
    <col min="5892" max="5892" width="13.33203125" style="21" customWidth="1"/>
    <col min="5893" max="5893" width="10.77734375" style="21" customWidth="1"/>
    <col min="5894" max="5894" width="14.88671875" style="21" customWidth="1"/>
    <col min="5895" max="5895" width="4.6640625" style="21" customWidth="1"/>
    <col min="5896" max="5896" width="0.21875" style="21" customWidth="1"/>
    <col min="5897" max="5897" width="4" style="21" customWidth="1"/>
    <col min="5898" max="5898" width="2.6640625" style="21" customWidth="1"/>
    <col min="5899" max="5900" width="18.109375" style="21" customWidth="1"/>
    <col min="5901" max="5901" width="13.33203125" style="21" customWidth="1"/>
    <col min="5902" max="5902" width="10.77734375" style="21" customWidth="1"/>
    <col min="5903" max="5903" width="14.88671875" style="21" customWidth="1"/>
    <col min="5904" max="5904" width="4.6640625" style="21" customWidth="1"/>
    <col min="5905" max="5929" width="2.33203125" style="21" customWidth="1"/>
    <col min="5930" max="5930" width="2.44140625" style="21" customWidth="1"/>
    <col min="5931" max="5933" width="2.33203125" style="21" customWidth="1"/>
    <col min="5934" max="6143" width="9" style="21"/>
    <col min="6144" max="6144" width="4.109375" style="21" customWidth="1"/>
    <col min="6145" max="6145" width="2.6640625" style="21" customWidth="1"/>
    <col min="6146" max="6147" width="18.109375" style="21" customWidth="1"/>
    <col min="6148" max="6148" width="13.33203125" style="21" customWidth="1"/>
    <col min="6149" max="6149" width="10.77734375" style="21" customWidth="1"/>
    <col min="6150" max="6150" width="14.88671875" style="21" customWidth="1"/>
    <col min="6151" max="6151" width="4.6640625" style="21" customWidth="1"/>
    <col min="6152" max="6152" width="0.21875" style="21" customWidth="1"/>
    <col min="6153" max="6153" width="4" style="21" customWidth="1"/>
    <col min="6154" max="6154" width="2.6640625" style="21" customWidth="1"/>
    <col min="6155" max="6156" width="18.109375" style="21" customWidth="1"/>
    <col min="6157" max="6157" width="13.33203125" style="21" customWidth="1"/>
    <col min="6158" max="6158" width="10.77734375" style="21" customWidth="1"/>
    <col min="6159" max="6159" width="14.88671875" style="21" customWidth="1"/>
    <col min="6160" max="6160" width="4.6640625" style="21" customWidth="1"/>
    <col min="6161" max="6185" width="2.33203125" style="21" customWidth="1"/>
    <col min="6186" max="6186" width="2.44140625" style="21" customWidth="1"/>
    <col min="6187" max="6189" width="2.33203125" style="21" customWidth="1"/>
    <col min="6190" max="6399" width="9" style="21"/>
    <col min="6400" max="6400" width="4.109375" style="21" customWidth="1"/>
    <col min="6401" max="6401" width="2.6640625" style="21" customWidth="1"/>
    <col min="6402" max="6403" width="18.109375" style="21" customWidth="1"/>
    <col min="6404" max="6404" width="13.33203125" style="21" customWidth="1"/>
    <col min="6405" max="6405" width="10.77734375" style="21" customWidth="1"/>
    <col min="6406" max="6406" width="14.88671875" style="21" customWidth="1"/>
    <col min="6407" max="6407" width="4.6640625" style="21" customWidth="1"/>
    <col min="6408" max="6408" width="0.21875" style="21" customWidth="1"/>
    <col min="6409" max="6409" width="4" style="21" customWidth="1"/>
    <col min="6410" max="6410" width="2.6640625" style="21" customWidth="1"/>
    <col min="6411" max="6412" width="18.109375" style="21" customWidth="1"/>
    <col min="6413" max="6413" width="13.33203125" style="21" customWidth="1"/>
    <col min="6414" max="6414" width="10.77734375" style="21" customWidth="1"/>
    <col min="6415" max="6415" width="14.88671875" style="21" customWidth="1"/>
    <col min="6416" max="6416" width="4.6640625" style="21" customWidth="1"/>
    <col min="6417" max="6441" width="2.33203125" style="21" customWidth="1"/>
    <col min="6442" max="6442" width="2.44140625" style="21" customWidth="1"/>
    <col min="6443" max="6445" width="2.33203125" style="21" customWidth="1"/>
    <col min="6446" max="6655" width="9" style="21"/>
    <col min="6656" max="6656" width="4.109375" style="21" customWidth="1"/>
    <col min="6657" max="6657" width="2.6640625" style="21" customWidth="1"/>
    <col min="6658" max="6659" width="18.109375" style="21" customWidth="1"/>
    <col min="6660" max="6660" width="13.33203125" style="21" customWidth="1"/>
    <col min="6661" max="6661" width="10.77734375" style="21" customWidth="1"/>
    <col min="6662" max="6662" width="14.88671875" style="21" customWidth="1"/>
    <col min="6663" max="6663" width="4.6640625" style="21" customWidth="1"/>
    <col min="6664" max="6664" width="0.21875" style="21" customWidth="1"/>
    <col min="6665" max="6665" width="4" style="21" customWidth="1"/>
    <col min="6666" max="6666" width="2.6640625" style="21" customWidth="1"/>
    <col min="6667" max="6668" width="18.109375" style="21" customWidth="1"/>
    <col min="6669" max="6669" width="13.33203125" style="21" customWidth="1"/>
    <col min="6670" max="6670" width="10.77734375" style="21" customWidth="1"/>
    <col min="6671" max="6671" width="14.88671875" style="21" customWidth="1"/>
    <col min="6672" max="6672" width="4.6640625" style="21" customWidth="1"/>
    <col min="6673" max="6697" width="2.33203125" style="21" customWidth="1"/>
    <col min="6698" max="6698" width="2.44140625" style="21" customWidth="1"/>
    <col min="6699" max="6701" width="2.33203125" style="21" customWidth="1"/>
    <col min="6702" max="6911" width="9" style="21"/>
    <col min="6912" max="6912" width="4.109375" style="21" customWidth="1"/>
    <col min="6913" max="6913" width="2.6640625" style="21" customWidth="1"/>
    <col min="6914" max="6915" width="18.109375" style="21" customWidth="1"/>
    <col min="6916" max="6916" width="13.33203125" style="21" customWidth="1"/>
    <col min="6917" max="6917" width="10.77734375" style="21" customWidth="1"/>
    <col min="6918" max="6918" width="14.88671875" style="21" customWidth="1"/>
    <col min="6919" max="6919" width="4.6640625" style="21" customWidth="1"/>
    <col min="6920" max="6920" width="0.21875" style="21" customWidth="1"/>
    <col min="6921" max="6921" width="4" style="21" customWidth="1"/>
    <col min="6922" max="6922" width="2.6640625" style="21" customWidth="1"/>
    <col min="6923" max="6924" width="18.109375" style="21" customWidth="1"/>
    <col min="6925" max="6925" width="13.33203125" style="21" customWidth="1"/>
    <col min="6926" max="6926" width="10.77734375" style="21" customWidth="1"/>
    <col min="6927" max="6927" width="14.88671875" style="21" customWidth="1"/>
    <col min="6928" max="6928" width="4.6640625" style="21" customWidth="1"/>
    <col min="6929" max="6953" width="2.33203125" style="21" customWidth="1"/>
    <col min="6954" max="6954" width="2.44140625" style="21" customWidth="1"/>
    <col min="6955" max="6957" width="2.33203125" style="21" customWidth="1"/>
    <col min="6958" max="7167" width="9" style="21"/>
    <col min="7168" max="7168" width="4.109375" style="21" customWidth="1"/>
    <col min="7169" max="7169" width="2.6640625" style="21" customWidth="1"/>
    <col min="7170" max="7171" width="18.109375" style="21" customWidth="1"/>
    <col min="7172" max="7172" width="13.33203125" style="21" customWidth="1"/>
    <col min="7173" max="7173" width="10.77734375" style="21" customWidth="1"/>
    <col min="7174" max="7174" width="14.88671875" style="21" customWidth="1"/>
    <col min="7175" max="7175" width="4.6640625" style="21" customWidth="1"/>
    <col min="7176" max="7176" width="0.21875" style="21" customWidth="1"/>
    <col min="7177" max="7177" width="4" style="21" customWidth="1"/>
    <col min="7178" max="7178" width="2.6640625" style="21" customWidth="1"/>
    <col min="7179" max="7180" width="18.109375" style="21" customWidth="1"/>
    <col min="7181" max="7181" width="13.33203125" style="21" customWidth="1"/>
    <col min="7182" max="7182" width="10.77734375" style="21" customWidth="1"/>
    <col min="7183" max="7183" width="14.88671875" style="21" customWidth="1"/>
    <col min="7184" max="7184" width="4.6640625" style="21" customWidth="1"/>
    <col min="7185" max="7209" width="2.33203125" style="21" customWidth="1"/>
    <col min="7210" max="7210" width="2.44140625" style="21" customWidth="1"/>
    <col min="7211" max="7213" width="2.33203125" style="21" customWidth="1"/>
    <col min="7214" max="7423" width="9" style="21"/>
    <col min="7424" max="7424" width="4.109375" style="21" customWidth="1"/>
    <col min="7425" max="7425" width="2.6640625" style="21" customWidth="1"/>
    <col min="7426" max="7427" width="18.109375" style="21" customWidth="1"/>
    <col min="7428" max="7428" width="13.33203125" style="21" customWidth="1"/>
    <col min="7429" max="7429" width="10.77734375" style="21" customWidth="1"/>
    <col min="7430" max="7430" width="14.88671875" style="21" customWidth="1"/>
    <col min="7431" max="7431" width="4.6640625" style="21" customWidth="1"/>
    <col min="7432" max="7432" width="0.21875" style="21" customWidth="1"/>
    <col min="7433" max="7433" width="4" style="21" customWidth="1"/>
    <col min="7434" max="7434" width="2.6640625" style="21" customWidth="1"/>
    <col min="7435" max="7436" width="18.109375" style="21" customWidth="1"/>
    <col min="7437" max="7437" width="13.33203125" style="21" customWidth="1"/>
    <col min="7438" max="7438" width="10.77734375" style="21" customWidth="1"/>
    <col min="7439" max="7439" width="14.88671875" style="21" customWidth="1"/>
    <col min="7440" max="7440" width="4.6640625" style="21" customWidth="1"/>
    <col min="7441" max="7465" width="2.33203125" style="21" customWidth="1"/>
    <col min="7466" max="7466" width="2.44140625" style="21" customWidth="1"/>
    <col min="7467" max="7469" width="2.33203125" style="21" customWidth="1"/>
    <col min="7470" max="7679" width="9" style="21"/>
    <col min="7680" max="7680" width="4.109375" style="21" customWidth="1"/>
    <col min="7681" max="7681" width="2.6640625" style="21" customWidth="1"/>
    <col min="7682" max="7683" width="18.109375" style="21" customWidth="1"/>
    <col min="7684" max="7684" width="13.33203125" style="21" customWidth="1"/>
    <col min="7685" max="7685" width="10.77734375" style="21" customWidth="1"/>
    <col min="7686" max="7686" width="14.88671875" style="21" customWidth="1"/>
    <col min="7687" max="7687" width="4.6640625" style="21" customWidth="1"/>
    <col min="7688" max="7688" width="0.21875" style="21" customWidth="1"/>
    <col min="7689" max="7689" width="4" style="21" customWidth="1"/>
    <col min="7690" max="7690" width="2.6640625" style="21" customWidth="1"/>
    <col min="7691" max="7692" width="18.109375" style="21" customWidth="1"/>
    <col min="7693" max="7693" width="13.33203125" style="21" customWidth="1"/>
    <col min="7694" max="7694" width="10.77734375" style="21" customWidth="1"/>
    <col min="7695" max="7695" width="14.88671875" style="21" customWidth="1"/>
    <col min="7696" max="7696" width="4.6640625" style="21" customWidth="1"/>
    <col min="7697" max="7721" width="2.33203125" style="21" customWidth="1"/>
    <col min="7722" max="7722" width="2.44140625" style="21" customWidth="1"/>
    <col min="7723" max="7725" width="2.33203125" style="21" customWidth="1"/>
    <col min="7726" max="7935" width="9" style="21"/>
    <col min="7936" max="7936" width="4.109375" style="21" customWidth="1"/>
    <col min="7937" max="7937" width="2.6640625" style="21" customWidth="1"/>
    <col min="7938" max="7939" width="18.109375" style="21" customWidth="1"/>
    <col min="7940" max="7940" width="13.33203125" style="21" customWidth="1"/>
    <col min="7941" max="7941" width="10.77734375" style="21" customWidth="1"/>
    <col min="7942" max="7942" width="14.88671875" style="21" customWidth="1"/>
    <col min="7943" max="7943" width="4.6640625" style="21" customWidth="1"/>
    <col min="7944" max="7944" width="0.21875" style="21" customWidth="1"/>
    <col min="7945" max="7945" width="4" style="21" customWidth="1"/>
    <col min="7946" max="7946" width="2.6640625" style="21" customWidth="1"/>
    <col min="7947" max="7948" width="18.109375" style="21" customWidth="1"/>
    <col min="7949" max="7949" width="13.33203125" style="21" customWidth="1"/>
    <col min="7950" max="7950" width="10.77734375" style="21" customWidth="1"/>
    <col min="7951" max="7951" width="14.88671875" style="21" customWidth="1"/>
    <col min="7952" max="7952" width="4.6640625" style="21" customWidth="1"/>
    <col min="7953" max="7977" width="2.33203125" style="21" customWidth="1"/>
    <col min="7978" max="7978" width="2.44140625" style="21" customWidth="1"/>
    <col min="7979" max="7981" width="2.33203125" style="21" customWidth="1"/>
    <col min="7982" max="8191" width="9" style="21"/>
    <col min="8192" max="8192" width="4.109375" style="21" customWidth="1"/>
    <col min="8193" max="8193" width="2.6640625" style="21" customWidth="1"/>
    <col min="8194" max="8195" width="18.109375" style="21" customWidth="1"/>
    <col min="8196" max="8196" width="13.33203125" style="21" customWidth="1"/>
    <col min="8197" max="8197" width="10.77734375" style="21" customWidth="1"/>
    <col min="8198" max="8198" width="14.88671875" style="21" customWidth="1"/>
    <col min="8199" max="8199" width="4.6640625" style="21" customWidth="1"/>
    <col min="8200" max="8200" width="0.21875" style="21" customWidth="1"/>
    <col min="8201" max="8201" width="4" style="21" customWidth="1"/>
    <col min="8202" max="8202" width="2.6640625" style="21" customWidth="1"/>
    <col min="8203" max="8204" width="18.109375" style="21" customWidth="1"/>
    <col min="8205" max="8205" width="13.33203125" style="21" customWidth="1"/>
    <col min="8206" max="8206" width="10.77734375" style="21" customWidth="1"/>
    <col min="8207" max="8207" width="14.88671875" style="21" customWidth="1"/>
    <col min="8208" max="8208" width="4.6640625" style="21" customWidth="1"/>
    <col min="8209" max="8233" width="2.33203125" style="21" customWidth="1"/>
    <col min="8234" max="8234" width="2.44140625" style="21" customWidth="1"/>
    <col min="8235" max="8237" width="2.33203125" style="21" customWidth="1"/>
    <col min="8238" max="8447" width="9" style="21"/>
    <col min="8448" max="8448" width="4.109375" style="21" customWidth="1"/>
    <col min="8449" max="8449" width="2.6640625" style="21" customWidth="1"/>
    <col min="8450" max="8451" width="18.109375" style="21" customWidth="1"/>
    <col min="8452" max="8452" width="13.33203125" style="21" customWidth="1"/>
    <col min="8453" max="8453" width="10.77734375" style="21" customWidth="1"/>
    <col min="8454" max="8454" width="14.88671875" style="21" customWidth="1"/>
    <col min="8455" max="8455" width="4.6640625" style="21" customWidth="1"/>
    <col min="8456" max="8456" width="0.21875" style="21" customWidth="1"/>
    <col min="8457" max="8457" width="4" style="21" customWidth="1"/>
    <col min="8458" max="8458" width="2.6640625" style="21" customWidth="1"/>
    <col min="8459" max="8460" width="18.109375" style="21" customWidth="1"/>
    <col min="8461" max="8461" width="13.33203125" style="21" customWidth="1"/>
    <col min="8462" max="8462" width="10.77734375" style="21" customWidth="1"/>
    <col min="8463" max="8463" width="14.88671875" style="21" customWidth="1"/>
    <col min="8464" max="8464" width="4.6640625" style="21" customWidth="1"/>
    <col min="8465" max="8489" width="2.33203125" style="21" customWidth="1"/>
    <col min="8490" max="8490" width="2.44140625" style="21" customWidth="1"/>
    <col min="8491" max="8493" width="2.33203125" style="21" customWidth="1"/>
    <col min="8494" max="8703" width="9" style="21"/>
    <col min="8704" max="8704" width="4.109375" style="21" customWidth="1"/>
    <col min="8705" max="8705" width="2.6640625" style="21" customWidth="1"/>
    <col min="8706" max="8707" width="18.109375" style="21" customWidth="1"/>
    <col min="8708" max="8708" width="13.33203125" style="21" customWidth="1"/>
    <col min="8709" max="8709" width="10.77734375" style="21" customWidth="1"/>
    <col min="8710" max="8710" width="14.88671875" style="21" customWidth="1"/>
    <col min="8711" max="8711" width="4.6640625" style="21" customWidth="1"/>
    <col min="8712" max="8712" width="0.21875" style="21" customWidth="1"/>
    <col min="8713" max="8713" width="4" style="21" customWidth="1"/>
    <col min="8714" max="8714" width="2.6640625" style="21" customWidth="1"/>
    <col min="8715" max="8716" width="18.109375" style="21" customWidth="1"/>
    <col min="8717" max="8717" width="13.33203125" style="21" customWidth="1"/>
    <col min="8718" max="8718" width="10.77734375" style="21" customWidth="1"/>
    <col min="8719" max="8719" width="14.88671875" style="21" customWidth="1"/>
    <col min="8720" max="8720" width="4.6640625" style="21" customWidth="1"/>
    <col min="8721" max="8745" width="2.33203125" style="21" customWidth="1"/>
    <col min="8746" max="8746" width="2.44140625" style="21" customWidth="1"/>
    <col min="8747" max="8749" width="2.33203125" style="21" customWidth="1"/>
    <col min="8750" max="8959" width="9" style="21"/>
    <col min="8960" max="8960" width="4.109375" style="21" customWidth="1"/>
    <col min="8961" max="8961" width="2.6640625" style="21" customWidth="1"/>
    <col min="8962" max="8963" width="18.109375" style="21" customWidth="1"/>
    <col min="8964" max="8964" width="13.33203125" style="21" customWidth="1"/>
    <col min="8965" max="8965" width="10.77734375" style="21" customWidth="1"/>
    <col min="8966" max="8966" width="14.88671875" style="21" customWidth="1"/>
    <col min="8967" max="8967" width="4.6640625" style="21" customWidth="1"/>
    <col min="8968" max="8968" width="0.21875" style="21" customWidth="1"/>
    <col min="8969" max="8969" width="4" style="21" customWidth="1"/>
    <col min="8970" max="8970" width="2.6640625" style="21" customWidth="1"/>
    <col min="8971" max="8972" width="18.109375" style="21" customWidth="1"/>
    <col min="8973" max="8973" width="13.33203125" style="21" customWidth="1"/>
    <col min="8974" max="8974" width="10.77734375" style="21" customWidth="1"/>
    <col min="8975" max="8975" width="14.88671875" style="21" customWidth="1"/>
    <col min="8976" max="8976" width="4.6640625" style="21" customWidth="1"/>
    <col min="8977" max="9001" width="2.33203125" style="21" customWidth="1"/>
    <col min="9002" max="9002" width="2.44140625" style="21" customWidth="1"/>
    <col min="9003" max="9005" width="2.33203125" style="21" customWidth="1"/>
    <col min="9006" max="9215" width="9" style="21"/>
    <col min="9216" max="9216" width="4.109375" style="21" customWidth="1"/>
    <col min="9217" max="9217" width="2.6640625" style="21" customWidth="1"/>
    <col min="9218" max="9219" width="18.109375" style="21" customWidth="1"/>
    <col min="9220" max="9220" width="13.33203125" style="21" customWidth="1"/>
    <col min="9221" max="9221" width="10.77734375" style="21" customWidth="1"/>
    <col min="9222" max="9222" width="14.88671875" style="21" customWidth="1"/>
    <col min="9223" max="9223" width="4.6640625" style="21" customWidth="1"/>
    <col min="9224" max="9224" width="0.21875" style="21" customWidth="1"/>
    <col min="9225" max="9225" width="4" style="21" customWidth="1"/>
    <col min="9226" max="9226" width="2.6640625" style="21" customWidth="1"/>
    <col min="9227" max="9228" width="18.109375" style="21" customWidth="1"/>
    <col min="9229" max="9229" width="13.33203125" style="21" customWidth="1"/>
    <col min="9230" max="9230" width="10.77734375" style="21" customWidth="1"/>
    <col min="9231" max="9231" width="14.88671875" style="21" customWidth="1"/>
    <col min="9232" max="9232" width="4.6640625" style="21" customWidth="1"/>
    <col min="9233" max="9257" width="2.33203125" style="21" customWidth="1"/>
    <col min="9258" max="9258" width="2.44140625" style="21" customWidth="1"/>
    <col min="9259" max="9261" width="2.33203125" style="21" customWidth="1"/>
    <col min="9262" max="9471" width="9" style="21"/>
    <col min="9472" max="9472" width="4.109375" style="21" customWidth="1"/>
    <col min="9473" max="9473" width="2.6640625" style="21" customWidth="1"/>
    <col min="9474" max="9475" width="18.109375" style="21" customWidth="1"/>
    <col min="9476" max="9476" width="13.33203125" style="21" customWidth="1"/>
    <col min="9477" max="9477" width="10.77734375" style="21" customWidth="1"/>
    <col min="9478" max="9478" width="14.88671875" style="21" customWidth="1"/>
    <col min="9479" max="9479" width="4.6640625" style="21" customWidth="1"/>
    <col min="9480" max="9480" width="0.21875" style="21" customWidth="1"/>
    <col min="9481" max="9481" width="4" style="21" customWidth="1"/>
    <col min="9482" max="9482" width="2.6640625" style="21" customWidth="1"/>
    <col min="9483" max="9484" width="18.109375" style="21" customWidth="1"/>
    <col min="9485" max="9485" width="13.33203125" style="21" customWidth="1"/>
    <col min="9486" max="9486" width="10.77734375" style="21" customWidth="1"/>
    <col min="9487" max="9487" width="14.88671875" style="21" customWidth="1"/>
    <col min="9488" max="9488" width="4.6640625" style="21" customWidth="1"/>
    <col min="9489" max="9513" width="2.33203125" style="21" customWidth="1"/>
    <col min="9514" max="9514" width="2.44140625" style="21" customWidth="1"/>
    <col min="9515" max="9517" width="2.33203125" style="21" customWidth="1"/>
    <col min="9518" max="9727" width="9" style="21"/>
    <col min="9728" max="9728" width="4.109375" style="21" customWidth="1"/>
    <col min="9729" max="9729" width="2.6640625" style="21" customWidth="1"/>
    <col min="9730" max="9731" width="18.109375" style="21" customWidth="1"/>
    <col min="9732" max="9732" width="13.33203125" style="21" customWidth="1"/>
    <col min="9733" max="9733" width="10.77734375" style="21" customWidth="1"/>
    <col min="9734" max="9734" width="14.88671875" style="21" customWidth="1"/>
    <col min="9735" max="9735" width="4.6640625" style="21" customWidth="1"/>
    <col min="9736" max="9736" width="0.21875" style="21" customWidth="1"/>
    <col min="9737" max="9737" width="4" style="21" customWidth="1"/>
    <col min="9738" max="9738" width="2.6640625" style="21" customWidth="1"/>
    <col min="9739" max="9740" width="18.109375" style="21" customWidth="1"/>
    <col min="9741" max="9741" width="13.33203125" style="21" customWidth="1"/>
    <col min="9742" max="9742" width="10.77734375" style="21" customWidth="1"/>
    <col min="9743" max="9743" width="14.88671875" style="21" customWidth="1"/>
    <col min="9744" max="9744" width="4.6640625" style="21" customWidth="1"/>
    <col min="9745" max="9769" width="2.33203125" style="21" customWidth="1"/>
    <col min="9770" max="9770" width="2.44140625" style="21" customWidth="1"/>
    <col min="9771" max="9773" width="2.33203125" style="21" customWidth="1"/>
    <col min="9774" max="9983" width="9" style="21"/>
    <col min="9984" max="9984" width="4.109375" style="21" customWidth="1"/>
    <col min="9985" max="9985" width="2.6640625" style="21" customWidth="1"/>
    <col min="9986" max="9987" width="18.109375" style="21" customWidth="1"/>
    <col min="9988" max="9988" width="13.33203125" style="21" customWidth="1"/>
    <col min="9989" max="9989" width="10.77734375" style="21" customWidth="1"/>
    <col min="9990" max="9990" width="14.88671875" style="21" customWidth="1"/>
    <col min="9991" max="9991" width="4.6640625" style="21" customWidth="1"/>
    <col min="9992" max="9992" width="0.21875" style="21" customWidth="1"/>
    <col min="9993" max="9993" width="4" style="21" customWidth="1"/>
    <col min="9994" max="9994" width="2.6640625" style="21" customWidth="1"/>
    <col min="9995" max="9996" width="18.109375" style="21" customWidth="1"/>
    <col min="9997" max="9997" width="13.33203125" style="21" customWidth="1"/>
    <col min="9998" max="9998" width="10.77734375" style="21" customWidth="1"/>
    <col min="9999" max="9999" width="14.88671875" style="21" customWidth="1"/>
    <col min="10000" max="10000" width="4.6640625" style="21" customWidth="1"/>
    <col min="10001" max="10025" width="2.33203125" style="21" customWidth="1"/>
    <col min="10026" max="10026" width="2.44140625" style="21" customWidth="1"/>
    <col min="10027" max="10029" width="2.33203125" style="21" customWidth="1"/>
    <col min="10030" max="10239" width="9" style="21"/>
    <col min="10240" max="10240" width="4.109375" style="21" customWidth="1"/>
    <col min="10241" max="10241" width="2.6640625" style="21" customWidth="1"/>
    <col min="10242" max="10243" width="18.109375" style="21" customWidth="1"/>
    <col min="10244" max="10244" width="13.33203125" style="21" customWidth="1"/>
    <col min="10245" max="10245" width="10.77734375" style="21" customWidth="1"/>
    <col min="10246" max="10246" width="14.88671875" style="21" customWidth="1"/>
    <col min="10247" max="10247" width="4.6640625" style="21" customWidth="1"/>
    <col min="10248" max="10248" width="0.21875" style="21" customWidth="1"/>
    <col min="10249" max="10249" width="4" style="21" customWidth="1"/>
    <col min="10250" max="10250" width="2.6640625" style="21" customWidth="1"/>
    <col min="10251" max="10252" width="18.109375" style="21" customWidth="1"/>
    <col min="10253" max="10253" width="13.33203125" style="21" customWidth="1"/>
    <col min="10254" max="10254" width="10.77734375" style="21" customWidth="1"/>
    <col min="10255" max="10255" width="14.88671875" style="21" customWidth="1"/>
    <col min="10256" max="10256" width="4.6640625" style="21" customWidth="1"/>
    <col min="10257" max="10281" width="2.33203125" style="21" customWidth="1"/>
    <col min="10282" max="10282" width="2.44140625" style="21" customWidth="1"/>
    <col min="10283" max="10285" width="2.33203125" style="21" customWidth="1"/>
    <col min="10286" max="10495" width="9" style="21"/>
    <col min="10496" max="10496" width="4.109375" style="21" customWidth="1"/>
    <col min="10497" max="10497" width="2.6640625" style="21" customWidth="1"/>
    <col min="10498" max="10499" width="18.109375" style="21" customWidth="1"/>
    <col min="10500" max="10500" width="13.33203125" style="21" customWidth="1"/>
    <col min="10501" max="10501" width="10.77734375" style="21" customWidth="1"/>
    <col min="10502" max="10502" width="14.88671875" style="21" customWidth="1"/>
    <col min="10503" max="10503" width="4.6640625" style="21" customWidth="1"/>
    <col min="10504" max="10504" width="0.21875" style="21" customWidth="1"/>
    <col min="10505" max="10505" width="4" style="21" customWidth="1"/>
    <col min="10506" max="10506" width="2.6640625" style="21" customWidth="1"/>
    <col min="10507" max="10508" width="18.109375" style="21" customWidth="1"/>
    <col min="10509" max="10509" width="13.33203125" style="21" customWidth="1"/>
    <col min="10510" max="10510" width="10.77734375" style="21" customWidth="1"/>
    <col min="10511" max="10511" width="14.88671875" style="21" customWidth="1"/>
    <col min="10512" max="10512" width="4.6640625" style="21" customWidth="1"/>
    <col min="10513" max="10537" width="2.33203125" style="21" customWidth="1"/>
    <col min="10538" max="10538" width="2.44140625" style="21" customWidth="1"/>
    <col min="10539" max="10541" width="2.33203125" style="21" customWidth="1"/>
    <col min="10542" max="10751" width="9" style="21"/>
    <col min="10752" max="10752" width="4.109375" style="21" customWidth="1"/>
    <col min="10753" max="10753" width="2.6640625" style="21" customWidth="1"/>
    <col min="10754" max="10755" width="18.109375" style="21" customWidth="1"/>
    <col min="10756" max="10756" width="13.33203125" style="21" customWidth="1"/>
    <col min="10757" max="10757" width="10.77734375" style="21" customWidth="1"/>
    <col min="10758" max="10758" width="14.88671875" style="21" customWidth="1"/>
    <col min="10759" max="10759" width="4.6640625" style="21" customWidth="1"/>
    <col min="10760" max="10760" width="0.21875" style="21" customWidth="1"/>
    <col min="10761" max="10761" width="4" style="21" customWidth="1"/>
    <col min="10762" max="10762" width="2.6640625" style="21" customWidth="1"/>
    <col min="10763" max="10764" width="18.109375" style="21" customWidth="1"/>
    <col min="10765" max="10765" width="13.33203125" style="21" customWidth="1"/>
    <col min="10766" max="10766" width="10.77734375" style="21" customWidth="1"/>
    <col min="10767" max="10767" width="14.88671875" style="21" customWidth="1"/>
    <col min="10768" max="10768" width="4.6640625" style="21" customWidth="1"/>
    <col min="10769" max="10793" width="2.33203125" style="21" customWidth="1"/>
    <col min="10794" max="10794" width="2.44140625" style="21" customWidth="1"/>
    <col min="10795" max="10797" width="2.33203125" style="21" customWidth="1"/>
    <col min="10798" max="11007" width="9" style="21"/>
    <col min="11008" max="11008" width="4.109375" style="21" customWidth="1"/>
    <col min="11009" max="11009" width="2.6640625" style="21" customWidth="1"/>
    <col min="11010" max="11011" width="18.109375" style="21" customWidth="1"/>
    <col min="11012" max="11012" width="13.33203125" style="21" customWidth="1"/>
    <col min="11013" max="11013" width="10.77734375" style="21" customWidth="1"/>
    <col min="11014" max="11014" width="14.88671875" style="21" customWidth="1"/>
    <col min="11015" max="11015" width="4.6640625" style="21" customWidth="1"/>
    <col min="11016" max="11016" width="0.21875" style="21" customWidth="1"/>
    <col min="11017" max="11017" width="4" style="21" customWidth="1"/>
    <col min="11018" max="11018" width="2.6640625" style="21" customWidth="1"/>
    <col min="11019" max="11020" width="18.109375" style="21" customWidth="1"/>
    <col min="11021" max="11021" width="13.33203125" style="21" customWidth="1"/>
    <col min="11022" max="11022" width="10.77734375" style="21" customWidth="1"/>
    <col min="11023" max="11023" width="14.88671875" style="21" customWidth="1"/>
    <col min="11024" max="11024" width="4.6640625" style="21" customWidth="1"/>
    <col min="11025" max="11049" width="2.33203125" style="21" customWidth="1"/>
    <col min="11050" max="11050" width="2.44140625" style="21" customWidth="1"/>
    <col min="11051" max="11053" width="2.33203125" style="21" customWidth="1"/>
    <col min="11054" max="11263" width="9" style="21"/>
    <col min="11264" max="11264" width="4.109375" style="21" customWidth="1"/>
    <col min="11265" max="11265" width="2.6640625" style="21" customWidth="1"/>
    <col min="11266" max="11267" width="18.109375" style="21" customWidth="1"/>
    <col min="11268" max="11268" width="13.33203125" style="21" customWidth="1"/>
    <col min="11269" max="11269" width="10.77734375" style="21" customWidth="1"/>
    <col min="11270" max="11270" width="14.88671875" style="21" customWidth="1"/>
    <col min="11271" max="11271" width="4.6640625" style="21" customWidth="1"/>
    <col min="11272" max="11272" width="0.21875" style="21" customWidth="1"/>
    <col min="11273" max="11273" width="4" style="21" customWidth="1"/>
    <col min="11274" max="11274" width="2.6640625" style="21" customWidth="1"/>
    <col min="11275" max="11276" width="18.109375" style="21" customWidth="1"/>
    <col min="11277" max="11277" width="13.33203125" style="21" customWidth="1"/>
    <col min="11278" max="11278" width="10.77734375" style="21" customWidth="1"/>
    <col min="11279" max="11279" width="14.88671875" style="21" customWidth="1"/>
    <col min="11280" max="11280" width="4.6640625" style="21" customWidth="1"/>
    <col min="11281" max="11305" width="2.33203125" style="21" customWidth="1"/>
    <col min="11306" max="11306" width="2.44140625" style="21" customWidth="1"/>
    <col min="11307" max="11309" width="2.33203125" style="21" customWidth="1"/>
    <col min="11310" max="11519" width="9" style="21"/>
    <col min="11520" max="11520" width="4.109375" style="21" customWidth="1"/>
    <col min="11521" max="11521" width="2.6640625" style="21" customWidth="1"/>
    <col min="11522" max="11523" width="18.109375" style="21" customWidth="1"/>
    <col min="11524" max="11524" width="13.33203125" style="21" customWidth="1"/>
    <col min="11525" max="11525" width="10.77734375" style="21" customWidth="1"/>
    <col min="11526" max="11526" width="14.88671875" style="21" customWidth="1"/>
    <col min="11527" max="11527" width="4.6640625" style="21" customWidth="1"/>
    <col min="11528" max="11528" width="0.21875" style="21" customWidth="1"/>
    <col min="11529" max="11529" width="4" style="21" customWidth="1"/>
    <col min="11530" max="11530" width="2.6640625" style="21" customWidth="1"/>
    <col min="11531" max="11532" width="18.109375" style="21" customWidth="1"/>
    <col min="11533" max="11533" width="13.33203125" style="21" customWidth="1"/>
    <col min="11534" max="11534" width="10.77734375" style="21" customWidth="1"/>
    <col min="11535" max="11535" width="14.88671875" style="21" customWidth="1"/>
    <col min="11536" max="11536" width="4.6640625" style="21" customWidth="1"/>
    <col min="11537" max="11561" width="2.33203125" style="21" customWidth="1"/>
    <col min="11562" max="11562" width="2.44140625" style="21" customWidth="1"/>
    <col min="11563" max="11565" width="2.33203125" style="21" customWidth="1"/>
    <col min="11566" max="11775" width="9" style="21"/>
    <col min="11776" max="11776" width="4.109375" style="21" customWidth="1"/>
    <col min="11777" max="11777" width="2.6640625" style="21" customWidth="1"/>
    <col min="11778" max="11779" width="18.109375" style="21" customWidth="1"/>
    <col min="11780" max="11780" width="13.33203125" style="21" customWidth="1"/>
    <col min="11781" max="11781" width="10.77734375" style="21" customWidth="1"/>
    <col min="11782" max="11782" width="14.88671875" style="21" customWidth="1"/>
    <col min="11783" max="11783" width="4.6640625" style="21" customWidth="1"/>
    <col min="11784" max="11784" width="0.21875" style="21" customWidth="1"/>
    <col min="11785" max="11785" width="4" style="21" customWidth="1"/>
    <col min="11786" max="11786" width="2.6640625" style="21" customWidth="1"/>
    <col min="11787" max="11788" width="18.109375" style="21" customWidth="1"/>
    <col min="11789" max="11789" width="13.33203125" style="21" customWidth="1"/>
    <col min="11790" max="11790" width="10.77734375" style="21" customWidth="1"/>
    <col min="11791" max="11791" width="14.88671875" style="21" customWidth="1"/>
    <col min="11792" max="11792" width="4.6640625" style="21" customWidth="1"/>
    <col min="11793" max="11817" width="2.33203125" style="21" customWidth="1"/>
    <col min="11818" max="11818" width="2.44140625" style="21" customWidth="1"/>
    <col min="11819" max="11821" width="2.33203125" style="21" customWidth="1"/>
    <col min="11822" max="12031" width="9" style="21"/>
    <col min="12032" max="12032" width="4.109375" style="21" customWidth="1"/>
    <col min="12033" max="12033" width="2.6640625" style="21" customWidth="1"/>
    <col min="12034" max="12035" width="18.109375" style="21" customWidth="1"/>
    <col min="12036" max="12036" width="13.33203125" style="21" customWidth="1"/>
    <col min="12037" max="12037" width="10.77734375" style="21" customWidth="1"/>
    <col min="12038" max="12038" width="14.88671875" style="21" customWidth="1"/>
    <col min="12039" max="12039" width="4.6640625" style="21" customWidth="1"/>
    <col min="12040" max="12040" width="0.21875" style="21" customWidth="1"/>
    <col min="12041" max="12041" width="4" style="21" customWidth="1"/>
    <col min="12042" max="12042" width="2.6640625" style="21" customWidth="1"/>
    <col min="12043" max="12044" width="18.109375" style="21" customWidth="1"/>
    <col min="12045" max="12045" width="13.33203125" style="21" customWidth="1"/>
    <col min="12046" max="12046" width="10.77734375" style="21" customWidth="1"/>
    <col min="12047" max="12047" width="14.88671875" style="21" customWidth="1"/>
    <col min="12048" max="12048" width="4.6640625" style="21" customWidth="1"/>
    <col min="12049" max="12073" width="2.33203125" style="21" customWidth="1"/>
    <col min="12074" max="12074" width="2.44140625" style="21" customWidth="1"/>
    <col min="12075" max="12077" width="2.33203125" style="21" customWidth="1"/>
    <col min="12078" max="12287" width="9" style="21"/>
    <col min="12288" max="12288" width="4.109375" style="21" customWidth="1"/>
    <col min="12289" max="12289" width="2.6640625" style="21" customWidth="1"/>
    <col min="12290" max="12291" width="18.109375" style="21" customWidth="1"/>
    <col min="12292" max="12292" width="13.33203125" style="21" customWidth="1"/>
    <col min="12293" max="12293" width="10.77734375" style="21" customWidth="1"/>
    <col min="12294" max="12294" width="14.88671875" style="21" customWidth="1"/>
    <col min="12295" max="12295" width="4.6640625" style="21" customWidth="1"/>
    <col min="12296" max="12296" width="0.21875" style="21" customWidth="1"/>
    <col min="12297" max="12297" width="4" style="21" customWidth="1"/>
    <col min="12298" max="12298" width="2.6640625" style="21" customWidth="1"/>
    <col min="12299" max="12300" width="18.109375" style="21" customWidth="1"/>
    <col min="12301" max="12301" width="13.33203125" style="21" customWidth="1"/>
    <col min="12302" max="12302" width="10.77734375" style="21" customWidth="1"/>
    <col min="12303" max="12303" width="14.88671875" style="21" customWidth="1"/>
    <col min="12304" max="12304" width="4.6640625" style="21" customWidth="1"/>
    <col min="12305" max="12329" width="2.33203125" style="21" customWidth="1"/>
    <col min="12330" max="12330" width="2.44140625" style="21" customWidth="1"/>
    <col min="12331" max="12333" width="2.33203125" style="21" customWidth="1"/>
    <col min="12334" max="12543" width="9" style="21"/>
    <col min="12544" max="12544" width="4.109375" style="21" customWidth="1"/>
    <col min="12545" max="12545" width="2.6640625" style="21" customWidth="1"/>
    <col min="12546" max="12547" width="18.109375" style="21" customWidth="1"/>
    <col min="12548" max="12548" width="13.33203125" style="21" customWidth="1"/>
    <col min="12549" max="12549" width="10.77734375" style="21" customWidth="1"/>
    <col min="12550" max="12550" width="14.88671875" style="21" customWidth="1"/>
    <col min="12551" max="12551" width="4.6640625" style="21" customWidth="1"/>
    <col min="12552" max="12552" width="0.21875" style="21" customWidth="1"/>
    <col min="12553" max="12553" width="4" style="21" customWidth="1"/>
    <col min="12554" max="12554" width="2.6640625" style="21" customWidth="1"/>
    <col min="12555" max="12556" width="18.109375" style="21" customWidth="1"/>
    <col min="12557" max="12557" width="13.33203125" style="21" customWidth="1"/>
    <col min="12558" max="12558" width="10.77734375" style="21" customWidth="1"/>
    <col min="12559" max="12559" width="14.88671875" style="21" customWidth="1"/>
    <col min="12560" max="12560" width="4.6640625" style="21" customWidth="1"/>
    <col min="12561" max="12585" width="2.33203125" style="21" customWidth="1"/>
    <col min="12586" max="12586" width="2.44140625" style="21" customWidth="1"/>
    <col min="12587" max="12589" width="2.33203125" style="21" customWidth="1"/>
    <col min="12590" max="12799" width="9" style="21"/>
    <col min="12800" max="12800" width="4.109375" style="21" customWidth="1"/>
    <col min="12801" max="12801" width="2.6640625" style="21" customWidth="1"/>
    <col min="12802" max="12803" width="18.109375" style="21" customWidth="1"/>
    <col min="12804" max="12804" width="13.33203125" style="21" customWidth="1"/>
    <col min="12805" max="12805" width="10.77734375" style="21" customWidth="1"/>
    <col min="12806" max="12806" width="14.88671875" style="21" customWidth="1"/>
    <col min="12807" max="12807" width="4.6640625" style="21" customWidth="1"/>
    <col min="12808" max="12808" width="0.21875" style="21" customWidth="1"/>
    <col min="12809" max="12809" width="4" style="21" customWidth="1"/>
    <col min="12810" max="12810" width="2.6640625" style="21" customWidth="1"/>
    <col min="12811" max="12812" width="18.109375" style="21" customWidth="1"/>
    <col min="12813" max="12813" width="13.33203125" style="21" customWidth="1"/>
    <col min="12814" max="12814" width="10.77734375" style="21" customWidth="1"/>
    <col min="12815" max="12815" width="14.88671875" style="21" customWidth="1"/>
    <col min="12816" max="12816" width="4.6640625" style="21" customWidth="1"/>
    <col min="12817" max="12841" width="2.33203125" style="21" customWidth="1"/>
    <col min="12842" max="12842" width="2.44140625" style="21" customWidth="1"/>
    <col min="12843" max="12845" width="2.33203125" style="21" customWidth="1"/>
    <col min="12846" max="13055" width="9" style="21"/>
    <col min="13056" max="13056" width="4.109375" style="21" customWidth="1"/>
    <col min="13057" max="13057" width="2.6640625" style="21" customWidth="1"/>
    <col min="13058" max="13059" width="18.109375" style="21" customWidth="1"/>
    <col min="13060" max="13060" width="13.33203125" style="21" customWidth="1"/>
    <col min="13061" max="13061" width="10.77734375" style="21" customWidth="1"/>
    <col min="13062" max="13062" width="14.88671875" style="21" customWidth="1"/>
    <col min="13063" max="13063" width="4.6640625" style="21" customWidth="1"/>
    <col min="13064" max="13064" width="0.21875" style="21" customWidth="1"/>
    <col min="13065" max="13065" width="4" style="21" customWidth="1"/>
    <col min="13066" max="13066" width="2.6640625" style="21" customWidth="1"/>
    <col min="13067" max="13068" width="18.109375" style="21" customWidth="1"/>
    <col min="13069" max="13069" width="13.33203125" style="21" customWidth="1"/>
    <col min="13070" max="13070" width="10.77734375" style="21" customWidth="1"/>
    <col min="13071" max="13071" width="14.88671875" style="21" customWidth="1"/>
    <col min="13072" max="13072" width="4.6640625" style="21" customWidth="1"/>
    <col min="13073" max="13097" width="2.33203125" style="21" customWidth="1"/>
    <col min="13098" max="13098" width="2.44140625" style="21" customWidth="1"/>
    <col min="13099" max="13101" width="2.33203125" style="21" customWidth="1"/>
    <col min="13102" max="13311" width="9" style="21"/>
    <col min="13312" max="13312" width="4.109375" style="21" customWidth="1"/>
    <col min="13313" max="13313" width="2.6640625" style="21" customWidth="1"/>
    <col min="13314" max="13315" width="18.109375" style="21" customWidth="1"/>
    <col min="13316" max="13316" width="13.33203125" style="21" customWidth="1"/>
    <col min="13317" max="13317" width="10.77734375" style="21" customWidth="1"/>
    <col min="13318" max="13318" width="14.88671875" style="21" customWidth="1"/>
    <col min="13319" max="13319" width="4.6640625" style="21" customWidth="1"/>
    <col min="13320" max="13320" width="0.21875" style="21" customWidth="1"/>
    <col min="13321" max="13321" width="4" style="21" customWidth="1"/>
    <col min="13322" max="13322" width="2.6640625" style="21" customWidth="1"/>
    <col min="13323" max="13324" width="18.109375" style="21" customWidth="1"/>
    <col min="13325" max="13325" width="13.33203125" style="21" customWidth="1"/>
    <col min="13326" max="13326" width="10.77734375" style="21" customWidth="1"/>
    <col min="13327" max="13327" width="14.88671875" style="21" customWidth="1"/>
    <col min="13328" max="13328" width="4.6640625" style="21" customWidth="1"/>
    <col min="13329" max="13353" width="2.33203125" style="21" customWidth="1"/>
    <col min="13354" max="13354" width="2.44140625" style="21" customWidth="1"/>
    <col min="13355" max="13357" width="2.33203125" style="21" customWidth="1"/>
    <col min="13358" max="13567" width="9" style="21"/>
    <col min="13568" max="13568" width="4.109375" style="21" customWidth="1"/>
    <col min="13569" max="13569" width="2.6640625" style="21" customWidth="1"/>
    <col min="13570" max="13571" width="18.109375" style="21" customWidth="1"/>
    <col min="13572" max="13572" width="13.33203125" style="21" customWidth="1"/>
    <col min="13573" max="13573" width="10.77734375" style="21" customWidth="1"/>
    <col min="13574" max="13574" width="14.88671875" style="21" customWidth="1"/>
    <col min="13575" max="13575" width="4.6640625" style="21" customWidth="1"/>
    <col min="13576" max="13576" width="0.21875" style="21" customWidth="1"/>
    <col min="13577" max="13577" width="4" style="21" customWidth="1"/>
    <col min="13578" max="13578" width="2.6640625" style="21" customWidth="1"/>
    <col min="13579" max="13580" width="18.109375" style="21" customWidth="1"/>
    <col min="13581" max="13581" width="13.33203125" style="21" customWidth="1"/>
    <col min="13582" max="13582" width="10.77734375" style="21" customWidth="1"/>
    <col min="13583" max="13583" width="14.88671875" style="21" customWidth="1"/>
    <col min="13584" max="13584" width="4.6640625" style="21" customWidth="1"/>
    <col min="13585" max="13609" width="2.33203125" style="21" customWidth="1"/>
    <col min="13610" max="13610" width="2.44140625" style="21" customWidth="1"/>
    <col min="13611" max="13613" width="2.33203125" style="21" customWidth="1"/>
    <col min="13614" max="13823" width="9" style="21"/>
    <col min="13824" max="13824" width="4.109375" style="21" customWidth="1"/>
    <col min="13825" max="13825" width="2.6640625" style="21" customWidth="1"/>
    <col min="13826" max="13827" width="18.109375" style="21" customWidth="1"/>
    <col min="13828" max="13828" width="13.33203125" style="21" customWidth="1"/>
    <col min="13829" max="13829" width="10.77734375" style="21" customWidth="1"/>
    <col min="13830" max="13830" width="14.88671875" style="21" customWidth="1"/>
    <col min="13831" max="13831" width="4.6640625" style="21" customWidth="1"/>
    <col min="13832" max="13832" width="0.21875" style="21" customWidth="1"/>
    <col min="13833" max="13833" width="4" style="21" customWidth="1"/>
    <col min="13834" max="13834" width="2.6640625" style="21" customWidth="1"/>
    <col min="13835" max="13836" width="18.109375" style="21" customWidth="1"/>
    <col min="13837" max="13837" width="13.33203125" style="21" customWidth="1"/>
    <col min="13838" max="13838" width="10.77734375" style="21" customWidth="1"/>
    <col min="13839" max="13839" width="14.88671875" style="21" customWidth="1"/>
    <col min="13840" max="13840" width="4.6640625" style="21" customWidth="1"/>
    <col min="13841" max="13865" width="2.33203125" style="21" customWidth="1"/>
    <col min="13866" max="13866" width="2.44140625" style="21" customWidth="1"/>
    <col min="13867" max="13869" width="2.33203125" style="21" customWidth="1"/>
    <col min="13870" max="14079" width="9" style="21"/>
    <col min="14080" max="14080" width="4.109375" style="21" customWidth="1"/>
    <col min="14081" max="14081" width="2.6640625" style="21" customWidth="1"/>
    <col min="14082" max="14083" width="18.109375" style="21" customWidth="1"/>
    <col min="14084" max="14084" width="13.33203125" style="21" customWidth="1"/>
    <col min="14085" max="14085" width="10.77734375" style="21" customWidth="1"/>
    <col min="14086" max="14086" width="14.88671875" style="21" customWidth="1"/>
    <col min="14087" max="14087" width="4.6640625" style="21" customWidth="1"/>
    <col min="14088" max="14088" width="0.21875" style="21" customWidth="1"/>
    <col min="14089" max="14089" width="4" style="21" customWidth="1"/>
    <col min="14090" max="14090" width="2.6640625" style="21" customWidth="1"/>
    <col min="14091" max="14092" width="18.109375" style="21" customWidth="1"/>
    <col min="14093" max="14093" width="13.33203125" style="21" customWidth="1"/>
    <col min="14094" max="14094" width="10.77734375" style="21" customWidth="1"/>
    <col min="14095" max="14095" width="14.88671875" style="21" customWidth="1"/>
    <col min="14096" max="14096" width="4.6640625" style="21" customWidth="1"/>
    <col min="14097" max="14121" width="2.33203125" style="21" customWidth="1"/>
    <col min="14122" max="14122" width="2.44140625" style="21" customWidth="1"/>
    <col min="14123" max="14125" width="2.33203125" style="21" customWidth="1"/>
    <col min="14126" max="14335" width="9" style="21"/>
    <col min="14336" max="14336" width="4.109375" style="21" customWidth="1"/>
    <col min="14337" max="14337" width="2.6640625" style="21" customWidth="1"/>
    <col min="14338" max="14339" width="18.109375" style="21" customWidth="1"/>
    <col min="14340" max="14340" width="13.33203125" style="21" customWidth="1"/>
    <col min="14341" max="14341" width="10.77734375" style="21" customWidth="1"/>
    <col min="14342" max="14342" width="14.88671875" style="21" customWidth="1"/>
    <col min="14343" max="14343" width="4.6640625" style="21" customWidth="1"/>
    <col min="14344" max="14344" width="0.21875" style="21" customWidth="1"/>
    <col min="14345" max="14345" width="4" style="21" customWidth="1"/>
    <col min="14346" max="14346" width="2.6640625" style="21" customWidth="1"/>
    <col min="14347" max="14348" width="18.109375" style="21" customWidth="1"/>
    <col min="14349" max="14349" width="13.33203125" style="21" customWidth="1"/>
    <col min="14350" max="14350" width="10.77734375" style="21" customWidth="1"/>
    <col min="14351" max="14351" width="14.88671875" style="21" customWidth="1"/>
    <col min="14352" max="14352" width="4.6640625" style="21" customWidth="1"/>
    <col min="14353" max="14377" width="2.33203125" style="21" customWidth="1"/>
    <col min="14378" max="14378" width="2.44140625" style="21" customWidth="1"/>
    <col min="14379" max="14381" width="2.33203125" style="21" customWidth="1"/>
    <col min="14382" max="14591" width="9" style="21"/>
    <col min="14592" max="14592" width="4.109375" style="21" customWidth="1"/>
    <col min="14593" max="14593" width="2.6640625" style="21" customWidth="1"/>
    <col min="14594" max="14595" width="18.109375" style="21" customWidth="1"/>
    <col min="14596" max="14596" width="13.33203125" style="21" customWidth="1"/>
    <col min="14597" max="14597" width="10.77734375" style="21" customWidth="1"/>
    <col min="14598" max="14598" width="14.88671875" style="21" customWidth="1"/>
    <col min="14599" max="14599" width="4.6640625" style="21" customWidth="1"/>
    <col min="14600" max="14600" width="0.21875" style="21" customWidth="1"/>
    <col min="14601" max="14601" width="4" style="21" customWidth="1"/>
    <col min="14602" max="14602" width="2.6640625" style="21" customWidth="1"/>
    <col min="14603" max="14604" width="18.109375" style="21" customWidth="1"/>
    <col min="14605" max="14605" width="13.33203125" style="21" customWidth="1"/>
    <col min="14606" max="14606" width="10.77734375" style="21" customWidth="1"/>
    <col min="14607" max="14607" width="14.88671875" style="21" customWidth="1"/>
    <col min="14608" max="14608" width="4.6640625" style="21" customWidth="1"/>
    <col min="14609" max="14633" width="2.33203125" style="21" customWidth="1"/>
    <col min="14634" max="14634" width="2.44140625" style="21" customWidth="1"/>
    <col min="14635" max="14637" width="2.33203125" style="21" customWidth="1"/>
    <col min="14638" max="14847" width="9" style="21"/>
    <col min="14848" max="14848" width="4.109375" style="21" customWidth="1"/>
    <col min="14849" max="14849" width="2.6640625" style="21" customWidth="1"/>
    <col min="14850" max="14851" width="18.109375" style="21" customWidth="1"/>
    <col min="14852" max="14852" width="13.33203125" style="21" customWidth="1"/>
    <col min="14853" max="14853" width="10.77734375" style="21" customWidth="1"/>
    <col min="14854" max="14854" width="14.88671875" style="21" customWidth="1"/>
    <col min="14855" max="14855" width="4.6640625" style="21" customWidth="1"/>
    <col min="14856" max="14856" width="0.21875" style="21" customWidth="1"/>
    <col min="14857" max="14857" width="4" style="21" customWidth="1"/>
    <col min="14858" max="14858" width="2.6640625" style="21" customWidth="1"/>
    <col min="14859" max="14860" width="18.109375" style="21" customWidth="1"/>
    <col min="14861" max="14861" width="13.33203125" style="21" customWidth="1"/>
    <col min="14862" max="14862" width="10.77734375" style="21" customWidth="1"/>
    <col min="14863" max="14863" width="14.88671875" style="21" customWidth="1"/>
    <col min="14864" max="14864" width="4.6640625" style="21" customWidth="1"/>
    <col min="14865" max="14889" width="2.33203125" style="21" customWidth="1"/>
    <col min="14890" max="14890" width="2.44140625" style="21" customWidth="1"/>
    <col min="14891" max="14893" width="2.33203125" style="21" customWidth="1"/>
    <col min="14894" max="15103" width="9" style="21"/>
    <col min="15104" max="15104" width="4.109375" style="21" customWidth="1"/>
    <col min="15105" max="15105" width="2.6640625" style="21" customWidth="1"/>
    <col min="15106" max="15107" width="18.109375" style="21" customWidth="1"/>
    <col min="15108" max="15108" width="13.33203125" style="21" customWidth="1"/>
    <col min="15109" max="15109" width="10.77734375" style="21" customWidth="1"/>
    <col min="15110" max="15110" width="14.88671875" style="21" customWidth="1"/>
    <col min="15111" max="15111" width="4.6640625" style="21" customWidth="1"/>
    <col min="15112" max="15112" width="0.21875" style="21" customWidth="1"/>
    <col min="15113" max="15113" width="4" style="21" customWidth="1"/>
    <col min="15114" max="15114" width="2.6640625" style="21" customWidth="1"/>
    <col min="15115" max="15116" width="18.109375" style="21" customWidth="1"/>
    <col min="15117" max="15117" width="13.33203125" style="21" customWidth="1"/>
    <col min="15118" max="15118" width="10.77734375" style="21" customWidth="1"/>
    <col min="15119" max="15119" width="14.88671875" style="21" customWidth="1"/>
    <col min="15120" max="15120" width="4.6640625" style="21" customWidth="1"/>
    <col min="15121" max="15145" width="2.33203125" style="21" customWidth="1"/>
    <col min="15146" max="15146" width="2.44140625" style="21" customWidth="1"/>
    <col min="15147" max="15149" width="2.33203125" style="21" customWidth="1"/>
    <col min="15150" max="15359" width="9" style="21"/>
    <col min="15360" max="15360" width="4.109375" style="21" customWidth="1"/>
    <col min="15361" max="15361" width="2.6640625" style="21" customWidth="1"/>
    <col min="15362" max="15363" width="18.109375" style="21" customWidth="1"/>
    <col min="15364" max="15364" width="13.33203125" style="21" customWidth="1"/>
    <col min="15365" max="15365" width="10.77734375" style="21" customWidth="1"/>
    <col min="15366" max="15366" width="14.88671875" style="21" customWidth="1"/>
    <col min="15367" max="15367" width="4.6640625" style="21" customWidth="1"/>
    <col min="15368" max="15368" width="0.21875" style="21" customWidth="1"/>
    <col min="15369" max="15369" width="4" style="21" customWidth="1"/>
    <col min="15370" max="15370" width="2.6640625" style="21" customWidth="1"/>
    <col min="15371" max="15372" width="18.109375" style="21" customWidth="1"/>
    <col min="15373" max="15373" width="13.33203125" style="21" customWidth="1"/>
    <col min="15374" max="15374" width="10.77734375" style="21" customWidth="1"/>
    <col min="15375" max="15375" width="14.88671875" style="21" customWidth="1"/>
    <col min="15376" max="15376" width="4.6640625" style="21" customWidth="1"/>
    <col min="15377" max="15401" width="2.33203125" style="21" customWidth="1"/>
    <col min="15402" max="15402" width="2.44140625" style="21" customWidth="1"/>
    <col min="15403" max="15405" width="2.33203125" style="21" customWidth="1"/>
    <col min="15406" max="15615" width="9" style="21"/>
    <col min="15616" max="15616" width="4.109375" style="21" customWidth="1"/>
    <col min="15617" max="15617" width="2.6640625" style="21" customWidth="1"/>
    <col min="15618" max="15619" width="18.109375" style="21" customWidth="1"/>
    <col min="15620" max="15620" width="13.33203125" style="21" customWidth="1"/>
    <col min="15621" max="15621" width="10.77734375" style="21" customWidth="1"/>
    <col min="15622" max="15622" width="14.88671875" style="21" customWidth="1"/>
    <col min="15623" max="15623" width="4.6640625" style="21" customWidth="1"/>
    <col min="15624" max="15624" width="0.21875" style="21" customWidth="1"/>
    <col min="15625" max="15625" width="4" style="21" customWidth="1"/>
    <col min="15626" max="15626" width="2.6640625" style="21" customWidth="1"/>
    <col min="15627" max="15628" width="18.109375" style="21" customWidth="1"/>
    <col min="15629" max="15629" width="13.33203125" style="21" customWidth="1"/>
    <col min="15630" max="15630" width="10.77734375" style="21" customWidth="1"/>
    <col min="15631" max="15631" width="14.88671875" style="21" customWidth="1"/>
    <col min="15632" max="15632" width="4.6640625" style="21" customWidth="1"/>
    <col min="15633" max="15657" width="2.33203125" style="21" customWidth="1"/>
    <col min="15658" max="15658" width="2.44140625" style="21" customWidth="1"/>
    <col min="15659" max="15661" width="2.33203125" style="21" customWidth="1"/>
    <col min="15662" max="15871" width="9" style="21"/>
    <col min="15872" max="15872" width="4.109375" style="21" customWidth="1"/>
    <col min="15873" max="15873" width="2.6640625" style="21" customWidth="1"/>
    <col min="15874" max="15875" width="18.109375" style="21" customWidth="1"/>
    <col min="15876" max="15876" width="13.33203125" style="21" customWidth="1"/>
    <col min="15877" max="15877" width="10.77734375" style="21" customWidth="1"/>
    <col min="15878" max="15878" width="14.88671875" style="21" customWidth="1"/>
    <col min="15879" max="15879" width="4.6640625" style="21" customWidth="1"/>
    <col min="15880" max="15880" width="0.21875" style="21" customWidth="1"/>
    <col min="15881" max="15881" width="4" style="21" customWidth="1"/>
    <col min="15882" max="15882" width="2.6640625" style="21" customWidth="1"/>
    <col min="15883" max="15884" width="18.109375" style="21" customWidth="1"/>
    <col min="15885" max="15885" width="13.33203125" style="21" customWidth="1"/>
    <col min="15886" max="15886" width="10.77734375" style="21" customWidth="1"/>
    <col min="15887" max="15887" width="14.88671875" style="21" customWidth="1"/>
    <col min="15888" max="15888" width="4.6640625" style="21" customWidth="1"/>
    <col min="15889" max="15913" width="2.33203125" style="21" customWidth="1"/>
    <col min="15914" max="15914" width="2.44140625" style="21" customWidth="1"/>
    <col min="15915" max="15917" width="2.33203125" style="21" customWidth="1"/>
    <col min="15918" max="16127" width="9" style="21"/>
    <col min="16128" max="16128" width="4.109375" style="21" customWidth="1"/>
    <col min="16129" max="16129" width="2.6640625" style="21" customWidth="1"/>
    <col min="16130" max="16131" width="18.109375" style="21" customWidth="1"/>
    <col min="16132" max="16132" width="13.33203125" style="21" customWidth="1"/>
    <col min="16133" max="16133" width="10.77734375" style="21" customWidth="1"/>
    <col min="16134" max="16134" width="14.88671875" style="21" customWidth="1"/>
    <col min="16135" max="16135" width="4.6640625" style="21" customWidth="1"/>
    <col min="16136" max="16136" width="0.21875" style="21" customWidth="1"/>
    <col min="16137" max="16137" width="4" style="21" customWidth="1"/>
    <col min="16138" max="16138" width="2.6640625" style="21" customWidth="1"/>
    <col min="16139" max="16140" width="18.109375" style="21" customWidth="1"/>
    <col min="16141" max="16141" width="13.33203125" style="21" customWidth="1"/>
    <col min="16142" max="16142" width="10.77734375" style="21" customWidth="1"/>
    <col min="16143" max="16143" width="14.88671875" style="21" customWidth="1"/>
    <col min="16144" max="16144" width="4.6640625" style="21" customWidth="1"/>
    <col min="16145" max="16169" width="2.33203125" style="21" customWidth="1"/>
    <col min="16170" max="16170" width="2.44140625" style="21" customWidth="1"/>
    <col min="16171" max="16173" width="2.33203125" style="21" customWidth="1"/>
    <col min="16174" max="16384" width="9" style="21"/>
  </cols>
  <sheetData>
    <row r="1" spans="1:9" x14ac:dyDescent="0.2">
      <c r="A1" s="296" t="s">
        <v>383</v>
      </c>
      <c r="B1" s="21" t="s">
        <v>387</v>
      </c>
      <c r="I1" s="296"/>
    </row>
    <row r="2" spans="1:9" ht="13.5" customHeight="1" x14ac:dyDescent="0.2">
      <c r="B2" s="383" t="s">
        <v>190</v>
      </c>
      <c r="C2" s="416"/>
      <c r="D2" s="273" t="s">
        <v>384</v>
      </c>
      <c r="E2" s="83" t="s">
        <v>388</v>
      </c>
      <c r="F2" s="82" t="s">
        <v>385</v>
      </c>
      <c r="G2" s="83" t="s">
        <v>386</v>
      </c>
    </row>
    <row r="3" spans="1:9" x14ac:dyDescent="0.2">
      <c r="B3" s="575"/>
      <c r="C3" s="576"/>
      <c r="D3" s="298"/>
      <c r="E3" s="297"/>
      <c r="F3" s="299"/>
      <c r="G3" s="297"/>
    </row>
    <row r="4" spans="1:9" x14ac:dyDescent="0.2">
      <c r="B4" s="577"/>
      <c r="C4" s="578"/>
      <c r="D4" s="301"/>
      <c r="E4" s="300"/>
      <c r="F4" s="302"/>
      <c r="G4" s="300"/>
    </row>
    <row r="5" spans="1:9" x14ac:dyDescent="0.2">
      <c r="B5" s="577"/>
      <c r="C5" s="578"/>
      <c r="D5" s="301"/>
      <c r="E5" s="300"/>
      <c r="F5" s="303"/>
      <c r="G5" s="300"/>
    </row>
    <row r="6" spans="1:9" x14ac:dyDescent="0.2">
      <c r="B6" s="577"/>
      <c r="C6" s="578"/>
      <c r="D6" s="301"/>
      <c r="E6" s="300"/>
      <c r="F6" s="303"/>
      <c r="G6" s="300"/>
    </row>
    <row r="7" spans="1:9" x14ac:dyDescent="0.2">
      <c r="B7" s="577"/>
      <c r="C7" s="578"/>
      <c r="D7" s="301"/>
      <c r="E7" s="300"/>
      <c r="F7" s="303"/>
      <c r="G7" s="300"/>
    </row>
    <row r="8" spans="1:9" x14ac:dyDescent="0.2">
      <c r="B8" s="577"/>
      <c r="C8" s="578"/>
      <c r="D8" s="301"/>
      <c r="E8" s="300"/>
      <c r="F8" s="303"/>
      <c r="G8" s="300"/>
    </row>
    <row r="9" spans="1:9" x14ac:dyDescent="0.2">
      <c r="B9" s="577"/>
      <c r="C9" s="578"/>
      <c r="D9" s="301"/>
      <c r="E9" s="300"/>
      <c r="F9" s="303"/>
      <c r="G9" s="300"/>
    </row>
    <row r="10" spans="1:9" x14ac:dyDescent="0.2">
      <c r="B10" s="577"/>
      <c r="C10" s="578"/>
      <c r="D10" s="301"/>
      <c r="E10" s="300"/>
      <c r="F10" s="303"/>
      <c r="G10" s="300"/>
    </row>
    <row r="11" spans="1:9" x14ac:dyDescent="0.2">
      <c r="B11" s="577"/>
      <c r="C11" s="578"/>
      <c r="D11" s="301"/>
      <c r="E11" s="300"/>
      <c r="F11" s="303"/>
      <c r="G11" s="300"/>
    </row>
    <row r="12" spans="1:9" x14ac:dyDescent="0.2">
      <c r="B12" s="577"/>
      <c r="C12" s="578"/>
      <c r="D12" s="301"/>
      <c r="E12" s="300"/>
      <c r="F12" s="303"/>
      <c r="G12" s="300"/>
    </row>
    <row r="13" spans="1:9" x14ac:dyDescent="0.2">
      <c r="B13" s="577"/>
      <c r="C13" s="578"/>
      <c r="D13" s="301"/>
      <c r="E13" s="300"/>
      <c r="F13" s="303"/>
      <c r="G13" s="300"/>
    </row>
    <row r="14" spans="1:9" x14ac:dyDescent="0.2">
      <c r="B14" s="577"/>
      <c r="C14" s="578"/>
      <c r="D14" s="301"/>
      <c r="E14" s="300"/>
      <c r="F14" s="303"/>
      <c r="G14" s="300"/>
    </row>
    <row r="15" spans="1:9" x14ac:dyDescent="0.2">
      <c r="B15" s="577"/>
      <c r="C15" s="578"/>
      <c r="D15" s="301"/>
      <c r="E15" s="300"/>
      <c r="F15" s="303"/>
      <c r="G15" s="300"/>
    </row>
    <row r="16" spans="1:9" x14ac:dyDescent="0.2">
      <c r="B16" s="577"/>
      <c r="C16" s="578"/>
      <c r="D16" s="301"/>
      <c r="E16" s="300"/>
      <c r="F16" s="303"/>
      <c r="G16" s="300"/>
    </row>
    <row r="17" spans="2:7" x14ac:dyDescent="0.2">
      <c r="B17" s="577"/>
      <c r="C17" s="578"/>
      <c r="D17" s="301"/>
      <c r="E17" s="300"/>
      <c r="F17" s="302"/>
      <c r="G17" s="300"/>
    </row>
    <row r="18" spans="2:7" x14ac:dyDescent="0.2">
      <c r="B18" s="577"/>
      <c r="C18" s="578"/>
      <c r="D18" s="301"/>
      <c r="E18" s="300"/>
      <c r="F18" s="303"/>
      <c r="G18" s="300"/>
    </row>
    <row r="19" spans="2:7" x14ac:dyDescent="0.2">
      <c r="B19" s="577"/>
      <c r="C19" s="578"/>
      <c r="D19" s="301"/>
      <c r="E19" s="300"/>
      <c r="F19" s="303"/>
      <c r="G19" s="300"/>
    </row>
    <row r="20" spans="2:7" x14ac:dyDescent="0.2">
      <c r="B20" s="577"/>
      <c r="C20" s="578"/>
      <c r="D20" s="301"/>
      <c r="E20" s="300"/>
      <c r="F20" s="303"/>
      <c r="G20" s="300"/>
    </row>
    <row r="21" spans="2:7" x14ac:dyDescent="0.2">
      <c r="B21" s="577"/>
      <c r="C21" s="578"/>
      <c r="D21" s="301"/>
      <c r="E21" s="300"/>
      <c r="F21" s="303"/>
      <c r="G21" s="300"/>
    </row>
    <row r="22" spans="2:7" x14ac:dyDescent="0.2">
      <c r="B22" s="577"/>
      <c r="C22" s="578"/>
      <c r="D22" s="301"/>
      <c r="E22" s="300"/>
      <c r="F22" s="303"/>
      <c r="G22" s="300"/>
    </row>
    <row r="23" spans="2:7" x14ac:dyDescent="0.2">
      <c r="B23" s="577"/>
      <c r="C23" s="578"/>
      <c r="D23" s="301"/>
      <c r="E23" s="300"/>
      <c r="F23" s="303"/>
      <c r="G23" s="300"/>
    </row>
    <row r="24" spans="2:7" x14ac:dyDescent="0.2">
      <c r="B24" s="577"/>
      <c r="C24" s="578"/>
      <c r="D24" s="301"/>
      <c r="E24" s="300"/>
      <c r="F24" s="303"/>
      <c r="G24" s="300"/>
    </row>
    <row r="25" spans="2:7" x14ac:dyDescent="0.2">
      <c r="B25" s="577"/>
      <c r="C25" s="578"/>
      <c r="D25" s="301"/>
      <c r="E25" s="300"/>
      <c r="F25" s="303"/>
      <c r="G25" s="300"/>
    </row>
    <row r="26" spans="2:7" x14ac:dyDescent="0.2">
      <c r="B26" s="577"/>
      <c r="C26" s="578"/>
      <c r="D26" s="301"/>
      <c r="E26" s="300"/>
      <c r="F26" s="303"/>
      <c r="G26" s="300"/>
    </row>
    <row r="27" spans="2:7" x14ac:dyDescent="0.2">
      <c r="B27" s="577"/>
      <c r="C27" s="578"/>
      <c r="D27" s="301"/>
      <c r="E27" s="300"/>
      <c r="F27" s="303"/>
      <c r="G27" s="300"/>
    </row>
    <row r="28" spans="2:7" x14ac:dyDescent="0.2">
      <c r="B28" s="577"/>
      <c r="C28" s="578"/>
      <c r="D28" s="301"/>
      <c r="E28" s="300"/>
      <c r="F28" s="303"/>
      <c r="G28" s="300"/>
    </row>
    <row r="29" spans="2:7" x14ac:dyDescent="0.2">
      <c r="B29" s="577"/>
      <c r="C29" s="578"/>
      <c r="D29" s="301"/>
      <c r="E29" s="300"/>
      <c r="F29" s="303"/>
      <c r="G29" s="300"/>
    </row>
    <row r="30" spans="2:7" x14ac:dyDescent="0.2">
      <c r="B30" s="577"/>
      <c r="C30" s="578"/>
      <c r="D30" s="301"/>
      <c r="E30" s="300"/>
      <c r="F30" s="302"/>
      <c r="G30" s="300"/>
    </row>
    <row r="31" spans="2:7" x14ac:dyDescent="0.2">
      <c r="B31" s="577"/>
      <c r="C31" s="578"/>
      <c r="D31" s="301"/>
      <c r="E31" s="300"/>
      <c r="F31" s="303"/>
      <c r="G31" s="300"/>
    </row>
    <row r="32" spans="2:7" x14ac:dyDescent="0.2">
      <c r="B32" s="577"/>
      <c r="C32" s="578"/>
      <c r="D32" s="301"/>
      <c r="E32" s="300"/>
      <c r="F32" s="303"/>
      <c r="G32" s="300"/>
    </row>
    <row r="33" spans="2:7" x14ac:dyDescent="0.2">
      <c r="B33" s="577"/>
      <c r="C33" s="578"/>
      <c r="D33" s="301"/>
      <c r="E33" s="300"/>
      <c r="F33" s="303"/>
      <c r="G33" s="300"/>
    </row>
    <row r="34" spans="2:7" x14ac:dyDescent="0.2">
      <c r="B34" s="577"/>
      <c r="C34" s="578"/>
      <c r="D34" s="301"/>
      <c r="E34" s="300"/>
      <c r="F34" s="303"/>
      <c r="G34" s="300"/>
    </row>
    <row r="35" spans="2:7" x14ac:dyDescent="0.2">
      <c r="B35" s="577"/>
      <c r="C35" s="578"/>
      <c r="D35" s="301"/>
      <c r="E35" s="300"/>
      <c r="F35" s="303"/>
      <c r="G35" s="300"/>
    </row>
    <row r="36" spans="2:7" x14ac:dyDescent="0.2">
      <c r="B36" s="577"/>
      <c r="C36" s="578"/>
      <c r="D36" s="301"/>
      <c r="E36" s="300"/>
      <c r="F36" s="303"/>
      <c r="G36" s="300"/>
    </row>
    <row r="37" spans="2:7" x14ac:dyDescent="0.2">
      <c r="B37" s="577"/>
      <c r="C37" s="578"/>
      <c r="D37" s="301"/>
      <c r="E37" s="300"/>
      <c r="F37" s="303"/>
      <c r="G37" s="300"/>
    </row>
    <row r="38" spans="2:7" x14ac:dyDescent="0.2">
      <c r="B38" s="577"/>
      <c r="C38" s="578"/>
      <c r="D38" s="301"/>
      <c r="E38" s="300"/>
      <c r="F38" s="303"/>
      <c r="G38" s="300"/>
    </row>
    <row r="39" spans="2:7" x14ac:dyDescent="0.2">
      <c r="B39" s="577"/>
      <c r="C39" s="578"/>
      <c r="D39" s="301"/>
      <c r="E39" s="300"/>
      <c r="F39" s="303"/>
      <c r="G39" s="300"/>
    </row>
    <row r="40" spans="2:7" x14ac:dyDescent="0.2">
      <c r="B40" s="577"/>
      <c r="C40" s="578"/>
      <c r="D40" s="301"/>
      <c r="E40" s="300"/>
      <c r="F40" s="303"/>
      <c r="G40" s="300"/>
    </row>
    <row r="41" spans="2:7" x14ac:dyDescent="0.2">
      <c r="B41" s="577"/>
      <c r="C41" s="578"/>
      <c r="D41" s="301"/>
      <c r="E41" s="300"/>
      <c r="F41" s="303"/>
      <c r="G41" s="300"/>
    </row>
    <row r="42" spans="2:7" x14ac:dyDescent="0.2">
      <c r="B42" s="577"/>
      <c r="C42" s="578"/>
      <c r="D42" s="301"/>
      <c r="E42" s="300"/>
      <c r="F42" s="303"/>
      <c r="G42" s="300"/>
    </row>
    <row r="43" spans="2:7" x14ac:dyDescent="0.2">
      <c r="B43" s="577"/>
      <c r="C43" s="578"/>
      <c r="D43" s="301"/>
      <c r="E43" s="300"/>
      <c r="F43" s="303"/>
      <c r="G43" s="300"/>
    </row>
    <row r="44" spans="2:7" x14ac:dyDescent="0.2">
      <c r="B44" s="577"/>
      <c r="C44" s="578"/>
      <c r="D44" s="301"/>
      <c r="E44" s="300"/>
      <c r="F44" s="303"/>
      <c r="G44" s="300"/>
    </row>
    <row r="45" spans="2:7" x14ac:dyDescent="0.2">
      <c r="B45" s="577"/>
      <c r="C45" s="578"/>
      <c r="D45" s="301"/>
      <c r="E45" s="300"/>
      <c r="F45" s="303"/>
      <c r="G45" s="300"/>
    </row>
    <row r="46" spans="2:7" x14ac:dyDescent="0.2">
      <c r="B46" s="577"/>
      <c r="C46" s="578"/>
      <c r="D46" s="301"/>
      <c r="E46" s="300"/>
      <c r="F46" s="303"/>
      <c r="G46" s="300"/>
    </row>
    <row r="47" spans="2:7" x14ac:dyDescent="0.2">
      <c r="B47" s="577"/>
      <c r="C47" s="578"/>
      <c r="D47" s="301"/>
      <c r="E47" s="300"/>
      <c r="F47" s="303"/>
      <c r="G47" s="300"/>
    </row>
    <row r="48" spans="2:7" x14ac:dyDescent="0.2">
      <c r="B48" s="577"/>
      <c r="C48" s="578"/>
      <c r="D48" s="301"/>
      <c r="E48" s="300"/>
      <c r="F48" s="303"/>
      <c r="G48" s="300"/>
    </row>
    <row r="49" spans="2:7" x14ac:dyDescent="0.2">
      <c r="B49" s="577"/>
      <c r="C49" s="578"/>
      <c r="D49" s="301"/>
      <c r="E49" s="300"/>
      <c r="F49" s="303"/>
      <c r="G49" s="300"/>
    </row>
    <row r="50" spans="2:7" x14ac:dyDescent="0.2">
      <c r="B50" s="577"/>
      <c r="C50" s="578"/>
      <c r="D50" s="301"/>
      <c r="E50" s="300"/>
      <c r="F50" s="303"/>
      <c r="G50" s="300"/>
    </row>
    <row r="51" spans="2:7" x14ac:dyDescent="0.2">
      <c r="B51" s="577"/>
      <c r="C51" s="578"/>
      <c r="D51" s="301"/>
      <c r="E51" s="300"/>
      <c r="F51" s="303"/>
      <c r="G51" s="300"/>
    </row>
    <row r="52" spans="2:7" x14ac:dyDescent="0.2">
      <c r="B52" s="577"/>
      <c r="C52" s="578"/>
      <c r="D52" s="301"/>
      <c r="E52" s="300"/>
      <c r="F52" s="303"/>
      <c r="G52" s="300"/>
    </row>
    <row r="53" spans="2:7" x14ac:dyDescent="0.2">
      <c r="B53" s="577"/>
      <c r="C53" s="578"/>
      <c r="D53" s="301"/>
      <c r="E53" s="300"/>
      <c r="F53" s="303"/>
      <c r="G53" s="300"/>
    </row>
    <row r="54" spans="2:7" x14ac:dyDescent="0.2">
      <c r="B54" s="577"/>
      <c r="C54" s="578"/>
      <c r="D54" s="301"/>
      <c r="E54" s="300"/>
      <c r="F54" s="303"/>
      <c r="G54" s="300"/>
    </row>
    <row r="55" spans="2:7" x14ac:dyDescent="0.2">
      <c r="B55" s="577"/>
      <c r="C55" s="578"/>
      <c r="D55" s="301"/>
      <c r="E55" s="300"/>
      <c r="F55" s="303"/>
      <c r="G55" s="300"/>
    </row>
    <row r="56" spans="2:7" x14ac:dyDescent="0.2">
      <c r="B56" s="577"/>
      <c r="C56" s="578"/>
      <c r="D56" s="301"/>
      <c r="E56" s="300"/>
      <c r="F56" s="303"/>
      <c r="G56" s="300"/>
    </row>
    <row r="57" spans="2:7" x14ac:dyDescent="0.2">
      <c r="B57" s="577"/>
      <c r="C57" s="578"/>
      <c r="D57" s="301"/>
      <c r="E57" s="300"/>
      <c r="F57" s="303"/>
      <c r="G57" s="300"/>
    </row>
    <row r="58" spans="2:7" x14ac:dyDescent="0.2">
      <c r="B58" s="577"/>
      <c r="C58" s="578"/>
      <c r="D58" s="301"/>
      <c r="E58" s="300"/>
      <c r="F58" s="303"/>
      <c r="G58" s="300"/>
    </row>
    <row r="59" spans="2:7" x14ac:dyDescent="0.2">
      <c r="B59" s="577"/>
      <c r="C59" s="578"/>
      <c r="D59" s="301"/>
      <c r="E59" s="300"/>
      <c r="F59" s="303"/>
      <c r="G59" s="300"/>
    </row>
    <row r="60" spans="2:7" x14ac:dyDescent="0.2">
      <c r="B60" s="577"/>
      <c r="C60" s="578"/>
      <c r="D60" s="301"/>
      <c r="E60" s="300"/>
      <c r="F60" s="303"/>
      <c r="G60" s="300"/>
    </row>
    <row r="61" spans="2:7" x14ac:dyDescent="0.2">
      <c r="B61" s="577"/>
      <c r="C61" s="578"/>
      <c r="D61" s="301"/>
      <c r="E61" s="300"/>
      <c r="F61" s="303"/>
      <c r="G61" s="300"/>
    </row>
    <row r="62" spans="2:7" x14ac:dyDescent="0.2">
      <c r="B62" s="577"/>
      <c r="C62" s="578"/>
      <c r="D62" s="301"/>
      <c r="E62" s="300"/>
      <c r="F62" s="303"/>
      <c r="G62" s="300"/>
    </row>
    <row r="63" spans="2:7" x14ac:dyDescent="0.2">
      <c r="B63" s="577"/>
      <c r="C63" s="578"/>
      <c r="D63" s="301"/>
      <c r="E63" s="300"/>
      <c r="F63" s="303"/>
      <c r="G63" s="300"/>
    </row>
    <row r="64" spans="2:7" x14ac:dyDescent="0.2">
      <c r="B64" s="577"/>
      <c r="C64" s="578"/>
      <c r="D64" s="301"/>
      <c r="E64" s="300"/>
      <c r="F64" s="303"/>
      <c r="G64" s="300"/>
    </row>
    <row r="65" spans="2:7" x14ac:dyDescent="0.2">
      <c r="B65" s="577"/>
      <c r="C65" s="578"/>
      <c r="D65" s="301"/>
      <c r="E65" s="300"/>
      <c r="F65" s="303"/>
      <c r="G65" s="300"/>
    </row>
    <row r="66" spans="2:7" x14ac:dyDescent="0.2">
      <c r="B66" s="577"/>
      <c r="C66" s="578"/>
      <c r="D66" s="301"/>
      <c r="E66" s="300"/>
      <c r="F66" s="303"/>
      <c r="G66" s="300"/>
    </row>
    <row r="67" spans="2:7" x14ac:dyDescent="0.2">
      <c r="B67" s="577"/>
      <c r="C67" s="578"/>
      <c r="D67" s="301"/>
      <c r="E67" s="300"/>
      <c r="F67" s="303"/>
      <c r="G67" s="300"/>
    </row>
    <row r="68" spans="2:7" x14ac:dyDescent="0.2">
      <c r="B68" s="577"/>
      <c r="C68" s="578"/>
      <c r="D68" s="301"/>
      <c r="E68" s="300"/>
      <c r="F68" s="303"/>
      <c r="G68" s="300"/>
    </row>
    <row r="69" spans="2:7" x14ac:dyDescent="0.2">
      <c r="B69" s="577"/>
      <c r="C69" s="578"/>
      <c r="D69" s="301"/>
      <c r="E69" s="300"/>
      <c r="F69" s="303"/>
      <c r="G69" s="300"/>
    </row>
    <row r="70" spans="2:7" x14ac:dyDescent="0.2">
      <c r="B70" s="577"/>
      <c r="C70" s="578"/>
      <c r="D70" s="301"/>
      <c r="E70" s="300"/>
      <c r="F70" s="303"/>
      <c r="G70" s="300"/>
    </row>
    <row r="71" spans="2:7" x14ac:dyDescent="0.2">
      <c r="B71" s="577"/>
      <c r="C71" s="578"/>
      <c r="D71" s="301"/>
      <c r="E71" s="300"/>
      <c r="F71" s="303"/>
      <c r="G71" s="300"/>
    </row>
    <row r="72" spans="2:7" x14ac:dyDescent="0.2">
      <c r="B72" s="577"/>
      <c r="C72" s="578"/>
      <c r="D72" s="301"/>
      <c r="E72" s="300"/>
      <c r="F72" s="303"/>
      <c r="G72" s="300"/>
    </row>
    <row r="73" spans="2:7" x14ac:dyDescent="0.2">
      <c r="B73" s="577"/>
      <c r="C73" s="578"/>
      <c r="D73" s="301"/>
      <c r="E73" s="300"/>
      <c r="F73" s="303"/>
      <c r="G73" s="300"/>
    </row>
    <row r="74" spans="2:7" x14ac:dyDescent="0.2">
      <c r="B74" s="577"/>
      <c r="C74" s="578"/>
      <c r="D74" s="301"/>
      <c r="E74" s="300"/>
      <c r="F74" s="303"/>
      <c r="G74" s="300"/>
    </row>
    <row r="75" spans="2:7" x14ac:dyDescent="0.2">
      <c r="B75" s="577"/>
      <c r="C75" s="578"/>
      <c r="D75" s="301"/>
      <c r="E75" s="300"/>
      <c r="F75" s="303"/>
      <c r="G75" s="300"/>
    </row>
    <row r="76" spans="2:7" x14ac:dyDescent="0.2">
      <c r="B76" s="577"/>
      <c r="C76" s="578"/>
      <c r="D76" s="301"/>
      <c r="E76" s="300"/>
      <c r="F76" s="303"/>
      <c r="G76" s="300"/>
    </row>
    <row r="77" spans="2:7" x14ac:dyDescent="0.2">
      <c r="B77" s="577"/>
      <c r="C77" s="578"/>
      <c r="D77" s="301"/>
      <c r="E77" s="300"/>
      <c r="F77" s="303"/>
      <c r="G77" s="300"/>
    </row>
    <row r="78" spans="2:7" x14ac:dyDescent="0.2">
      <c r="B78" s="577"/>
      <c r="C78" s="578"/>
      <c r="D78" s="301"/>
      <c r="E78" s="300"/>
      <c r="F78" s="303"/>
      <c r="G78" s="300"/>
    </row>
    <row r="79" spans="2:7" x14ac:dyDescent="0.2">
      <c r="B79" s="577"/>
      <c r="C79" s="578"/>
      <c r="D79" s="301"/>
      <c r="E79" s="300"/>
      <c r="F79" s="303"/>
      <c r="G79" s="300"/>
    </row>
    <row r="80" spans="2:7" x14ac:dyDescent="0.2">
      <c r="B80" s="577"/>
      <c r="C80" s="578"/>
      <c r="D80" s="301"/>
      <c r="E80" s="300"/>
      <c r="F80" s="303"/>
      <c r="G80" s="300"/>
    </row>
    <row r="81" spans="2:7" x14ac:dyDescent="0.2">
      <c r="B81" s="577"/>
      <c r="C81" s="578"/>
      <c r="D81" s="301"/>
      <c r="E81" s="300"/>
      <c r="F81" s="303"/>
      <c r="G81" s="300"/>
    </row>
    <row r="82" spans="2:7" x14ac:dyDescent="0.2">
      <c r="B82" s="577"/>
      <c r="C82" s="578"/>
      <c r="D82" s="301"/>
      <c r="E82" s="300"/>
      <c r="F82" s="303"/>
      <c r="G82" s="300"/>
    </row>
    <row r="83" spans="2:7" x14ac:dyDescent="0.2">
      <c r="B83" s="577"/>
      <c r="C83" s="578"/>
      <c r="D83" s="301"/>
      <c r="E83" s="300"/>
      <c r="F83" s="303"/>
      <c r="G83" s="300"/>
    </row>
    <row r="84" spans="2:7" x14ac:dyDescent="0.2">
      <c r="B84" s="577"/>
      <c r="C84" s="578"/>
      <c r="D84" s="301"/>
      <c r="E84" s="300"/>
      <c r="F84" s="303"/>
      <c r="G84" s="300"/>
    </row>
    <row r="85" spans="2:7" x14ac:dyDescent="0.2">
      <c r="B85" s="577"/>
      <c r="C85" s="578"/>
      <c r="D85" s="301"/>
      <c r="E85" s="300"/>
      <c r="F85" s="303"/>
      <c r="G85" s="300"/>
    </row>
    <row r="86" spans="2:7" x14ac:dyDescent="0.2">
      <c r="B86" s="577"/>
      <c r="C86" s="578"/>
      <c r="D86" s="301"/>
      <c r="E86" s="300"/>
      <c r="F86" s="303"/>
      <c r="G86" s="300"/>
    </row>
    <row r="87" spans="2:7" x14ac:dyDescent="0.2">
      <c r="B87" s="577"/>
      <c r="C87" s="578"/>
      <c r="D87" s="301"/>
      <c r="E87" s="300"/>
      <c r="F87" s="303"/>
      <c r="G87" s="300"/>
    </row>
    <row r="88" spans="2:7" x14ac:dyDescent="0.2">
      <c r="B88" s="577"/>
      <c r="C88" s="578"/>
      <c r="D88" s="301"/>
      <c r="E88" s="300"/>
      <c r="F88" s="303"/>
      <c r="G88" s="300"/>
    </row>
    <row r="89" spans="2:7" x14ac:dyDescent="0.2">
      <c r="B89" s="577"/>
      <c r="C89" s="578"/>
      <c r="D89" s="301"/>
      <c r="E89" s="300"/>
      <c r="F89" s="303"/>
      <c r="G89" s="300"/>
    </row>
    <row r="90" spans="2:7" x14ac:dyDescent="0.2">
      <c r="B90" s="577"/>
      <c r="C90" s="578"/>
      <c r="D90" s="301"/>
      <c r="E90" s="300"/>
      <c r="F90" s="303"/>
      <c r="G90" s="300"/>
    </row>
    <row r="91" spans="2:7" x14ac:dyDescent="0.2">
      <c r="B91" s="577"/>
      <c r="C91" s="578"/>
      <c r="D91" s="301"/>
      <c r="E91" s="300"/>
      <c r="F91" s="303"/>
      <c r="G91" s="300"/>
    </row>
    <row r="92" spans="2:7" x14ac:dyDescent="0.2">
      <c r="B92" s="577"/>
      <c r="C92" s="578"/>
      <c r="D92" s="301"/>
      <c r="E92" s="300"/>
      <c r="F92" s="303"/>
      <c r="G92" s="300"/>
    </row>
    <row r="93" spans="2:7" x14ac:dyDescent="0.2">
      <c r="B93" s="577"/>
      <c r="C93" s="578"/>
      <c r="D93" s="301"/>
      <c r="E93" s="300"/>
      <c r="F93" s="303"/>
      <c r="G93" s="300"/>
    </row>
    <row r="94" spans="2:7" x14ac:dyDescent="0.2">
      <c r="B94" s="577"/>
      <c r="C94" s="578"/>
      <c r="D94" s="301"/>
      <c r="E94" s="300"/>
      <c r="F94" s="303"/>
      <c r="G94" s="300"/>
    </row>
    <row r="95" spans="2:7" x14ac:dyDescent="0.2">
      <c r="B95" s="577"/>
      <c r="C95" s="578"/>
      <c r="D95" s="301"/>
      <c r="E95" s="300"/>
      <c r="F95" s="303"/>
      <c r="G95" s="300"/>
    </row>
    <row r="96" spans="2:7" x14ac:dyDescent="0.2">
      <c r="B96" s="577"/>
      <c r="C96" s="578"/>
      <c r="D96" s="301"/>
      <c r="E96" s="300"/>
      <c r="F96" s="303"/>
      <c r="G96" s="300"/>
    </row>
    <row r="97" spans="2:7" x14ac:dyDescent="0.2">
      <c r="B97" s="577"/>
      <c r="C97" s="578"/>
      <c r="D97" s="301"/>
      <c r="E97" s="300"/>
      <c r="F97" s="303"/>
      <c r="G97" s="300"/>
    </row>
    <row r="98" spans="2:7" x14ac:dyDescent="0.2">
      <c r="B98" s="577"/>
      <c r="C98" s="578"/>
      <c r="D98" s="301"/>
      <c r="E98" s="300"/>
      <c r="F98" s="303"/>
      <c r="G98" s="300"/>
    </row>
    <row r="99" spans="2:7" x14ac:dyDescent="0.2">
      <c r="B99" s="577"/>
      <c r="C99" s="578"/>
      <c r="D99" s="301"/>
      <c r="E99" s="300"/>
      <c r="F99" s="303"/>
      <c r="G99" s="300"/>
    </row>
    <row r="100" spans="2:7" x14ac:dyDescent="0.2">
      <c r="B100" s="577"/>
      <c r="C100" s="578"/>
      <c r="D100" s="301"/>
      <c r="E100" s="300"/>
      <c r="F100" s="303"/>
      <c r="G100" s="300"/>
    </row>
    <row r="101" spans="2:7" x14ac:dyDescent="0.2">
      <c r="B101" s="577"/>
      <c r="C101" s="578"/>
      <c r="D101" s="301"/>
      <c r="E101" s="300"/>
      <c r="F101" s="303"/>
      <c r="G101" s="300"/>
    </row>
    <row r="102" spans="2:7" x14ac:dyDescent="0.2">
      <c r="B102" s="577"/>
      <c r="C102" s="578"/>
      <c r="D102" s="301"/>
      <c r="E102" s="300"/>
      <c r="F102" s="303"/>
      <c r="G102" s="300"/>
    </row>
    <row r="103" spans="2:7" x14ac:dyDescent="0.2">
      <c r="B103" s="577"/>
      <c r="C103" s="578"/>
      <c r="D103" s="301"/>
      <c r="E103" s="300"/>
      <c r="F103" s="303"/>
      <c r="G103" s="300"/>
    </row>
    <row r="104" spans="2:7" x14ac:dyDescent="0.2">
      <c r="B104" s="577"/>
      <c r="C104" s="578"/>
      <c r="D104" s="301"/>
      <c r="E104" s="300"/>
      <c r="F104" s="303"/>
      <c r="G104" s="300"/>
    </row>
    <row r="105" spans="2:7" x14ac:dyDescent="0.2">
      <c r="B105" s="577"/>
      <c r="C105" s="578"/>
      <c r="D105" s="301"/>
      <c r="E105" s="300"/>
      <c r="F105" s="303"/>
      <c r="G105" s="300"/>
    </row>
    <row r="106" spans="2:7" x14ac:dyDescent="0.2">
      <c r="B106" s="577"/>
      <c r="C106" s="578"/>
      <c r="D106" s="301"/>
      <c r="E106" s="300"/>
      <c r="F106" s="303"/>
      <c r="G106" s="300"/>
    </row>
    <row r="107" spans="2:7" x14ac:dyDescent="0.2">
      <c r="B107" s="577"/>
      <c r="C107" s="578"/>
      <c r="D107" s="301"/>
      <c r="E107" s="300"/>
      <c r="F107" s="303"/>
      <c r="G107" s="300"/>
    </row>
    <row r="108" spans="2:7" x14ac:dyDescent="0.2">
      <c r="B108" s="577"/>
      <c r="C108" s="578"/>
      <c r="D108" s="301"/>
      <c r="E108" s="300"/>
      <c r="F108" s="303"/>
      <c r="G108" s="300"/>
    </row>
    <row r="109" spans="2:7" x14ac:dyDescent="0.2">
      <c r="B109" s="577"/>
      <c r="C109" s="578"/>
      <c r="D109" s="301"/>
      <c r="E109" s="300"/>
      <c r="F109" s="303"/>
      <c r="G109" s="300"/>
    </row>
    <row r="110" spans="2:7" x14ac:dyDescent="0.2">
      <c r="B110" s="577"/>
      <c r="C110" s="578"/>
      <c r="D110" s="301"/>
      <c r="E110" s="300"/>
      <c r="F110" s="303"/>
      <c r="G110" s="300"/>
    </row>
    <row r="111" spans="2:7" x14ac:dyDescent="0.2">
      <c r="B111" s="577"/>
      <c r="C111" s="578"/>
      <c r="D111" s="301"/>
      <c r="E111" s="300"/>
      <c r="F111" s="303"/>
      <c r="G111" s="300"/>
    </row>
    <row r="112" spans="2:7" x14ac:dyDescent="0.2">
      <c r="B112" s="577"/>
      <c r="C112" s="578"/>
      <c r="D112" s="301"/>
      <c r="E112" s="300"/>
      <c r="F112" s="303"/>
      <c r="G112" s="300"/>
    </row>
    <row r="113" spans="2:7" x14ac:dyDescent="0.2">
      <c r="B113" s="577"/>
      <c r="C113" s="578"/>
      <c r="D113" s="301"/>
      <c r="E113" s="300"/>
      <c r="F113" s="303"/>
      <c r="G113" s="300"/>
    </row>
    <row r="114" spans="2:7" x14ac:dyDescent="0.2">
      <c r="B114" s="577"/>
      <c r="C114" s="578"/>
      <c r="D114" s="301"/>
      <c r="E114" s="300"/>
      <c r="F114" s="303"/>
      <c r="G114" s="300"/>
    </row>
    <row r="115" spans="2:7" x14ac:dyDescent="0.2">
      <c r="B115" s="577"/>
      <c r="C115" s="578"/>
      <c r="D115" s="301"/>
      <c r="E115" s="300"/>
      <c r="F115" s="303"/>
      <c r="G115" s="300"/>
    </row>
    <row r="116" spans="2:7" x14ac:dyDescent="0.2">
      <c r="B116" s="577"/>
      <c r="C116" s="578"/>
      <c r="D116" s="301"/>
      <c r="E116" s="300"/>
      <c r="F116" s="303"/>
      <c r="G116" s="300"/>
    </row>
    <row r="117" spans="2:7" x14ac:dyDescent="0.2">
      <c r="B117" s="577"/>
      <c r="C117" s="578"/>
      <c r="D117" s="301"/>
      <c r="E117" s="300"/>
      <c r="F117" s="303"/>
      <c r="G117" s="300"/>
    </row>
    <row r="118" spans="2:7" x14ac:dyDescent="0.2">
      <c r="B118" s="577"/>
      <c r="C118" s="578"/>
      <c r="D118" s="301"/>
      <c r="E118" s="300"/>
      <c r="F118" s="303"/>
      <c r="G118" s="300"/>
    </row>
    <row r="119" spans="2:7" x14ac:dyDescent="0.2">
      <c r="B119" s="577"/>
      <c r="C119" s="578"/>
      <c r="D119" s="301"/>
      <c r="E119" s="300"/>
      <c r="F119" s="303"/>
      <c r="G119" s="300"/>
    </row>
    <row r="120" spans="2:7" x14ac:dyDescent="0.2">
      <c r="B120" s="577"/>
      <c r="C120" s="578"/>
      <c r="D120" s="301"/>
      <c r="E120" s="300"/>
      <c r="F120" s="303"/>
      <c r="G120" s="300"/>
    </row>
    <row r="121" spans="2:7" x14ac:dyDescent="0.2">
      <c r="B121" s="577"/>
      <c r="C121" s="578"/>
      <c r="D121" s="301"/>
      <c r="E121" s="300"/>
      <c r="F121" s="303"/>
      <c r="G121" s="300"/>
    </row>
    <row r="122" spans="2:7" x14ac:dyDescent="0.2">
      <c r="B122" s="577"/>
      <c r="C122" s="578"/>
      <c r="D122" s="301"/>
      <c r="E122" s="300"/>
      <c r="F122" s="303"/>
      <c r="G122" s="300"/>
    </row>
    <row r="123" spans="2:7" x14ac:dyDescent="0.2">
      <c r="B123" s="577"/>
      <c r="C123" s="578"/>
      <c r="D123" s="301"/>
      <c r="E123" s="300"/>
      <c r="F123" s="303"/>
      <c r="G123" s="300"/>
    </row>
    <row r="124" spans="2:7" x14ac:dyDescent="0.2">
      <c r="B124" s="577"/>
      <c r="C124" s="578"/>
      <c r="D124" s="301"/>
      <c r="E124" s="300"/>
      <c r="F124" s="303"/>
      <c r="G124" s="300"/>
    </row>
    <row r="125" spans="2:7" x14ac:dyDescent="0.2">
      <c r="B125" s="577"/>
      <c r="C125" s="578"/>
      <c r="D125" s="301"/>
      <c r="E125" s="300"/>
      <c r="F125" s="303"/>
      <c r="G125" s="300"/>
    </row>
    <row r="126" spans="2:7" x14ac:dyDescent="0.2">
      <c r="B126" s="577"/>
      <c r="C126" s="578"/>
      <c r="D126" s="301"/>
      <c r="E126" s="300"/>
      <c r="F126" s="303"/>
      <c r="G126" s="300"/>
    </row>
    <row r="127" spans="2:7" x14ac:dyDescent="0.2">
      <c r="B127" s="577"/>
      <c r="C127" s="578"/>
      <c r="D127" s="301"/>
      <c r="E127" s="300"/>
      <c r="F127" s="303"/>
      <c r="G127" s="300"/>
    </row>
    <row r="128" spans="2:7" x14ac:dyDescent="0.2">
      <c r="B128" s="577"/>
      <c r="C128" s="578"/>
      <c r="D128" s="301"/>
      <c r="E128" s="300"/>
      <c r="F128" s="303"/>
      <c r="G128" s="300"/>
    </row>
    <row r="129" spans="2:7" x14ac:dyDescent="0.2">
      <c r="B129" s="577"/>
      <c r="C129" s="578"/>
      <c r="D129" s="301"/>
      <c r="E129" s="300"/>
      <c r="F129" s="303"/>
      <c r="G129" s="300"/>
    </row>
    <row r="130" spans="2:7" x14ac:dyDescent="0.2">
      <c r="B130" s="577"/>
      <c r="C130" s="578"/>
      <c r="D130" s="301"/>
      <c r="E130" s="300"/>
      <c r="F130" s="303"/>
      <c r="G130" s="300"/>
    </row>
    <row r="131" spans="2:7" x14ac:dyDescent="0.2">
      <c r="B131" s="577"/>
      <c r="C131" s="578"/>
      <c r="D131" s="301"/>
      <c r="E131" s="300"/>
      <c r="F131" s="303"/>
      <c r="G131" s="300"/>
    </row>
    <row r="132" spans="2:7" x14ac:dyDescent="0.2">
      <c r="B132" s="577"/>
      <c r="C132" s="578"/>
      <c r="D132" s="301"/>
      <c r="E132" s="300"/>
      <c r="F132" s="303"/>
      <c r="G132" s="300"/>
    </row>
    <row r="133" spans="2:7" x14ac:dyDescent="0.2">
      <c r="B133" s="577"/>
      <c r="C133" s="578"/>
      <c r="D133" s="301"/>
      <c r="E133" s="300"/>
      <c r="F133" s="303"/>
      <c r="G133" s="300"/>
    </row>
    <row r="134" spans="2:7" x14ac:dyDescent="0.2">
      <c r="B134" s="577"/>
      <c r="C134" s="578"/>
      <c r="D134" s="301"/>
      <c r="E134" s="300"/>
      <c r="F134" s="303"/>
      <c r="G134" s="300"/>
    </row>
    <row r="135" spans="2:7" x14ac:dyDescent="0.2">
      <c r="B135" s="577"/>
      <c r="C135" s="578"/>
      <c r="D135" s="301"/>
      <c r="E135" s="300"/>
      <c r="F135" s="303"/>
      <c r="G135" s="300"/>
    </row>
    <row r="136" spans="2:7" x14ac:dyDescent="0.2">
      <c r="B136" s="577"/>
      <c r="C136" s="578"/>
      <c r="D136" s="301"/>
      <c r="E136" s="300"/>
      <c r="F136" s="303"/>
      <c r="G136" s="300"/>
    </row>
    <row r="137" spans="2:7" x14ac:dyDescent="0.2">
      <c r="B137" s="577"/>
      <c r="C137" s="578"/>
      <c r="D137" s="301"/>
      <c r="E137" s="300"/>
      <c r="F137" s="303"/>
      <c r="G137" s="300"/>
    </row>
    <row r="138" spans="2:7" x14ac:dyDescent="0.2">
      <c r="B138" s="577"/>
      <c r="C138" s="578"/>
      <c r="D138" s="301"/>
      <c r="E138" s="300"/>
      <c r="F138" s="303"/>
      <c r="G138" s="300"/>
    </row>
    <row r="139" spans="2:7" x14ac:dyDescent="0.2">
      <c r="B139" s="577"/>
      <c r="C139" s="578"/>
      <c r="D139" s="301"/>
      <c r="E139" s="300"/>
      <c r="F139" s="303"/>
      <c r="G139" s="300"/>
    </row>
    <row r="140" spans="2:7" x14ac:dyDescent="0.2">
      <c r="B140" s="577"/>
      <c r="C140" s="578"/>
      <c r="D140" s="301"/>
      <c r="E140" s="300"/>
      <c r="F140" s="303"/>
      <c r="G140" s="300"/>
    </row>
    <row r="141" spans="2:7" x14ac:dyDescent="0.2">
      <c r="B141" s="577"/>
      <c r="C141" s="578"/>
      <c r="D141" s="301"/>
      <c r="E141" s="300"/>
      <c r="F141" s="303"/>
      <c r="G141" s="300"/>
    </row>
    <row r="142" spans="2:7" x14ac:dyDescent="0.2">
      <c r="B142" s="577"/>
      <c r="C142" s="578"/>
      <c r="D142" s="301"/>
      <c r="E142" s="300"/>
      <c r="F142" s="303"/>
      <c r="G142" s="300"/>
    </row>
    <row r="143" spans="2:7" x14ac:dyDescent="0.2">
      <c r="B143" s="577"/>
      <c r="C143" s="578"/>
      <c r="D143" s="301"/>
      <c r="E143" s="300"/>
      <c r="F143" s="303"/>
      <c r="G143" s="300"/>
    </row>
    <row r="144" spans="2:7" x14ac:dyDescent="0.2">
      <c r="B144" s="577"/>
      <c r="C144" s="578"/>
      <c r="D144" s="301"/>
      <c r="E144" s="300"/>
      <c r="F144" s="303"/>
      <c r="G144" s="300"/>
    </row>
    <row r="145" spans="2:7" x14ac:dyDescent="0.2">
      <c r="B145" s="577"/>
      <c r="C145" s="578"/>
      <c r="D145" s="301"/>
      <c r="E145" s="300"/>
      <c r="F145" s="303"/>
      <c r="G145" s="300"/>
    </row>
    <row r="146" spans="2:7" x14ac:dyDescent="0.2">
      <c r="B146" s="577"/>
      <c r="C146" s="578"/>
      <c r="D146" s="301"/>
      <c r="E146" s="300"/>
      <c r="F146" s="303"/>
      <c r="G146" s="300"/>
    </row>
    <row r="147" spans="2:7" x14ac:dyDescent="0.2">
      <c r="B147" s="577"/>
      <c r="C147" s="578"/>
      <c r="D147" s="301"/>
      <c r="E147" s="300"/>
      <c r="F147" s="303"/>
      <c r="G147" s="300"/>
    </row>
    <row r="148" spans="2:7" x14ac:dyDescent="0.2">
      <c r="B148" s="577"/>
      <c r="C148" s="578"/>
      <c r="D148" s="301"/>
      <c r="E148" s="300"/>
      <c r="F148" s="303"/>
      <c r="G148" s="300"/>
    </row>
    <row r="149" spans="2:7" x14ac:dyDescent="0.2">
      <c r="B149" s="577"/>
      <c r="C149" s="578"/>
      <c r="D149" s="301"/>
      <c r="E149" s="300"/>
      <c r="F149" s="303"/>
      <c r="G149" s="300"/>
    </row>
    <row r="150" spans="2:7" x14ac:dyDescent="0.2">
      <c r="B150" s="577"/>
      <c r="C150" s="578"/>
      <c r="D150" s="301"/>
      <c r="E150" s="300"/>
      <c r="F150" s="303"/>
      <c r="G150" s="300"/>
    </row>
    <row r="151" spans="2:7" x14ac:dyDescent="0.2">
      <c r="B151" s="577"/>
      <c r="C151" s="578"/>
      <c r="D151" s="301"/>
      <c r="E151" s="300"/>
      <c r="F151" s="303"/>
      <c r="G151" s="300"/>
    </row>
    <row r="152" spans="2:7" x14ac:dyDescent="0.2">
      <c r="B152" s="579"/>
      <c r="C152" s="580"/>
      <c r="D152" s="305"/>
      <c r="E152" s="304"/>
      <c r="F152" s="306"/>
      <c r="G152" s="304"/>
    </row>
  </sheetData>
  <mergeCells count="151">
    <mergeCell ref="B149:C149"/>
    <mergeCell ref="B150:C150"/>
    <mergeCell ref="B151:C151"/>
    <mergeCell ref="B152:C152"/>
    <mergeCell ref="B2:C2"/>
    <mergeCell ref="B143:C143"/>
    <mergeCell ref="B144:C144"/>
    <mergeCell ref="B145:C145"/>
    <mergeCell ref="B146:C146"/>
    <mergeCell ref="B147:C147"/>
    <mergeCell ref="B148:C148"/>
    <mergeCell ref="B137:C137"/>
    <mergeCell ref="B138:C138"/>
    <mergeCell ref="B139:C139"/>
    <mergeCell ref="B140:C140"/>
    <mergeCell ref="B141:C141"/>
    <mergeCell ref="B142:C142"/>
    <mergeCell ref="B131:C131"/>
    <mergeCell ref="B132:C132"/>
    <mergeCell ref="B133:C133"/>
    <mergeCell ref="B134:C134"/>
    <mergeCell ref="B135:C135"/>
    <mergeCell ref="B136:C136"/>
    <mergeCell ref="B125:C125"/>
    <mergeCell ref="B126:C126"/>
    <mergeCell ref="B127:C127"/>
    <mergeCell ref="B128:C128"/>
    <mergeCell ref="B129:C129"/>
    <mergeCell ref="B130:C130"/>
    <mergeCell ref="B119:C119"/>
    <mergeCell ref="B120:C120"/>
    <mergeCell ref="B121:C121"/>
    <mergeCell ref="B122:C122"/>
    <mergeCell ref="B123:C123"/>
    <mergeCell ref="B124:C124"/>
    <mergeCell ref="B113:C113"/>
    <mergeCell ref="B114:C114"/>
    <mergeCell ref="B115:C115"/>
    <mergeCell ref="B116:C116"/>
    <mergeCell ref="B117:C117"/>
    <mergeCell ref="B118:C118"/>
    <mergeCell ref="B107:C107"/>
    <mergeCell ref="B108:C108"/>
    <mergeCell ref="B109:C109"/>
    <mergeCell ref="B110:C110"/>
    <mergeCell ref="B111:C111"/>
    <mergeCell ref="B112:C112"/>
    <mergeCell ref="B101:C101"/>
    <mergeCell ref="B102:C102"/>
    <mergeCell ref="B103:C103"/>
    <mergeCell ref="B104:C104"/>
    <mergeCell ref="B105:C105"/>
    <mergeCell ref="B106:C106"/>
    <mergeCell ref="B95:C95"/>
    <mergeCell ref="B96:C96"/>
    <mergeCell ref="B97:C97"/>
    <mergeCell ref="B98:C98"/>
    <mergeCell ref="B99:C99"/>
    <mergeCell ref="B100:C100"/>
    <mergeCell ref="B89:C89"/>
    <mergeCell ref="B90:C90"/>
    <mergeCell ref="B91:C91"/>
    <mergeCell ref="B92:C92"/>
    <mergeCell ref="B93:C93"/>
    <mergeCell ref="B94:C94"/>
    <mergeCell ref="B83:C83"/>
    <mergeCell ref="B84:C84"/>
    <mergeCell ref="B85:C85"/>
    <mergeCell ref="B86:C86"/>
    <mergeCell ref="B87:C87"/>
    <mergeCell ref="B88:C88"/>
    <mergeCell ref="B77:C77"/>
    <mergeCell ref="B78:C78"/>
    <mergeCell ref="B79:C79"/>
    <mergeCell ref="B80:C80"/>
    <mergeCell ref="B81:C81"/>
    <mergeCell ref="B82:C82"/>
    <mergeCell ref="B71:C71"/>
    <mergeCell ref="B72:C72"/>
    <mergeCell ref="B73:C73"/>
    <mergeCell ref="B74:C74"/>
    <mergeCell ref="B75:C75"/>
    <mergeCell ref="B76:C76"/>
    <mergeCell ref="B65:C65"/>
    <mergeCell ref="B66:C66"/>
    <mergeCell ref="B67:C67"/>
    <mergeCell ref="B68:C68"/>
    <mergeCell ref="B69:C69"/>
    <mergeCell ref="B70:C70"/>
    <mergeCell ref="B59:C59"/>
    <mergeCell ref="B60:C60"/>
    <mergeCell ref="B61:C61"/>
    <mergeCell ref="B62:C62"/>
    <mergeCell ref="B63:C63"/>
    <mergeCell ref="B64:C64"/>
    <mergeCell ref="B53:C53"/>
    <mergeCell ref="B54:C54"/>
    <mergeCell ref="B55:C55"/>
    <mergeCell ref="B56:C56"/>
    <mergeCell ref="B57:C57"/>
    <mergeCell ref="B58:C58"/>
    <mergeCell ref="B47:C47"/>
    <mergeCell ref="B48:C48"/>
    <mergeCell ref="B49:C49"/>
    <mergeCell ref="B50:C50"/>
    <mergeCell ref="B51:C51"/>
    <mergeCell ref="B52:C52"/>
    <mergeCell ref="B41:C41"/>
    <mergeCell ref="B42:C42"/>
    <mergeCell ref="B43:C43"/>
    <mergeCell ref="B44:C44"/>
    <mergeCell ref="B45:C45"/>
    <mergeCell ref="B46:C46"/>
    <mergeCell ref="B35:C35"/>
    <mergeCell ref="B36:C36"/>
    <mergeCell ref="B37:C37"/>
    <mergeCell ref="B38:C38"/>
    <mergeCell ref="B39:C39"/>
    <mergeCell ref="B40:C40"/>
    <mergeCell ref="B29:C29"/>
    <mergeCell ref="B30:C30"/>
    <mergeCell ref="B31:C31"/>
    <mergeCell ref="B32:C32"/>
    <mergeCell ref="B33:C33"/>
    <mergeCell ref="B34:C34"/>
    <mergeCell ref="B23:C23"/>
    <mergeCell ref="B24:C24"/>
    <mergeCell ref="B25:C25"/>
    <mergeCell ref="B26:C26"/>
    <mergeCell ref="B27:C27"/>
    <mergeCell ref="B28:C28"/>
    <mergeCell ref="B18:C18"/>
    <mergeCell ref="B19:C19"/>
    <mergeCell ref="B20:C20"/>
    <mergeCell ref="B21:C21"/>
    <mergeCell ref="B22:C22"/>
    <mergeCell ref="B11:C11"/>
    <mergeCell ref="B12:C12"/>
    <mergeCell ref="B13:C13"/>
    <mergeCell ref="B14:C14"/>
    <mergeCell ref="B15:C15"/>
    <mergeCell ref="B16:C16"/>
    <mergeCell ref="B3:C3"/>
    <mergeCell ref="B4:C4"/>
    <mergeCell ref="B5:C5"/>
    <mergeCell ref="B6:C6"/>
    <mergeCell ref="B7:C7"/>
    <mergeCell ref="B8:C8"/>
    <mergeCell ref="B9:C9"/>
    <mergeCell ref="B10:C10"/>
    <mergeCell ref="B17:C17"/>
  </mergeCells>
  <phoneticPr fontId="2"/>
  <dataValidations count="1">
    <dataValidation imeMode="off" allowBlank="1" showInputMessage="1" showErrorMessage="1" sqref="F3:F152 JA3:JA152 SW3:SW152 ACS3:ACS152 AMO3:AMO152 AWK3:AWK152 BGG3:BGG152 BQC3:BQC152 BZY3:BZY152 CJU3:CJU152 CTQ3:CTQ152 DDM3:DDM152 DNI3:DNI152 DXE3:DXE152 EHA3:EHA152 EQW3:EQW152 FAS3:FAS152 FKO3:FKO152 FUK3:FUK152 GEG3:GEG152 GOC3:GOC152 GXY3:GXY152 HHU3:HHU152 HRQ3:HRQ152 IBM3:IBM152 ILI3:ILI152 IVE3:IVE152 JFA3:JFA152 JOW3:JOW152 JYS3:JYS152 KIO3:KIO152 KSK3:KSK152 LCG3:LCG152 LMC3:LMC152 LVY3:LVY152 MFU3:MFU152 MPQ3:MPQ152 MZM3:MZM152 NJI3:NJI152 NTE3:NTE152 ODA3:ODA152 OMW3:OMW152 OWS3:OWS152 PGO3:PGO152 PQK3:PQK152 QAG3:QAG152 QKC3:QKC152 QTY3:QTY152 RDU3:RDU152 RNQ3:RNQ152 RXM3:RXM152 SHI3:SHI152 SRE3:SRE152 TBA3:TBA152 TKW3:TKW152 TUS3:TUS152 UEO3:UEO152 UOK3:UOK152 UYG3:UYG152 VIC3:VIC152 VRY3:VRY152 WBU3:WBU152 WLQ3:WLQ152 WVM3:WVM152 F65315:F65464 JA65315:JA65464 SW65315:SW65464 ACS65315:ACS65464 AMO65315:AMO65464 AWK65315:AWK65464 BGG65315:BGG65464 BQC65315:BQC65464 BZY65315:BZY65464 CJU65315:CJU65464 CTQ65315:CTQ65464 DDM65315:DDM65464 DNI65315:DNI65464 DXE65315:DXE65464 EHA65315:EHA65464 EQW65315:EQW65464 FAS65315:FAS65464 FKO65315:FKO65464 FUK65315:FUK65464 GEG65315:GEG65464 GOC65315:GOC65464 GXY65315:GXY65464 HHU65315:HHU65464 HRQ65315:HRQ65464 IBM65315:IBM65464 ILI65315:ILI65464 IVE65315:IVE65464 JFA65315:JFA65464 JOW65315:JOW65464 JYS65315:JYS65464 KIO65315:KIO65464 KSK65315:KSK65464 LCG65315:LCG65464 LMC65315:LMC65464 LVY65315:LVY65464 MFU65315:MFU65464 MPQ65315:MPQ65464 MZM65315:MZM65464 NJI65315:NJI65464 NTE65315:NTE65464 ODA65315:ODA65464 OMW65315:OMW65464 OWS65315:OWS65464 PGO65315:PGO65464 PQK65315:PQK65464 QAG65315:QAG65464 QKC65315:QKC65464 QTY65315:QTY65464 RDU65315:RDU65464 RNQ65315:RNQ65464 RXM65315:RXM65464 SHI65315:SHI65464 SRE65315:SRE65464 TBA65315:TBA65464 TKW65315:TKW65464 TUS65315:TUS65464 UEO65315:UEO65464 UOK65315:UOK65464 UYG65315:UYG65464 VIC65315:VIC65464 VRY65315:VRY65464 WBU65315:WBU65464 WLQ65315:WLQ65464 WVM65315:WVM65464 F130851:F131000 JA130851:JA131000 SW130851:SW131000 ACS130851:ACS131000 AMO130851:AMO131000 AWK130851:AWK131000 BGG130851:BGG131000 BQC130851:BQC131000 BZY130851:BZY131000 CJU130851:CJU131000 CTQ130851:CTQ131000 DDM130851:DDM131000 DNI130851:DNI131000 DXE130851:DXE131000 EHA130851:EHA131000 EQW130851:EQW131000 FAS130851:FAS131000 FKO130851:FKO131000 FUK130851:FUK131000 GEG130851:GEG131000 GOC130851:GOC131000 GXY130851:GXY131000 HHU130851:HHU131000 HRQ130851:HRQ131000 IBM130851:IBM131000 ILI130851:ILI131000 IVE130851:IVE131000 JFA130851:JFA131000 JOW130851:JOW131000 JYS130851:JYS131000 KIO130851:KIO131000 KSK130851:KSK131000 LCG130851:LCG131000 LMC130851:LMC131000 LVY130851:LVY131000 MFU130851:MFU131000 MPQ130851:MPQ131000 MZM130851:MZM131000 NJI130851:NJI131000 NTE130851:NTE131000 ODA130851:ODA131000 OMW130851:OMW131000 OWS130851:OWS131000 PGO130851:PGO131000 PQK130851:PQK131000 QAG130851:QAG131000 QKC130851:QKC131000 QTY130851:QTY131000 RDU130851:RDU131000 RNQ130851:RNQ131000 RXM130851:RXM131000 SHI130851:SHI131000 SRE130851:SRE131000 TBA130851:TBA131000 TKW130851:TKW131000 TUS130851:TUS131000 UEO130851:UEO131000 UOK130851:UOK131000 UYG130851:UYG131000 VIC130851:VIC131000 VRY130851:VRY131000 WBU130851:WBU131000 WLQ130851:WLQ131000 WVM130851:WVM131000 F196387:F196536 JA196387:JA196536 SW196387:SW196536 ACS196387:ACS196536 AMO196387:AMO196536 AWK196387:AWK196536 BGG196387:BGG196536 BQC196387:BQC196536 BZY196387:BZY196536 CJU196387:CJU196536 CTQ196387:CTQ196536 DDM196387:DDM196536 DNI196387:DNI196536 DXE196387:DXE196536 EHA196387:EHA196536 EQW196387:EQW196536 FAS196387:FAS196536 FKO196387:FKO196536 FUK196387:FUK196536 GEG196387:GEG196536 GOC196387:GOC196536 GXY196387:GXY196536 HHU196387:HHU196536 HRQ196387:HRQ196536 IBM196387:IBM196536 ILI196387:ILI196536 IVE196387:IVE196536 JFA196387:JFA196536 JOW196387:JOW196536 JYS196387:JYS196536 KIO196387:KIO196536 KSK196387:KSK196536 LCG196387:LCG196536 LMC196387:LMC196536 LVY196387:LVY196536 MFU196387:MFU196536 MPQ196387:MPQ196536 MZM196387:MZM196536 NJI196387:NJI196536 NTE196387:NTE196536 ODA196387:ODA196536 OMW196387:OMW196536 OWS196387:OWS196536 PGO196387:PGO196536 PQK196387:PQK196536 QAG196387:QAG196536 QKC196387:QKC196536 QTY196387:QTY196536 RDU196387:RDU196536 RNQ196387:RNQ196536 RXM196387:RXM196536 SHI196387:SHI196536 SRE196387:SRE196536 TBA196387:TBA196536 TKW196387:TKW196536 TUS196387:TUS196536 UEO196387:UEO196536 UOK196387:UOK196536 UYG196387:UYG196536 VIC196387:VIC196536 VRY196387:VRY196536 WBU196387:WBU196536 WLQ196387:WLQ196536 WVM196387:WVM196536 F261923:F262072 JA261923:JA262072 SW261923:SW262072 ACS261923:ACS262072 AMO261923:AMO262072 AWK261923:AWK262072 BGG261923:BGG262072 BQC261923:BQC262072 BZY261923:BZY262072 CJU261923:CJU262072 CTQ261923:CTQ262072 DDM261923:DDM262072 DNI261923:DNI262072 DXE261923:DXE262072 EHA261923:EHA262072 EQW261923:EQW262072 FAS261923:FAS262072 FKO261923:FKO262072 FUK261923:FUK262072 GEG261923:GEG262072 GOC261923:GOC262072 GXY261923:GXY262072 HHU261923:HHU262072 HRQ261923:HRQ262072 IBM261923:IBM262072 ILI261923:ILI262072 IVE261923:IVE262072 JFA261923:JFA262072 JOW261923:JOW262072 JYS261923:JYS262072 KIO261923:KIO262072 KSK261923:KSK262072 LCG261923:LCG262072 LMC261923:LMC262072 LVY261923:LVY262072 MFU261923:MFU262072 MPQ261923:MPQ262072 MZM261923:MZM262072 NJI261923:NJI262072 NTE261923:NTE262072 ODA261923:ODA262072 OMW261923:OMW262072 OWS261923:OWS262072 PGO261923:PGO262072 PQK261923:PQK262072 QAG261923:QAG262072 QKC261923:QKC262072 QTY261923:QTY262072 RDU261923:RDU262072 RNQ261923:RNQ262072 RXM261923:RXM262072 SHI261923:SHI262072 SRE261923:SRE262072 TBA261923:TBA262072 TKW261923:TKW262072 TUS261923:TUS262072 UEO261923:UEO262072 UOK261923:UOK262072 UYG261923:UYG262072 VIC261923:VIC262072 VRY261923:VRY262072 WBU261923:WBU262072 WLQ261923:WLQ262072 WVM261923:WVM262072 F327459:F327608 JA327459:JA327608 SW327459:SW327608 ACS327459:ACS327608 AMO327459:AMO327608 AWK327459:AWK327608 BGG327459:BGG327608 BQC327459:BQC327608 BZY327459:BZY327608 CJU327459:CJU327608 CTQ327459:CTQ327608 DDM327459:DDM327608 DNI327459:DNI327608 DXE327459:DXE327608 EHA327459:EHA327608 EQW327459:EQW327608 FAS327459:FAS327608 FKO327459:FKO327608 FUK327459:FUK327608 GEG327459:GEG327608 GOC327459:GOC327608 GXY327459:GXY327608 HHU327459:HHU327608 HRQ327459:HRQ327608 IBM327459:IBM327608 ILI327459:ILI327608 IVE327459:IVE327608 JFA327459:JFA327608 JOW327459:JOW327608 JYS327459:JYS327608 KIO327459:KIO327608 KSK327459:KSK327608 LCG327459:LCG327608 LMC327459:LMC327608 LVY327459:LVY327608 MFU327459:MFU327608 MPQ327459:MPQ327608 MZM327459:MZM327608 NJI327459:NJI327608 NTE327459:NTE327608 ODA327459:ODA327608 OMW327459:OMW327608 OWS327459:OWS327608 PGO327459:PGO327608 PQK327459:PQK327608 QAG327459:QAG327608 QKC327459:QKC327608 QTY327459:QTY327608 RDU327459:RDU327608 RNQ327459:RNQ327608 RXM327459:RXM327608 SHI327459:SHI327608 SRE327459:SRE327608 TBA327459:TBA327608 TKW327459:TKW327608 TUS327459:TUS327608 UEO327459:UEO327608 UOK327459:UOK327608 UYG327459:UYG327608 VIC327459:VIC327608 VRY327459:VRY327608 WBU327459:WBU327608 WLQ327459:WLQ327608 WVM327459:WVM327608 F392995:F393144 JA392995:JA393144 SW392995:SW393144 ACS392995:ACS393144 AMO392995:AMO393144 AWK392995:AWK393144 BGG392995:BGG393144 BQC392995:BQC393144 BZY392995:BZY393144 CJU392995:CJU393144 CTQ392995:CTQ393144 DDM392995:DDM393144 DNI392995:DNI393144 DXE392995:DXE393144 EHA392995:EHA393144 EQW392995:EQW393144 FAS392995:FAS393144 FKO392995:FKO393144 FUK392995:FUK393144 GEG392995:GEG393144 GOC392995:GOC393144 GXY392995:GXY393144 HHU392995:HHU393144 HRQ392995:HRQ393144 IBM392995:IBM393144 ILI392995:ILI393144 IVE392995:IVE393144 JFA392995:JFA393144 JOW392995:JOW393144 JYS392995:JYS393144 KIO392995:KIO393144 KSK392995:KSK393144 LCG392995:LCG393144 LMC392995:LMC393144 LVY392995:LVY393144 MFU392995:MFU393144 MPQ392995:MPQ393144 MZM392995:MZM393144 NJI392995:NJI393144 NTE392995:NTE393144 ODA392995:ODA393144 OMW392995:OMW393144 OWS392995:OWS393144 PGO392995:PGO393144 PQK392995:PQK393144 QAG392995:QAG393144 QKC392995:QKC393144 QTY392995:QTY393144 RDU392995:RDU393144 RNQ392995:RNQ393144 RXM392995:RXM393144 SHI392995:SHI393144 SRE392995:SRE393144 TBA392995:TBA393144 TKW392995:TKW393144 TUS392995:TUS393144 UEO392995:UEO393144 UOK392995:UOK393144 UYG392995:UYG393144 VIC392995:VIC393144 VRY392995:VRY393144 WBU392995:WBU393144 WLQ392995:WLQ393144 WVM392995:WVM393144 F458531:F458680 JA458531:JA458680 SW458531:SW458680 ACS458531:ACS458680 AMO458531:AMO458680 AWK458531:AWK458680 BGG458531:BGG458680 BQC458531:BQC458680 BZY458531:BZY458680 CJU458531:CJU458680 CTQ458531:CTQ458680 DDM458531:DDM458680 DNI458531:DNI458680 DXE458531:DXE458680 EHA458531:EHA458680 EQW458531:EQW458680 FAS458531:FAS458680 FKO458531:FKO458680 FUK458531:FUK458680 GEG458531:GEG458680 GOC458531:GOC458680 GXY458531:GXY458680 HHU458531:HHU458680 HRQ458531:HRQ458680 IBM458531:IBM458680 ILI458531:ILI458680 IVE458531:IVE458680 JFA458531:JFA458680 JOW458531:JOW458680 JYS458531:JYS458680 KIO458531:KIO458680 KSK458531:KSK458680 LCG458531:LCG458680 LMC458531:LMC458680 LVY458531:LVY458680 MFU458531:MFU458680 MPQ458531:MPQ458680 MZM458531:MZM458680 NJI458531:NJI458680 NTE458531:NTE458680 ODA458531:ODA458680 OMW458531:OMW458680 OWS458531:OWS458680 PGO458531:PGO458680 PQK458531:PQK458680 QAG458531:QAG458680 QKC458531:QKC458680 QTY458531:QTY458680 RDU458531:RDU458680 RNQ458531:RNQ458680 RXM458531:RXM458680 SHI458531:SHI458680 SRE458531:SRE458680 TBA458531:TBA458680 TKW458531:TKW458680 TUS458531:TUS458680 UEO458531:UEO458680 UOK458531:UOK458680 UYG458531:UYG458680 VIC458531:VIC458680 VRY458531:VRY458680 WBU458531:WBU458680 WLQ458531:WLQ458680 WVM458531:WVM458680 F524067:F524216 JA524067:JA524216 SW524067:SW524216 ACS524067:ACS524216 AMO524067:AMO524216 AWK524067:AWK524216 BGG524067:BGG524216 BQC524067:BQC524216 BZY524067:BZY524216 CJU524067:CJU524216 CTQ524067:CTQ524216 DDM524067:DDM524216 DNI524067:DNI524216 DXE524067:DXE524216 EHA524067:EHA524216 EQW524067:EQW524216 FAS524067:FAS524216 FKO524067:FKO524216 FUK524067:FUK524216 GEG524067:GEG524216 GOC524067:GOC524216 GXY524067:GXY524216 HHU524067:HHU524216 HRQ524067:HRQ524216 IBM524067:IBM524216 ILI524067:ILI524216 IVE524067:IVE524216 JFA524067:JFA524216 JOW524067:JOW524216 JYS524067:JYS524216 KIO524067:KIO524216 KSK524067:KSK524216 LCG524067:LCG524216 LMC524067:LMC524216 LVY524067:LVY524216 MFU524067:MFU524216 MPQ524067:MPQ524216 MZM524067:MZM524216 NJI524067:NJI524216 NTE524067:NTE524216 ODA524067:ODA524216 OMW524067:OMW524216 OWS524067:OWS524216 PGO524067:PGO524216 PQK524067:PQK524216 QAG524067:QAG524216 QKC524067:QKC524216 QTY524067:QTY524216 RDU524067:RDU524216 RNQ524067:RNQ524216 RXM524067:RXM524216 SHI524067:SHI524216 SRE524067:SRE524216 TBA524067:TBA524216 TKW524067:TKW524216 TUS524067:TUS524216 UEO524067:UEO524216 UOK524067:UOK524216 UYG524067:UYG524216 VIC524067:VIC524216 VRY524067:VRY524216 WBU524067:WBU524216 WLQ524067:WLQ524216 WVM524067:WVM524216 F589603:F589752 JA589603:JA589752 SW589603:SW589752 ACS589603:ACS589752 AMO589603:AMO589752 AWK589603:AWK589752 BGG589603:BGG589752 BQC589603:BQC589752 BZY589603:BZY589752 CJU589603:CJU589752 CTQ589603:CTQ589752 DDM589603:DDM589752 DNI589603:DNI589752 DXE589603:DXE589752 EHA589603:EHA589752 EQW589603:EQW589752 FAS589603:FAS589752 FKO589603:FKO589752 FUK589603:FUK589752 GEG589603:GEG589752 GOC589603:GOC589752 GXY589603:GXY589752 HHU589603:HHU589752 HRQ589603:HRQ589752 IBM589603:IBM589752 ILI589603:ILI589752 IVE589603:IVE589752 JFA589603:JFA589752 JOW589603:JOW589752 JYS589603:JYS589752 KIO589603:KIO589752 KSK589603:KSK589752 LCG589603:LCG589752 LMC589603:LMC589752 LVY589603:LVY589752 MFU589603:MFU589752 MPQ589603:MPQ589752 MZM589603:MZM589752 NJI589603:NJI589752 NTE589603:NTE589752 ODA589603:ODA589752 OMW589603:OMW589752 OWS589603:OWS589752 PGO589603:PGO589752 PQK589603:PQK589752 QAG589603:QAG589752 QKC589603:QKC589752 QTY589603:QTY589752 RDU589603:RDU589752 RNQ589603:RNQ589752 RXM589603:RXM589752 SHI589603:SHI589752 SRE589603:SRE589752 TBA589603:TBA589752 TKW589603:TKW589752 TUS589603:TUS589752 UEO589603:UEO589752 UOK589603:UOK589752 UYG589603:UYG589752 VIC589603:VIC589752 VRY589603:VRY589752 WBU589603:WBU589752 WLQ589603:WLQ589752 WVM589603:WVM589752 F655139:F655288 JA655139:JA655288 SW655139:SW655288 ACS655139:ACS655288 AMO655139:AMO655288 AWK655139:AWK655288 BGG655139:BGG655288 BQC655139:BQC655288 BZY655139:BZY655288 CJU655139:CJU655288 CTQ655139:CTQ655288 DDM655139:DDM655288 DNI655139:DNI655288 DXE655139:DXE655288 EHA655139:EHA655288 EQW655139:EQW655288 FAS655139:FAS655288 FKO655139:FKO655288 FUK655139:FUK655288 GEG655139:GEG655288 GOC655139:GOC655288 GXY655139:GXY655288 HHU655139:HHU655288 HRQ655139:HRQ655288 IBM655139:IBM655288 ILI655139:ILI655288 IVE655139:IVE655288 JFA655139:JFA655288 JOW655139:JOW655288 JYS655139:JYS655288 KIO655139:KIO655288 KSK655139:KSK655288 LCG655139:LCG655288 LMC655139:LMC655288 LVY655139:LVY655288 MFU655139:MFU655288 MPQ655139:MPQ655288 MZM655139:MZM655288 NJI655139:NJI655288 NTE655139:NTE655288 ODA655139:ODA655288 OMW655139:OMW655288 OWS655139:OWS655288 PGO655139:PGO655288 PQK655139:PQK655288 QAG655139:QAG655288 QKC655139:QKC655288 QTY655139:QTY655288 RDU655139:RDU655288 RNQ655139:RNQ655288 RXM655139:RXM655288 SHI655139:SHI655288 SRE655139:SRE655288 TBA655139:TBA655288 TKW655139:TKW655288 TUS655139:TUS655288 UEO655139:UEO655288 UOK655139:UOK655288 UYG655139:UYG655288 VIC655139:VIC655288 VRY655139:VRY655288 WBU655139:WBU655288 WLQ655139:WLQ655288 WVM655139:WVM655288 F720675:F720824 JA720675:JA720824 SW720675:SW720824 ACS720675:ACS720824 AMO720675:AMO720824 AWK720675:AWK720824 BGG720675:BGG720824 BQC720675:BQC720824 BZY720675:BZY720824 CJU720675:CJU720824 CTQ720675:CTQ720824 DDM720675:DDM720824 DNI720675:DNI720824 DXE720675:DXE720824 EHA720675:EHA720824 EQW720675:EQW720824 FAS720675:FAS720824 FKO720675:FKO720824 FUK720675:FUK720824 GEG720675:GEG720824 GOC720675:GOC720824 GXY720675:GXY720824 HHU720675:HHU720824 HRQ720675:HRQ720824 IBM720675:IBM720824 ILI720675:ILI720824 IVE720675:IVE720824 JFA720675:JFA720824 JOW720675:JOW720824 JYS720675:JYS720824 KIO720675:KIO720824 KSK720675:KSK720824 LCG720675:LCG720824 LMC720675:LMC720824 LVY720675:LVY720824 MFU720675:MFU720824 MPQ720675:MPQ720824 MZM720675:MZM720824 NJI720675:NJI720824 NTE720675:NTE720824 ODA720675:ODA720824 OMW720675:OMW720824 OWS720675:OWS720824 PGO720675:PGO720824 PQK720675:PQK720824 QAG720675:QAG720824 QKC720675:QKC720824 QTY720675:QTY720824 RDU720675:RDU720824 RNQ720675:RNQ720824 RXM720675:RXM720824 SHI720675:SHI720824 SRE720675:SRE720824 TBA720675:TBA720824 TKW720675:TKW720824 TUS720675:TUS720824 UEO720675:UEO720824 UOK720675:UOK720824 UYG720675:UYG720824 VIC720675:VIC720824 VRY720675:VRY720824 WBU720675:WBU720824 WLQ720675:WLQ720824 WVM720675:WVM720824 F786211:F786360 JA786211:JA786360 SW786211:SW786360 ACS786211:ACS786360 AMO786211:AMO786360 AWK786211:AWK786360 BGG786211:BGG786360 BQC786211:BQC786360 BZY786211:BZY786360 CJU786211:CJU786360 CTQ786211:CTQ786360 DDM786211:DDM786360 DNI786211:DNI786360 DXE786211:DXE786360 EHA786211:EHA786360 EQW786211:EQW786360 FAS786211:FAS786360 FKO786211:FKO786360 FUK786211:FUK786360 GEG786211:GEG786360 GOC786211:GOC786360 GXY786211:GXY786360 HHU786211:HHU786360 HRQ786211:HRQ786360 IBM786211:IBM786360 ILI786211:ILI786360 IVE786211:IVE786360 JFA786211:JFA786360 JOW786211:JOW786360 JYS786211:JYS786360 KIO786211:KIO786360 KSK786211:KSK786360 LCG786211:LCG786360 LMC786211:LMC786360 LVY786211:LVY786360 MFU786211:MFU786360 MPQ786211:MPQ786360 MZM786211:MZM786360 NJI786211:NJI786360 NTE786211:NTE786360 ODA786211:ODA786360 OMW786211:OMW786360 OWS786211:OWS786360 PGO786211:PGO786360 PQK786211:PQK786360 QAG786211:QAG786360 QKC786211:QKC786360 QTY786211:QTY786360 RDU786211:RDU786360 RNQ786211:RNQ786360 RXM786211:RXM786360 SHI786211:SHI786360 SRE786211:SRE786360 TBA786211:TBA786360 TKW786211:TKW786360 TUS786211:TUS786360 UEO786211:UEO786360 UOK786211:UOK786360 UYG786211:UYG786360 VIC786211:VIC786360 VRY786211:VRY786360 WBU786211:WBU786360 WLQ786211:WLQ786360 WVM786211:WVM786360 F851747:F851896 JA851747:JA851896 SW851747:SW851896 ACS851747:ACS851896 AMO851747:AMO851896 AWK851747:AWK851896 BGG851747:BGG851896 BQC851747:BQC851896 BZY851747:BZY851896 CJU851747:CJU851896 CTQ851747:CTQ851896 DDM851747:DDM851896 DNI851747:DNI851896 DXE851747:DXE851896 EHA851747:EHA851896 EQW851747:EQW851896 FAS851747:FAS851896 FKO851747:FKO851896 FUK851747:FUK851896 GEG851747:GEG851896 GOC851747:GOC851896 GXY851747:GXY851896 HHU851747:HHU851896 HRQ851747:HRQ851896 IBM851747:IBM851896 ILI851747:ILI851896 IVE851747:IVE851896 JFA851747:JFA851896 JOW851747:JOW851896 JYS851747:JYS851896 KIO851747:KIO851896 KSK851747:KSK851896 LCG851747:LCG851896 LMC851747:LMC851896 LVY851747:LVY851896 MFU851747:MFU851896 MPQ851747:MPQ851896 MZM851747:MZM851896 NJI851747:NJI851896 NTE851747:NTE851896 ODA851747:ODA851896 OMW851747:OMW851896 OWS851747:OWS851896 PGO851747:PGO851896 PQK851747:PQK851896 QAG851747:QAG851896 QKC851747:QKC851896 QTY851747:QTY851896 RDU851747:RDU851896 RNQ851747:RNQ851896 RXM851747:RXM851896 SHI851747:SHI851896 SRE851747:SRE851896 TBA851747:TBA851896 TKW851747:TKW851896 TUS851747:TUS851896 UEO851747:UEO851896 UOK851747:UOK851896 UYG851747:UYG851896 VIC851747:VIC851896 VRY851747:VRY851896 WBU851747:WBU851896 WLQ851747:WLQ851896 WVM851747:WVM851896 F917283:F917432 JA917283:JA917432 SW917283:SW917432 ACS917283:ACS917432 AMO917283:AMO917432 AWK917283:AWK917432 BGG917283:BGG917432 BQC917283:BQC917432 BZY917283:BZY917432 CJU917283:CJU917432 CTQ917283:CTQ917432 DDM917283:DDM917432 DNI917283:DNI917432 DXE917283:DXE917432 EHA917283:EHA917432 EQW917283:EQW917432 FAS917283:FAS917432 FKO917283:FKO917432 FUK917283:FUK917432 GEG917283:GEG917432 GOC917283:GOC917432 GXY917283:GXY917432 HHU917283:HHU917432 HRQ917283:HRQ917432 IBM917283:IBM917432 ILI917283:ILI917432 IVE917283:IVE917432 JFA917283:JFA917432 JOW917283:JOW917432 JYS917283:JYS917432 KIO917283:KIO917432 KSK917283:KSK917432 LCG917283:LCG917432 LMC917283:LMC917432 LVY917283:LVY917432 MFU917283:MFU917432 MPQ917283:MPQ917432 MZM917283:MZM917432 NJI917283:NJI917432 NTE917283:NTE917432 ODA917283:ODA917432 OMW917283:OMW917432 OWS917283:OWS917432 PGO917283:PGO917432 PQK917283:PQK917432 QAG917283:QAG917432 QKC917283:QKC917432 QTY917283:QTY917432 RDU917283:RDU917432 RNQ917283:RNQ917432 RXM917283:RXM917432 SHI917283:SHI917432 SRE917283:SRE917432 TBA917283:TBA917432 TKW917283:TKW917432 TUS917283:TUS917432 UEO917283:UEO917432 UOK917283:UOK917432 UYG917283:UYG917432 VIC917283:VIC917432 VRY917283:VRY917432 WBU917283:WBU917432 WLQ917283:WLQ917432 WVM917283:WVM917432 F982819:F982968 JA982819:JA982968 SW982819:SW982968 ACS982819:ACS982968 AMO982819:AMO982968 AWK982819:AWK982968 BGG982819:BGG982968 BQC982819:BQC982968 BZY982819:BZY982968 CJU982819:CJU982968 CTQ982819:CTQ982968 DDM982819:DDM982968 DNI982819:DNI982968 DXE982819:DXE982968 EHA982819:EHA982968 EQW982819:EQW982968 FAS982819:FAS982968 FKO982819:FKO982968 FUK982819:FUK982968 GEG982819:GEG982968 GOC982819:GOC982968 GXY982819:GXY982968 HHU982819:HHU982968 HRQ982819:HRQ982968 IBM982819:IBM982968 ILI982819:ILI982968 IVE982819:IVE982968 JFA982819:JFA982968 JOW982819:JOW982968 JYS982819:JYS982968 KIO982819:KIO982968 KSK982819:KSK982968 LCG982819:LCG982968 LMC982819:LMC982968 LVY982819:LVY982968 MFU982819:MFU982968 MPQ982819:MPQ982968 MZM982819:MZM982968 NJI982819:NJI982968 NTE982819:NTE982968 ODA982819:ODA982968 OMW982819:OMW982968 OWS982819:OWS982968 PGO982819:PGO982968 PQK982819:PQK982968 QAG982819:QAG982968 QKC982819:QKC982968 QTY982819:QTY982968 RDU982819:RDU982968 RNQ982819:RNQ982968 RXM982819:RXM982968 SHI982819:SHI982968 SRE982819:SRE982968 TBA982819:TBA982968 TKW982819:TKW982968 TUS982819:TUS982968 UEO982819:UEO982968 UOK982819:UOK982968 UYG982819:UYG982968 VIC982819:VIC982968 VRY982819:VRY982968 WBU982819:WBU982968 WLQ982819:WLQ982968 WVM982819:WVM982968 F65466:F65615 JA65466:JA65615 SW65466:SW65615 ACS65466:ACS65615 AMO65466:AMO65615 AWK65466:AWK65615 BGG65466:BGG65615 BQC65466:BQC65615 BZY65466:BZY65615 CJU65466:CJU65615 CTQ65466:CTQ65615 DDM65466:DDM65615 DNI65466:DNI65615 DXE65466:DXE65615 EHA65466:EHA65615 EQW65466:EQW65615 FAS65466:FAS65615 FKO65466:FKO65615 FUK65466:FUK65615 GEG65466:GEG65615 GOC65466:GOC65615 GXY65466:GXY65615 HHU65466:HHU65615 HRQ65466:HRQ65615 IBM65466:IBM65615 ILI65466:ILI65615 IVE65466:IVE65615 JFA65466:JFA65615 JOW65466:JOW65615 JYS65466:JYS65615 KIO65466:KIO65615 KSK65466:KSK65615 LCG65466:LCG65615 LMC65466:LMC65615 LVY65466:LVY65615 MFU65466:MFU65615 MPQ65466:MPQ65615 MZM65466:MZM65615 NJI65466:NJI65615 NTE65466:NTE65615 ODA65466:ODA65615 OMW65466:OMW65615 OWS65466:OWS65615 PGO65466:PGO65615 PQK65466:PQK65615 QAG65466:QAG65615 QKC65466:QKC65615 QTY65466:QTY65615 RDU65466:RDU65615 RNQ65466:RNQ65615 RXM65466:RXM65615 SHI65466:SHI65615 SRE65466:SRE65615 TBA65466:TBA65615 TKW65466:TKW65615 TUS65466:TUS65615 UEO65466:UEO65615 UOK65466:UOK65615 UYG65466:UYG65615 VIC65466:VIC65615 VRY65466:VRY65615 WBU65466:WBU65615 WLQ65466:WLQ65615 WVM65466:WVM65615 F131002:F131151 JA131002:JA131151 SW131002:SW131151 ACS131002:ACS131151 AMO131002:AMO131151 AWK131002:AWK131151 BGG131002:BGG131151 BQC131002:BQC131151 BZY131002:BZY131151 CJU131002:CJU131151 CTQ131002:CTQ131151 DDM131002:DDM131151 DNI131002:DNI131151 DXE131002:DXE131151 EHA131002:EHA131151 EQW131002:EQW131151 FAS131002:FAS131151 FKO131002:FKO131151 FUK131002:FUK131151 GEG131002:GEG131151 GOC131002:GOC131151 GXY131002:GXY131151 HHU131002:HHU131151 HRQ131002:HRQ131151 IBM131002:IBM131151 ILI131002:ILI131151 IVE131002:IVE131151 JFA131002:JFA131151 JOW131002:JOW131151 JYS131002:JYS131151 KIO131002:KIO131151 KSK131002:KSK131151 LCG131002:LCG131151 LMC131002:LMC131151 LVY131002:LVY131151 MFU131002:MFU131151 MPQ131002:MPQ131151 MZM131002:MZM131151 NJI131002:NJI131151 NTE131002:NTE131151 ODA131002:ODA131151 OMW131002:OMW131151 OWS131002:OWS131151 PGO131002:PGO131151 PQK131002:PQK131151 QAG131002:QAG131151 QKC131002:QKC131151 QTY131002:QTY131151 RDU131002:RDU131151 RNQ131002:RNQ131151 RXM131002:RXM131151 SHI131002:SHI131151 SRE131002:SRE131151 TBA131002:TBA131151 TKW131002:TKW131151 TUS131002:TUS131151 UEO131002:UEO131151 UOK131002:UOK131151 UYG131002:UYG131151 VIC131002:VIC131151 VRY131002:VRY131151 WBU131002:WBU131151 WLQ131002:WLQ131151 WVM131002:WVM131151 F196538:F196687 JA196538:JA196687 SW196538:SW196687 ACS196538:ACS196687 AMO196538:AMO196687 AWK196538:AWK196687 BGG196538:BGG196687 BQC196538:BQC196687 BZY196538:BZY196687 CJU196538:CJU196687 CTQ196538:CTQ196687 DDM196538:DDM196687 DNI196538:DNI196687 DXE196538:DXE196687 EHA196538:EHA196687 EQW196538:EQW196687 FAS196538:FAS196687 FKO196538:FKO196687 FUK196538:FUK196687 GEG196538:GEG196687 GOC196538:GOC196687 GXY196538:GXY196687 HHU196538:HHU196687 HRQ196538:HRQ196687 IBM196538:IBM196687 ILI196538:ILI196687 IVE196538:IVE196687 JFA196538:JFA196687 JOW196538:JOW196687 JYS196538:JYS196687 KIO196538:KIO196687 KSK196538:KSK196687 LCG196538:LCG196687 LMC196538:LMC196687 LVY196538:LVY196687 MFU196538:MFU196687 MPQ196538:MPQ196687 MZM196538:MZM196687 NJI196538:NJI196687 NTE196538:NTE196687 ODA196538:ODA196687 OMW196538:OMW196687 OWS196538:OWS196687 PGO196538:PGO196687 PQK196538:PQK196687 QAG196538:QAG196687 QKC196538:QKC196687 QTY196538:QTY196687 RDU196538:RDU196687 RNQ196538:RNQ196687 RXM196538:RXM196687 SHI196538:SHI196687 SRE196538:SRE196687 TBA196538:TBA196687 TKW196538:TKW196687 TUS196538:TUS196687 UEO196538:UEO196687 UOK196538:UOK196687 UYG196538:UYG196687 VIC196538:VIC196687 VRY196538:VRY196687 WBU196538:WBU196687 WLQ196538:WLQ196687 WVM196538:WVM196687 F262074:F262223 JA262074:JA262223 SW262074:SW262223 ACS262074:ACS262223 AMO262074:AMO262223 AWK262074:AWK262223 BGG262074:BGG262223 BQC262074:BQC262223 BZY262074:BZY262223 CJU262074:CJU262223 CTQ262074:CTQ262223 DDM262074:DDM262223 DNI262074:DNI262223 DXE262074:DXE262223 EHA262074:EHA262223 EQW262074:EQW262223 FAS262074:FAS262223 FKO262074:FKO262223 FUK262074:FUK262223 GEG262074:GEG262223 GOC262074:GOC262223 GXY262074:GXY262223 HHU262074:HHU262223 HRQ262074:HRQ262223 IBM262074:IBM262223 ILI262074:ILI262223 IVE262074:IVE262223 JFA262074:JFA262223 JOW262074:JOW262223 JYS262074:JYS262223 KIO262074:KIO262223 KSK262074:KSK262223 LCG262074:LCG262223 LMC262074:LMC262223 LVY262074:LVY262223 MFU262074:MFU262223 MPQ262074:MPQ262223 MZM262074:MZM262223 NJI262074:NJI262223 NTE262074:NTE262223 ODA262074:ODA262223 OMW262074:OMW262223 OWS262074:OWS262223 PGO262074:PGO262223 PQK262074:PQK262223 QAG262074:QAG262223 QKC262074:QKC262223 QTY262074:QTY262223 RDU262074:RDU262223 RNQ262074:RNQ262223 RXM262074:RXM262223 SHI262074:SHI262223 SRE262074:SRE262223 TBA262074:TBA262223 TKW262074:TKW262223 TUS262074:TUS262223 UEO262074:UEO262223 UOK262074:UOK262223 UYG262074:UYG262223 VIC262074:VIC262223 VRY262074:VRY262223 WBU262074:WBU262223 WLQ262074:WLQ262223 WVM262074:WVM262223 F327610:F327759 JA327610:JA327759 SW327610:SW327759 ACS327610:ACS327759 AMO327610:AMO327759 AWK327610:AWK327759 BGG327610:BGG327759 BQC327610:BQC327759 BZY327610:BZY327759 CJU327610:CJU327759 CTQ327610:CTQ327759 DDM327610:DDM327759 DNI327610:DNI327759 DXE327610:DXE327759 EHA327610:EHA327759 EQW327610:EQW327759 FAS327610:FAS327759 FKO327610:FKO327759 FUK327610:FUK327759 GEG327610:GEG327759 GOC327610:GOC327759 GXY327610:GXY327759 HHU327610:HHU327759 HRQ327610:HRQ327759 IBM327610:IBM327759 ILI327610:ILI327759 IVE327610:IVE327759 JFA327610:JFA327759 JOW327610:JOW327759 JYS327610:JYS327759 KIO327610:KIO327759 KSK327610:KSK327759 LCG327610:LCG327759 LMC327610:LMC327759 LVY327610:LVY327759 MFU327610:MFU327759 MPQ327610:MPQ327759 MZM327610:MZM327759 NJI327610:NJI327759 NTE327610:NTE327759 ODA327610:ODA327759 OMW327610:OMW327759 OWS327610:OWS327759 PGO327610:PGO327759 PQK327610:PQK327759 QAG327610:QAG327759 QKC327610:QKC327759 QTY327610:QTY327759 RDU327610:RDU327759 RNQ327610:RNQ327759 RXM327610:RXM327759 SHI327610:SHI327759 SRE327610:SRE327759 TBA327610:TBA327759 TKW327610:TKW327759 TUS327610:TUS327759 UEO327610:UEO327759 UOK327610:UOK327759 UYG327610:UYG327759 VIC327610:VIC327759 VRY327610:VRY327759 WBU327610:WBU327759 WLQ327610:WLQ327759 WVM327610:WVM327759 F393146:F393295 JA393146:JA393295 SW393146:SW393295 ACS393146:ACS393295 AMO393146:AMO393295 AWK393146:AWK393295 BGG393146:BGG393295 BQC393146:BQC393295 BZY393146:BZY393295 CJU393146:CJU393295 CTQ393146:CTQ393295 DDM393146:DDM393295 DNI393146:DNI393295 DXE393146:DXE393295 EHA393146:EHA393295 EQW393146:EQW393295 FAS393146:FAS393295 FKO393146:FKO393295 FUK393146:FUK393295 GEG393146:GEG393295 GOC393146:GOC393295 GXY393146:GXY393295 HHU393146:HHU393295 HRQ393146:HRQ393295 IBM393146:IBM393295 ILI393146:ILI393295 IVE393146:IVE393295 JFA393146:JFA393295 JOW393146:JOW393295 JYS393146:JYS393295 KIO393146:KIO393295 KSK393146:KSK393295 LCG393146:LCG393295 LMC393146:LMC393295 LVY393146:LVY393295 MFU393146:MFU393295 MPQ393146:MPQ393295 MZM393146:MZM393295 NJI393146:NJI393295 NTE393146:NTE393295 ODA393146:ODA393295 OMW393146:OMW393295 OWS393146:OWS393295 PGO393146:PGO393295 PQK393146:PQK393295 QAG393146:QAG393295 QKC393146:QKC393295 QTY393146:QTY393295 RDU393146:RDU393295 RNQ393146:RNQ393295 RXM393146:RXM393295 SHI393146:SHI393295 SRE393146:SRE393295 TBA393146:TBA393295 TKW393146:TKW393295 TUS393146:TUS393295 UEO393146:UEO393295 UOK393146:UOK393295 UYG393146:UYG393295 VIC393146:VIC393295 VRY393146:VRY393295 WBU393146:WBU393295 WLQ393146:WLQ393295 WVM393146:WVM393295 F458682:F458831 JA458682:JA458831 SW458682:SW458831 ACS458682:ACS458831 AMO458682:AMO458831 AWK458682:AWK458831 BGG458682:BGG458831 BQC458682:BQC458831 BZY458682:BZY458831 CJU458682:CJU458831 CTQ458682:CTQ458831 DDM458682:DDM458831 DNI458682:DNI458831 DXE458682:DXE458831 EHA458682:EHA458831 EQW458682:EQW458831 FAS458682:FAS458831 FKO458682:FKO458831 FUK458682:FUK458831 GEG458682:GEG458831 GOC458682:GOC458831 GXY458682:GXY458831 HHU458682:HHU458831 HRQ458682:HRQ458831 IBM458682:IBM458831 ILI458682:ILI458831 IVE458682:IVE458831 JFA458682:JFA458831 JOW458682:JOW458831 JYS458682:JYS458831 KIO458682:KIO458831 KSK458682:KSK458831 LCG458682:LCG458831 LMC458682:LMC458831 LVY458682:LVY458831 MFU458682:MFU458831 MPQ458682:MPQ458831 MZM458682:MZM458831 NJI458682:NJI458831 NTE458682:NTE458831 ODA458682:ODA458831 OMW458682:OMW458831 OWS458682:OWS458831 PGO458682:PGO458831 PQK458682:PQK458831 QAG458682:QAG458831 QKC458682:QKC458831 QTY458682:QTY458831 RDU458682:RDU458831 RNQ458682:RNQ458831 RXM458682:RXM458831 SHI458682:SHI458831 SRE458682:SRE458831 TBA458682:TBA458831 TKW458682:TKW458831 TUS458682:TUS458831 UEO458682:UEO458831 UOK458682:UOK458831 UYG458682:UYG458831 VIC458682:VIC458831 VRY458682:VRY458831 WBU458682:WBU458831 WLQ458682:WLQ458831 WVM458682:WVM458831 F524218:F524367 JA524218:JA524367 SW524218:SW524367 ACS524218:ACS524367 AMO524218:AMO524367 AWK524218:AWK524367 BGG524218:BGG524367 BQC524218:BQC524367 BZY524218:BZY524367 CJU524218:CJU524367 CTQ524218:CTQ524367 DDM524218:DDM524367 DNI524218:DNI524367 DXE524218:DXE524367 EHA524218:EHA524367 EQW524218:EQW524367 FAS524218:FAS524367 FKO524218:FKO524367 FUK524218:FUK524367 GEG524218:GEG524367 GOC524218:GOC524367 GXY524218:GXY524367 HHU524218:HHU524367 HRQ524218:HRQ524367 IBM524218:IBM524367 ILI524218:ILI524367 IVE524218:IVE524367 JFA524218:JFA524367 JOW524218:JOW524367 JYS524218:JYS524367 KIO524218:KIO524367 KSK524218:KSK524367 LCG524218:LCG524367 LMC524218:LMC524367 LVY524218:LVY524367 MFU524218:MFU524367 MPQ524218:MPQ524367 MZM524218:MZM524367 NJI524218:NJI524367 NTE524218:NTE524367 ODA524218:ODA524367 OMW524218:OMW524367 OWS524218:OWS524367 PGO524218:PGO524367 PQK524218:PQK524367 QAG524218:QAG524367 QKC524218:QKC524367 QTY524218:QTY524367 RDU524218:RDU524367 RNQ524218:RNQ524367 RXM524218:RXM524367 SHI524218:SHI524367 SRE524218:SRE524367 TBA524218:TBA524367 TKW524218:TKW524367 TUS524218:TUS524367 UEO524218:UEO524367 UOK524218:UOK524367 UYG524218:UYG524367 VIC524218:VIC524367 VRY524218:VRY524367 WBU524218:WBU524367 WLQ524218:WLQ524367 WVM524218:WVM524367 F589754:F589903 JA589754:JA589903 SW589754:SW589903 ACS589754:ACS589903 AMO589754:AMO589903 AWK589754:AWK589903 BGG589754:BGG589903 BQC589754:BQC589903 BZY589754:BZY589903 CJU589754:CJU589903 CTQ589754:CTQ589903 DDM589754:DDM589903 DNI589754:DNI589903 DXE589754:DXE589903 EHA589754:EHA589903 EQW589754:EQW589903 FAS589754:FAS589903 FKO589754:FKO589903 FUK589754:FUK589903 GEG589754:GEG589903 GOC589754:GOC589903 GXY589754:GXY589903 HHU589754:HHU589903 HRQ589754:HRQ589903 IBM589754:IBM589903 ILI589754:ILI589903 IVE589754:IVE589903 JFA589754:JFA589903 JOW589754:JOW589903 JYS589754:JYS589903 KIO589754:KIO589903 KSK589754:KSK589903 LCG589754:LCG589903 LMC589754:LMC589903 LVY589754:LVY589903 MFU589754:MFU589903 MPQ589754:MPQ589903 MZM589754:MZM589903 NJI589754:NJI589903 NTE589754:NTE589903 ODA589754:ODA589903 OMW589754:OMW589903 OWS589754:OWS589903 PGO589754:PGO589903 PQK589754:PQK589903 QAG589754:QAG589903 QKC589754:QKC589903 QTY589754:QTY589903 RDU589754:RDU589903 RNQ589754:RNQ589903 RXM589754:RXM589903 SHI589754:SHI589903 SRE589754:SRE589903 TBA589754:TBA589903 TKW589754:TKW589903 TUS589754:TUS589903 UEO589754:UEO589903 UOK589754:UOK589903 UYG589754:UYG589903 VIC589754:VIC589903 VRY589754:VRY589903 WBU589754:WBU589903 WLQ589754:WLQ589903 WVM589754:WVM589903 F655290:F655439 JA655290:JA655439 SW655290:SW655439 ACS655290:ACS655439 AMO655290:AMO655439 AWK655290:AWK655439 BGG655290:BGG655439 BQC655290:BQC655439 BZY655290:BZY655439 CJU655290:CJU655439 CTQ655290:CTQ655439 DDM655290:DDM655439 DNI655290:DNI655439 DXE655290:DXE655439 EHA655290:EHA655439 EQW655290:EQW655439 FAS655290:FAS655439 FKO655290:FKO655439 FUK655290:FUK655439 GEG655290:GEG655439 GOC655290:GOC655439 GXY655290:GXY655439 HHU655290:HHU655439 HRQ655290:HRQ655439 IBM655290:IBM655439 ILI655290:ILI655439 IVE655290:IVE655439 JFA655290:JFA655439 JOW655290:JOW655439 JYS655290:JYS655439 KIO655290:KIO655439 KSK655290:KSK655439 LCG655290:LCG655439 LMC655290:LMC655439 LVY655290:LVY655439 MFU655290:MFU655439 MPQ655290:MPQ655439 MZM655290:MZM655439 NJI655290:NJI655439 NTE655290:NTE655439 ODA655290:ODA655439 OMW655290:OMW655439 OWS655290:OWS655439 PGO655290:PGO655439 PQK655290:PQK655439 QAG655290:QAG655439 QKC655290:QKC655439 QTY655290:QTY655439 RDU655290:RDU655439 RNQ655290:RNQ655439 RXM655290:RXM655439 SHI655290:SHI655439 SRE655290:SRE655439 TBA655290:TBA655439 TKW655290:TKW655439 TUS655290:TUS655439 UEO655290:UEO655439 UOK655290:UOK655439 UYG655290:UYG655439 VIC655290:VIC655439 VRY655290:VRY655439 WBU655290:WBU655439 WLQ655290:WLQ655439 WVM655290:WVM655439 F720826:F720975 JA720826:JA720975 SW720826:SW720975 ACS720826:ACS720975 AMO720826:AMO720975 AWK720826:AWK720975 BGG720826:BGG720975 BQC720826:BQC720975 BZY720826:BZY720975 CJU720826:CJU720975 CTQ720826:CTQ720975 DDM720826:DDM720975 DNI720826:DNI720975 DXE720826:DXE720975 EHA720826:EHA720975 EQW720826:EQW720975 FAS720826:FAS720975 FKO720826:FKO720975 FUK720826:FUK720975 GEG720826:GEG720975 GOC720826:GOC720975 GXY720826:GXY720975 HHU720826:HHU720975 HRQ720826:HRQ720975 IBM720826:IBM720975 ILI720826:ILI720975 IVE720826:IVE720975 JFA720826:JFA720975 JOW720826:JOW720975 JYS720826:JYS720975 KIO720826:KIO720975 KSK720826:KSK720975 LCG720826:LCG720975 LMC720826:LMC720975 LVY720826:LVY720975 MFU720826:MFU720975 MPQ720826:MPQ720975 MZM720826:MZM720975 NJI720826:NJI720975 NTE720826:NTE720975 ODA720826:ODA720975 OMW720826:OMW720975 OWS720826:OWS720975 PGO720826:PGO720975 PQK720826:PQK720975 QAG720826:QAG720975 QKC720826:QKC720975 QTY720826:QTY720975 RDU720826:RDU720975 RNQ720826:RNQ720975 RXM720826:RXM720975 SHI720826:SHI720975 SRE720826:SRE720975 TBA720826:TBA720975 TKW720826:TKW720975 TUS720826:TUS720975 UEO720826:UEO720975 UOK720826:UOK720975 UYG720826:UYG720975 VIC720826:VIC720975 VRY720826:VRY720975 WBU720826:WBU720975 WLQ720826:WLQ720975 WVM720826:WVM720975 F786362:F786511 JA786362:JA786511 SW786362:SW786511 ACS786362:ACS786511 AMO786362:AMO786511 AWK786362:AWK786511 BGG786362:BGG786511 BQC786362:BQC786511 BZY786362:BZY786511 CJU786362:CJU786511 CTQ786362:CTQ786511 DDM786362:DDM786511 DNI786362:DNI786511 DXE786362:DXE786511 EHA786362:EHA786511 EQW786362:EQW786511 FAS786362:FAS786511 FKO786362:FKO786511 FUK786362:FUK786511 GEG786362:GEG786511 GOC786362:GOC786511 GXY786362:GXY786511 HHU786362:HHU786511 HRQ786362:HRQ786511 IBM786362:IBM786511 ILI786362:ILI786511 IVE786362:IVE786511 JFA786362:JFA786511 JOW786362:JOW786511 JYS786362:JYS786511 KIO786362:KIO786511 KSK786362:KSK786511 LCG786362:LCG786511 LMC786362:LMC786511 LVY786362:LVY786511 MFU786362:MFU786511 MPQ786362:MPQ786511 MZM786362:MZM786511 NJI786362:NJI786511 NTE786362:NTE786511 ODA786362:ODA786511 OMW786362:OMW786511 OWS786362:OWS786511 PGO786362:PGO786511 PQK786362:PQK786511 QAG786362:QAG786511 QKC786362:QKC786511 QTY786362:QTY786511 RDU786362:RDU786511 RNQ786362:RNQ786511 RXM786362:RXM786511 SHI786362:SHI786511 SRE786362:SRE786511 TBA786362:TBA786511 TKW786362:TKW786511 TUS786362:TUS786511 UEO786362:UEO786511 UOK786362:UOK786511 UYG786362:UYG786511 VIC786362:VIC786511 VRY786362:VRY786511 WBU786362:WBU786511 WLQ786362:WLQ786511 WVM786362:WVM786511 F851898:F852047 JA851898:JA852047 SW851898:SW852047 ACS851898:ACS852047 AMO851898:AMO852047 AWK851898:AWK852047 BGG851898:BGG852047 BQC851898:BQC852047 BZY851898:BZY852047 CJU851898:CJU852047 CTQ851898:CTQ852047 DDM851898:DDM852047 DNI851898:DNI852047 DXE851898:DXE852047 EHA851898:EHA852047 EQW851898:EQW852047 FAS851898:FAS852047 FKO851898:FKO852047 FUK851898:FUK852047 GEG851898:GEG852047 GOC851898:GOC852047 GXY851898:GXY852047 HHU851898:HHU852047 HRQ851898:HRQ852047 IBM851898:IBM852047 ILI851898:ILI852047 IVE851898:IVE852047 JFA851898:JFA852047 JOW851898:JOW852047 JYS851898:JYS852047 KIO851898:KIO852047 KSK851898:KSK852047 LCG851898:LCG852047 LMC851898:LMC852047 LVY851898:LVY852047 MFU851898:MFU852047 MPQ851898:MPQ852047 MZM851898:MZM852047 NJI851898:NJI852047 NTE851898:NTE852047 ODA851898:ODA852047 OMW851898:OMW852047 OWS851898:OWS852047 PGO851898:PGO852047 PQK851898:PQK852047 QAG851898:QAG852047 QKC851898:QKC852047 QTY851898:QTY852047 RDU851898:RDU852047 RNQ851898:RNQ852047 RXM851898:RXM852047 SHI851898:SHI852047 SRE851898:SRE852047 TBA851898:TBA852047 TKW851898:TKW852047 TUS851898:TUS852047 UEO851898:UEO852047 UOK851898:UOK852047 UYG851898:UYG852047 VIC851898:VIC852047 VRY851898:VRY852047 WBU851898:WBU852047 WLQ851898:WLQ852047 WVM851898:WVM852047 F917434:F917583 JA917434:JA917583 SW917434:SW917583 ACS917434:ACS917583 AMO917434:AMO917583 AWK917434:AWK917583 BGG917434:BGG917583 BQC917434:BQC917583 BZY917434:BZY917583 CJU917434:CJU917583 CTQ917434:CTQ917583 DDM917434:DDM917583 DNI917434:DNI917583 DXE917434:DXE917583 EHA917434:EHA917583 EQW917434:EQW917583 FAS917434:FAS917583 FKO917434:FKO917583 FUK917434:FUK917583 GEG917434:GEG917583 GOC917434:GOC917583 GXY917434:GXY917583 HHU917434:HHU917583 HRQ917434:HRQ917583 IBM917434:IBM917583 ILI917434:ILI917583 IVE917434:IVE917583 JFA917434:JFA917583 JOW917434:JOW917583 JYS917434:JYS917583 KIO917434:KIO917583 KSK917434:KSK917583 LCG917434:LCG917583 LMC917434:LMC917583 LVY917434:LVY917583 MFU917434:MFU917583 MPQ917434:MPQ917583 MZM917434:MZM917583 NJI917434:NJI917583 NTE917434:NTE917583 ODA917434:ODA917583 OMW917434:OMW917583 OWS917434:OWS917583 PGO917434:PGO917583 PQK917434:PQK917583 QAG917434:QAG917583 QKC917434:QKC917583 QTY917434:QTY917583 RDU917434:RDU917583 RNQ917434:RNQ917583 RXM917434:RXM917583 SHI917434:SHI917583 SRE917434:SRE917583 TBA917434:TBA917583 TKW917434:TKW917583 TUS917434:TUS917583 UEO917434:UEO917583 UOK917434:UOK917583 UYG917434:UYG917583 VIC917434:VIC917583 VRY917434:VRY917583 WBU917434:WBU917583 WLQ917434:WLQ917583 WVM917434:WVM917583 F982970:F983119 JA982970:JA983119 SW982970:SW983119 ACS982970:ACS983119 AMO982970:AMO983119 AWK982970:AWK983119 BGG982970:BGG983119 BQC982970:BQC983119 BZY982970:BZY983119 CJU982970:CJU983119 CTQ982970:CTQ983119 DDM982970:DDM983119 DNI982970:DNI983119 DXE982970:DXE983119 EHA982970:EHA983119 EQW982970:EQW983119 FAS982970:FAS983119 FKO982970:FKO983119 FUK982970:FUK983119 GEG982970:GEG983119 GOC982970:GOC983119 GXY982970:GXY983119 HHU982970:HHU983119 HRQ982970:HRQ983119 IBM982970:IBM983119 ILI982970:ILI983119 IVE982970:IVE983119 JFA982970:JFA983119 JOW982970:JOW983119 JYS982970:JYS983119 KIO982970:KIO983119 KSK982970:KSK983119 LCG982970:LCG983119 LMC982970:LMC983119 LVY982970:LVY983119 MFU982970:MFU983119 MPQ982970:MPQ983119 MZM982970:MZM983119 NJI982970:NJI983119 NTE982970:NTE983119 ODA982970:ODA983119 OMW982970:OMW983119 OWS982970:OWS983119 PGO982970:PGO983119 PQK982970:PQK983119 QAG982970:QAG983119 QKC982970:QKC983119 QTY982970:QTY983119 RDU982970:RDU983119 RNQ982970:RNQ983119 RXM982970:RXM983119 SHI982970:SHI983119 SRE982970:SRE983119 TBA982970:TBA983119 TKW982970:TKW983119 TUS982970:TUS983119 UEO982970:UEO983119 UOK982970:UOK983119 UYG982970:UYG983119 VIC982970:VIC983119 VRY982970:VRY983119 WBU982970:WBU983119 WLQ982970:WLQ983119 WVM982970:WVM983119" xr:uid="{88D84451-765E-4C85-8EA1-2D1F986F71B9}"/>
  </dataValidations>
  <pageMargins left="0.7" right="0.7" top="0.75" bottom="0.75" header="0.3" footer="0.3"/>
  <ignoredErrors>
    <ignoredError sqref="A1"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I73"/>
  <sheetViews>
    <sheetView showGridLines="0" showZeros="0" topLeftCell="A34" zoomScaleNormal="100" workbookViewId="0">
      <selection activeCell="U1" sqref="U1"/>
    </sheetView>
  </sheetViews>
  <sheetFormatPr defaultColWidth="9" defaultRowHeight="13.2" x14ac:dyDescent="0.2"/>
  <cols>
    <col min="1" max="1" width="4.6640625" style="25" customWidth="1"/>
    <col min="2" max="34" width="2.33203125" style="25" customWidth="1"/>
    <col min="35" max="35" width="2.44140625" style="25" customWidth="1"/>
    <col min="36" max="16384" width="9" style="43"/>
  </cols>
  <sheetData>
    <row r="1" spans="1:35" x14ac:dyDescent="0.2">
      <c r="A1" s="100" t="s">
        <v>46</v>
      </c>
      <c r="B1" s="142" t="s">
        <v>351</v>
      </c>
    </row>
    <row r="2" spans="1:35" x14ac:dyDescent="0.2">
      <c r="A2" s="90" t="s">
        <v>197</v>
      </c>
      <c r="B2" s="142" t="s">
        <v>214</v>
      </c>
    </row>
    <row r="3" spans="1:35" x14ac:dyDescent="0.2">
      <c r="B3" s="677" t="s">
        <v>183</v>
      </c>
      <c r="C3" s="678"/>
      <c r="D3" s="678"/>
      <c r="E3" s="678"/>
      <c r="F3" s="678"/>
      <c r="G3" s="678"/>
      <c r="H3" s="678"/>
      <c r="I3" s="678"/>
      <c r="J3" s="678"/>
      <c r="K3" s="679"/>
      <c r="L3" s="679"/>
      <c r="M3" s="679"/>
      <c r="N3" s="679"/>
      <c r="O3" s="679"/>
      <c r="P3" s="679"/>
      <c r="Q3" s="679"/>
      <c r="R3" s="679"/>
      <c r="S3" s="679"/>
      <c r="T3" s="680"/>
      <c r="U3" s="673" t="s">
        <v>184</v>
      </c>
      <c r="V3" s="673"/>
      <c r="W3" s="673"/>
      <c r="X3" s="673"/>
      <c r="Y3" s="673"/>
      <c r="Z3" s="673"/>
      <c r="AA3" s="674" t="s">
        <v>222</v>
      </c>
      <c r="AB3" s="675"/>
      <c r="AC3" s="675"/>
      <c r="AD3" s="675"/>
      <c r="AE3" s="675"/>
      <c r="AF3" s="676"/>
      <c r="AG3" s="43"/>
      <c r="AH3" s="43"/>
      <c r="AI3" s="43"/>
    </row>
    <row r="4" spans="1:35" ht="10.5" customHeight="1" x14ac:dyDescent="0.2">
      <c r="B4" s="262"/>
      <c r="C4" s="263"/>
      <c r="D4" s="263"/>
      <c r="E4" s="263"/>
      <c r="F4" s="263"/>
      <c r="G4" s="263"/>
      <c r="H4" s="263"/>
      <c r="I4" s="263"/>
      <c r="J4" s="242"/>
      <c r="U4" s="74"/>
      <c r="V4" s="98"/>
      <c r="W4" s="98"/>
      <c r="X4" s="98"/>
      <c r="Y4" s="98"/>
      <c r="Z4" s="45" t="s">
        <v>159</v>
      </c>
      <c r="AA4" s="91"/>
      <c r="AB4" s="91"/>
      <c r="AC4" s="91"/>
      <c r="AD4" s="91"/>
      <c r="AE4" s="91"/>
      <c r="AF4" s="45" t="s">
        <v>159</v>
      </c>
      <c r="AG4" s="43"/>
      <c r="AH4" s="43"/>
      <c r="AI4" s="43"/>
    </row>
    <row r="5" spans="1:35" x14ac:dyDescent="0.2">
      <c r="B5" s="681"/>
      <c r="C5" s="682"/>
      <c r="D5" s="682"/>
      <c r="E5" s="682"/>
      <c r="F5" s="682"/>
      <c r="G5" s="682"/>
      <c r="H5" s="682"/>
      <c r="I5" s="682"/>
      <c r="J5" s="682"/>
      <c r="K5" s="683"/>
      <c r="L5" s="683"/>
      <c r="M5" s="683"/>
      <c r="N5" s="683"/>
      <c r="O5" s="683"/>
      <c r="P5" s="683"/>
      <c r="Q5" s="683"/>
      <c r="R5" s="683"/>
      <c r="S5" s="683"/>
      <c r="T5" s="684"/>
      <c r="U5" s="652"/>
      <c r="V5" s="653"/>
      <c r="W5" s="653"/>
      <c r="X5" s="653"/>
      <c r="Y5" s="653"/>
      <c r="Z5" s="654"/>
      <c r="AA5" s="655"/>
      <c r="AB5" s="656"/>
      <c r="AC5" s="656"/>
      <c r="AD5" s="656"/>
      <c r="AE5" s="656"/>
      <c r="AF5" s="657"/>
      <c r="AG5" s="43"/>
      <c r="AH5" s="43"/>
      <c r="AI5" s="43"/>
    </row>
    <row r="6" spans="1:35" x14ac:dyDescent="0.2">
      <c r="B6" s="661"/>
      <c r="C6" s="662"/>
      <c r="D6" s="662"/>
      <c r="E6" s="662"/>
      <c r="F6" s="662"/>
      <c r="G6" s="662"/>
      <c r="H6" s="662"/>
      <c r="I6" s="662"/>
      <c r="J6" s="662"/>
      <c r="K6" s="663"/>
      <c r="L6" s="663"/>
      <c r="M6" s="663"/>
      <c r="N6" s="663"/>
      <c r="O6" s="663"/>
      <c r="P6" s="663"/>
      <c r="Q6" s="663"/>
      <c r="R6" s="663"/>
      <c r="S6" s="663"/>
      <c r="T6" s="664"/>
      <c r="U6" s="640"/>
      <c r="V6" s="641"/>
      <c r="W6" s="641"/>
      <c r="X6" s="641"/>
      <c r="Y6" s="641"/>
      <c r="Z6" s="642"/>
      <c r="AA6" s="643"/>
      <c r="AB6" s="644"/>
      <c r="AC6" s="644"/>
      <c r="AD6" s="644"/>
      <c r="AE6" s="644"/>
      <c r="AF6" s="645"/>
      <c r="AG6" s="43"/>
      <c r="AH6" s="43"/>
      <c r="AI6" s="43"/>
    </row>
    <row r="7" spans="1:35" x14ac:dyDescent="0.2">
      <c r="B7" s="661"/>
      <c r="C7" s="662"/>
      <c r="D7" s="662"/>
      <c r="E7" s="662"/>
      <c r="F7" s="662"/>
      <c r="G7" s="662"/>
      <c r="H7" s="662"/>
      <c r="I7" s="662"/>
      <c r="J7" s="662"/>
      <c r="K7" s="663"/>
      <c r="L7" s="663"/>
      <c r="M7" s="663"/>
      <c r="N7" s="663"/>
      <c r="O7" s="663"/>
      <c r="P7" s="663"/>
      <c r="Q7" s="663"/>
      <c r="R7" s="663"/>
      <c r="S7" s="663"/>
      <c r="T7" s="664"/>
      <c r="U7" s="640"/>
      <c r="V7" s="641"/>
      <c r="W7" s="641"/>
      <c r="X7" s="641"/>
      <c r="Y7" s="641"/>
      <c r="Z7" s="642"/>
      <c r="AA7" s="643"/>
      <c r="AB7" s="644"/>
      <c r="AC7" s="644"/>
      <c r="AD7" s="644"/>
      <c r="AE7" s="644"/>
      <c r="AF7" s="645"/>
      <c r="AG7" s="43"/>
      <c r="AH7" s="43"/>
      <c r="AI7" s="43"/>
    </row>
    <row r="8" spans="1:35" x14ac:dyDescent="0.2">
      <c r="B8" s="661"/>
      <c r="C8" s="662"/>
      <c r="D8" s="662"/>
      <c r="E8" s="662"/>
      <c r="F8" s="662"/>
      <c r="G8" s="662"/>
      <c r="H8" s="662"/>
      <c r="I8" s="662"/>
      <c r="J8" s="662"/>
      <c r="K8" s="663"/>
      <c r="L8" s="663"/>
      <c r="M8" s="663"/>
      <c r="N8" s="663"/>
      <c r="O8" s="663"/>
      <c r="P8" s="663"/>
      <c r="Q8" s="663"/>
      <c r="R8" s="663"/>
      <c r="S8" s="663"/>
      <c r="T8" s="664"/>
      <c r="U8" s="640"/>
      <c r="V8" s="641"/>
      <c r="W8" s="641"/>
      <c r="X8" s="641"/>
      <c r="Y8" s="641"/>
      <c r="Z8" s="642"/>
      <c r="AA8" s="643"/>
      <c r="AB8" s="644"/>
      <c r="AC8" s="644"/>
      <c r="AD8" s="644"/>
      <c r="AE8" s="644"/>
      <c r="AF8" s="645"/>
      <c r="AG8" s="43"/>
      <c r="AH8" s="43"/>
      <c r="AI8" s="43"/>
    </row>
    <row r="9" spans="1:35" x14ac:dyDescent="0.2">
      <c r="B9" s="661"/>
      <c r="C9" s="662"/>
      <c r="D9" s="662"/>
      <c r="E9" s="662"/>
      <c r="F9" s="662"/>
      <c r="G9" s="662"/>
      <c r="H9" s="662"/>
      <c r="I9" s="662"/>
      <c r="J9" s="662"/>
      <c r="K9" s="663"/>
      <c r="L9" s="663"/>
      <c r="M9" s="663"/>
      <c r="N9" s="663"/>
      <c r="O9" s="663"/>
      <c r="P9" s="663"/>
      <c r="Q9" s="663"/>
      <c r="R9" s="663"/>
      <c r="S9" s="663"/>
      <c r="T9" s="664"/>
      <c r="U9" s="640"/>
      <c r="V9" s="641"/>
      <c r="W9" s="641"/>
      <c r="X9" s="641"/>
      <c r="Y9" s="641"/>
      <c r="Z9" s="642"/>
      <c r="AA9" s="643"/>
      <c r="AB9" s="644"/>
      <c r="AC9" s="644"/>
      <c r="AD9" s="644"/>
      <c r="AE9" s="644"/>
      <c r="AF9" s="645"/>
      <c r="AG9" s="43"/>
      <c r="AH9" s="43"/>
      <c r="AI9" s="43"/>
    </row>
    <row r="10" spans="1:35" x14ac:dyDescent="0.2">
      <c r="B10" s="661"/>
      <c r="C10" s="662"/>
      <c r="D10" s="662"/>
      <c r="E10" s="662"/>
      <c r="F10" s="662"/>
      <c r="G10" s="662"/>
      <c r="H10" s="662"/>
      <c r="I10" s="662"/>
      <c r="J10" s="662"/>
      <c r="K10" s="663"/>
      <c r="L10" s="663"/>
      <c r="M10" s="663"/>
      <c r="N10" s="663"/>
      <c r="O10" s="663"/>
      <c r="P10" s="663"/>
      <c r="Q10" s="663"/>
      <c r="R10" s="663"/>
      <c r="S10" s="663"/>
      <c r="T10" s="664"/>
      <c r="U10" s="640"/>
      <c r="V10" s="641"/>
      <c r="W10" s="641"/>
      <c r="X10" s="641"/>
      <c r="Y10" s="641"/>
      <c r="Z10" s="642"/>
      <c r="AA10" s="643"/>
      <c r="AB10" s="644"/>
      <c r="AC10" s="644"/>
      <c r="AD10" s="644"/>
      <c r="AE10" s="644"/>
      <c r="AF10" s="645"/>
      <c r="AG10" s="43"/>
      <c r="AH10" s="43"/>
      <c r="AI10" s="43"/>
    </row>
    <row r="11" spans="1:35" x14ac:dyDescent="0.2">
      <c r="B11" s="661"/>
      <c r="C11" s="662"/>
      <c r="D11" s="662"/>
      <c r="E11" s="662"/>
      <c r="F11" s="662"/>
      <c r="G11" s="662"/>
      <c r="H11" s="662"/>
      <c r="I11" s="662"/>
      <c r="J11" s="662"/>
      <c r="K11" s="663"/>
      <c r="L11" s="663"/>
      <c r="M11" s="663"/>
      <c r="N11" s="663"/>
      <c r="O11" s="663"/>
      <c r="P11" s="663"/>
      <c r="Q11" s="663"/>
      <c r="R11" s="663"/>
      <c r="S11" s="663"/>
      <c r="T11" s="664"/>
      <c r="U11" s="640"/>
      <c r="V11" s="641"/>
      <c r="W11" s="641"/>
      <c r="X11" s="641"/>
      <c r="Y11" s="641"/>
      <c r="Z11" s="642"/>
      <c r="AA11" s="643"/>
      <c r="AB11" s="644"/>
      <c r="AC11" s="644"/>
      <c r="AD11" s="644"/>
      <c r="AE11" s="644"/>
      <c r="AF11" s="645"/>
      <c r="AG11" s="43"/>
      <c r="AH11" s="43"/>
      <c r="AI11" s="43"/>
    </row>
    <row r="12" spans="1:35" x14ac:dyDescent="0.2">
      <c r="B12" s="661"/>
      <c r="C12" s="662"/>
      <c r="D12" s="662"/>
      <c r="E12" s="662"/>
      <c r="F12" s="662"/>
      <c r="G12" s="662"/>
      <c r="H12" s="662"/>
      <c r="I12" s="662"/>
      <c r="J12" s="662"/>
      <c r="K12" s="663"/>
      <c r="L12" s="663"/>
      <c r="M12" s="663"/>
      <c r="N12" s="663"/>
      <c r="O12" s="663"/>
      <c r="P12" s="663"/>
      <c r="Q12" s="663"/>
      <c r="R12" s="663"/>
      <c r="S12" s="663"/>
      <c r="T12" s="664"/>
      <c r="U12" s="640"/>
      <c r="V12" s="641"/>
      <c r="W12" s="641"/>
      <c r="X12" s="641"/>
      <c r="Y12" s="641"/>
      <c r="Z12" s="642"/>
      <c r="AA12" s="643"/>
      <c r="AB12" s="644"/>
      <c r="AC12" s="644"/>
      <c r="AD12" s="644"/>
      <c r="AE12" s="644"/>
      <c r="AF12" s="645"/>
      <c r="AG12" s="43"/>
      <c r="AH12" s="43"/>
      <c r="AI12" s="43"/>
    </row>
    <row r="13" spans="1:35" x14ac:dyDescent="0.2">
      <c r="B13" s="661"/>
      <c r="C13" s="662"/>
      <c r="D13" s="662"/>
      <c r="E13" s="662"/>
      <c r="F13" s="662"/>
      <c r="G13" s="662"/>
      <c r="H13" s="662"/>
      <c r="I13" s="662"/>
      <c r="J13" s="662"/>
      <c r="K13" s="663"/>
      <c r="L13" s="663"/>
      <c r="M13" s="663"/>
      <c r="N13" s="663"/>
      <c r="O13" s="663"/>
      <c r="P13" s="663"/>
      <c r="Q13" s="663"/>
      <c r="R13" s="663"/>
      <c r="S13" s="663"/>
      <c r="T13" s="664"/>
      <c r="U13" s="640"/>
      <c r="V13" s="641"/>
      <c r="W13" s="641"/>
      <c r="X13" s="641"/>
      <c r="Y13" s="641"/>
      <c r="Z13" s="642"/>
      <c r="AA13" s="643"/>
      <c r="AB13" s="644"/>
      <c r="AC13" s="644"/>
      <c r="AD13" s="644"/>
      <c r="AE13" s="644"/>
      <c r="AF13" s="645"/>
      <c r="AG13" s="43"/>
      <c r="AH13" s="43"/>
      <c r="AI13" s="43"/>
    </row>
    <row r="14" spans="1:35" x14ac:dyDescent="0.2">
      <c r="B14" s="665"/>
      <c r="C14" s="666"/>
      <c r="D14" s="666"/>
      <c r="E14" s="666"/>
      <c r="F14" s="666"/>
      <c r="G14" s="666"/>
      <c r="H14" s="666"/>
      <c r="I14" s="666"/>
      <c r="J14" s="666"/>
      <c r="K14" s="667"/>
      <c r="L14" s="667"/>
      <c r="M14" s="667"/>
      <c r="N14" s="667"/>
      <c r="O14" s="667"/>
      <c r="P14" s="667"/>
      <c r="Q14" s="667"/>
      <c r="R14" s="667"/>
      <c r="S14" s="667"/>
      <c r="T14" s="668"/>
      <c r="U14" s="646"/>
      <c r="V14" s="647"/>
      <c r="W14" s="647"/>
      <c r="X14" s="647"/>
      <c r="Y14" s="647"/>
      <c r="Z14" s="648"/>
      <c r="AA14" s="649"/>
      <c r="AB14" s="650"/>
      <c r="AC14" s="650"/>
      <c r="AD14" s="650"/>
      <c r="AE14" s="650"/>
      <c r="AF14" s="651"/>
      <c r="AG14" s="43"/>
      <c r="AH14" s="43"/>
      <c r="AI14" s="43"/>
    </row>
    <row r="16" spans="1:35" x14ac:dyDescent="0.2">
      <c r="A16" s="90" t="s">
        <v>41</v>
      </c>
      <c r="B16" s="25" t="s">
        <v>151</v>
      </c>
    </row>
    <row r="17" spans="1:35" ht="27" customHeight="1" x14ac:dyDescent="0.2">
      <c r="B17" s="669" t="s">
        <v>183</v>
      </c>
      <c r="C17" s="670"/>
      <c r="D17" s="670"/>
      <c r="E17" s="670"/>
      <c r="F17" s="670"/>
      <c r="G17" s="670"/>
      <c r="H17" s="670"/>
      <c r="I17" s="670"/>
      <c r="J17" s="670"/>
      <c r="K17" s="671"/>
      <c r="L17" s="671"/>
      <c r="M17" s="671"/>
      <c r="N17" s="671"/>
      <c r="O17" s="671"/>
      <c r="P17" s="671"/>
      <c r="Q17" s="671"/>
      <c r="R17" s="671"/>
      <c r="S17" s="671"/>
      <c r="T17" s="672"/>
      <c r="U17" s="383" t="s">
        <v>184</v>
      </c>
      <c r="V17" s="415"/>
      <c r="W17" s="415"/>
      <c r="X17" s="415"/>
      <c r="Y17" s="415"/>
      <c r="Z17" s="416"/>
      <c r="AA17" s="658" t="s">
        <v>223</v>
      </c>
      <c r="AB17" s="659"/>
      <c r="AC17" s="659"/>
      <c r="AD17" s="659"/>
      <c r="AE17" s="659"/>
      <c r="AF17" s="660"/>
      <c r="AG17" s="43"/>
      <c r="AH17" s="43"/>
      <c r="AI17" s="43"/>
    </row>
    <row r="18" spans="1:35" ht="10.5" customHeight="1" x14ac:dyDescent="0.2">
      <c r="B18" s="74"/>
      <c r="C18" s="98"/>
      <c r="D18" s="98"/>
      <c r="E18" s="98"/>
      <c r="F18" s="98"/>
      <c r="G18" s="98"/>
      <c r="H18" s="98"/>
      <c r="I18" s="98"/>
      <c r="J18" s="242"/>
      <c r="K18" s="41"/>
      <c r="L18" s="41"/>
      <c r="M18" s="41"/>
      <c r="N18" s="41"/>
      <c r="O18" s="41"/>
      <c r="P18" s="41"/>
      <c r="Q18" s="41"/>
      <c r="R18" s="41"/>
      <c r="S18" s="41"/>
      <c r="T18" s="103"/>
      <c r="U18" s="74"/>
      <c r="V18" s="98"/>
      <c r="W18" s="98"/>
      <c r="X18" s="98"/>
      <c r="Y18" s="98"/>
      <c r="Z18" s="45" t="s">
        <v>159</v>
      </c>
      <c r="AA18" s="110"/>
      <c r="AB18" s="111"/>
      <c r="AC18" s="111"/>
      <c r="AD18" s="111"/>
      <c r="AE18" s="111"/>
      <c r="AF18" s="45" t="s">
        <v>159</v>
      </c>
      <c r="AG18" s="43"/>
      <c r="AH18" s="43"/>
      <c r="AI18" s="43"/>
    </row>
    <row r="19" spans="1:35" x14ac:dyDescent="0.2">
      <c r="B19" s="681"/>
      <c r="C19" s="682"/>
      <c r="D19" s="682"/>
      <c r="E19" s="682"/>
      <c r="F19" s="682"/>
      <c r="G19" s="682"/>
      <c r="H19" s="682"/>
      <c r="I19" s="682"/>
      <c r="J19" s="682"/>
      <c r="K19" s="683"/>
      <c r="L19" s="683"/>
      <c r="M19" s="683"/>
      <c r="N19" s="683"/>
      <c r="O19" s="683"/>
      <c r="P19" s="683"/>
      <c r="Q19" s="683"/>
      <c r="R19" s="683"/>
      <c r="S19" s="683"/>
      <c r="T19" s="684"/>
      <c r="U19" s="652"/>
      <c r="V19" s="653"/>
      <c r="W19" s="653"/>
      <c r="X19" s="653"/>
      <c r="Y19" s="653"/>
      <c r="Z19" s="654"/>
      <c r="AA19" s="655"/>
      <c r="AB19" s="656"/>
      <c r="AC19" s="656"/>
      <c r="AD19" s="656"/>
      <c r="AE19" s="656"/>
      <c r="AF19" s="657"/>
      <c r="AG19" s="43"/>
      <c r="AH19" s="43"/>
      <c r="AI19" s="43"/>
    </row>
    <row r="20" spans="1:35" x14ac:dyDescent="0.2">
      <c r="B20" s="661"/>
      <c r="C20" s="662"/>
      <c r="D20" s="662"/>
      <c r="E20" s="662"/>
      <c r="F20" s="662"/>
      <c r="G20" s="662"/>
      <c r="H20" s="662"/>
      <c r="I20" s="662"/>
      <c r="J20" s="662"/>
      <c r="K20" s="663"/>
      <c r="L20" s="663"/>
      <c r="M20" s="663"/>
      <c r="N20" s="663"/>
      <c r="O20" s="663"/>
      <c r="P20" s="663"/>
      <c r="Q20" s="663"/>
      <c r="R20" s="663"/>
      <c r="S20" s="663"/>
      <c r="T20" s="664"/>
      <c r="U20" s="640"/>
      <c r="V20" s="641"/>
      <c r="W20" s="641"/>
      <c r="X20" s="641"/>
      <c r="Y20" s="641"/>
      <c r="Z20" s="642"/>
      <c r="AA20" s="643"/>
      <c r="AB20" s="644"/>
      <c r="AC20" s="644"/>
      <c r="AD20" s="644"/>
      <c r="AE20" s="644"/>
      <c r="AF20" s="645"/>
      <c r="AG20" s="43"/>
      <c r="AH20" s="43"/>
      <c r="AI20" s="43"/>
    </row>
    <row r="21" spans="1:35" x14ac:dyDescent="0.2">
      <c r="B21" s="661"/>
      <c r="C21" s="662"/>
      <c r="D21" s="662"/>
      <c r="E21" s="662"/>
      <c r="F21" s="662"/>
      <c r="G21" s="662"/>
      <c r="H21" s="662"/>
      <c r="I21" s="662"/>
      <c r="J21" s="662"/>
      <c r="K21" s="663"/>
      <c r="L21" s="663"/>
      <c r="M21" s="663"/>
      <c r="N21" s="663"/>
      <c r="O21" s="663"/>
      <c r="P21" s="663"/>
      <c r="Q21" s="663"/>
      <c r="R21" s="663"/>
      <c r="S21" s="663"/>
      <c r="T21" s="664"/>
      <c r="U21" s="640"/>
      <c r="V21" s="641"/>
      <c r="W21" s="641"/>
      <c r="X21" s="641"/>
      <c r="Y21" s="641"/>
      <c r="Z21" s="642"/>
      <c r="AA21" s="643"/>
      <c r="AB21" s="644"/>
      <c r="AC21" s="644"/>
      <c r="AD21" s="644"/>
      <c r="AE21" s="644"/>
      <c r="AF21" s="645"/>
      <c r="AG21" s="43"/>
      <c r="AH21" s="43"/>
      <c r="AI21" s="43"/>
    </row>
    <row r="22" spans="1:35" x14ac:dyDescent="0.2">
      <c r="B22" s="661"/>
      <c r="C22" s="662"/>
      <c r="D22" s="662"/>
      <c r="E22" s="662"/>
      <c r="F22" s="662"/>
      <c r="G22" s="662"/>
      <c r="H22" s="662"/>
      <c r="I22" s="662"/>
      <c r="J22" s="662"/>
      <c r="K22" s="663"/>
      <c r="L22" s="663"/>
      <c r="M22" s="663"/>
      <c r="N22" s="663"/>
      <c r="O22" s="663"/>
      <c r="P22" s="663"/>
      <c r="Q22" s="663"/>
      <c r="R22" s="663"/>
      <c r="S22" s="663"/>
      <c r="T22" s="664"/>
      <c r="U22" s="640"/>
      <c r="V22" s="641"/>
      <c r="W22" s="641"/>
      <c r="X22" s="641"/>
      <c r="Y22" s="641"/>
      <c r="Z22" s="642"/>
      <c r="AA22" s="643"/>
      <c r="AB22" s="644"/>
      <c r="AC22" s="644"/>
      <c r="AD22" s="644"/>
      <c r="AE22" s="644"/>
      <c r="AF22" s="645"/>
      <c r="AG22" s="43"/>
      <c r="AH22" s="43"/>
      <c r="AI22" s="43"/>
    </row>
    <row r="23" spans="1:35" x14ac:dyDescent="0.2">
      <c r="B23" s="661"/>
      <c r="C23" s="662"/>
      <c r="D23" s="662"/>
      <c r="E23" s="662"/>
      <c r="F23" s="662"/>
      <c r="G23" s="662"/>
      <c r="H23" s="662"/>
      <c r="I23" s="662"/>
      <c r="J23" s="662"/>
      <c r="K23" s="663"/>
      <c r="L23" s="663"/>
      <c r="M23" s="663"/>
      <c r="N23" s="663"/>
      <c r="O23" s="663"/>
      <c r="P23" s="663"/>
      <c r="Q23" s="663"/>
      <c r="R23" s="663"/>
      <c r="S23" s="663"/>
      <c r="T23" s="664"/>
      <c r="U23" s="640"/>
      <c r="V23" s="641"/>
      <c r="W23" s="641"/>
      <c r="X23" s="641"/>
      <c r="Y23" s="641"/>
      <c r="Z23" s="642"/>
      <c r="AA23" s="643"/>
      <c r="AB23" s="644"/>
      <c r="AC23" s="644"/>
      <c r="AD23" s="644"/>
      <c r="AE23" s="644"/>
      <c r="AF23" s="645"/>
      <c r="AG23" s="43"/>
      <c r="AH23" s="43"/>
      <c r="AI23" s="43"/>
    </row>
    <row r="24" spans="1:35" x14ac:dyDescent="0.2">
      <c r="B24" s="661"/>
      <c r="C24" s="662"/>
      <c r="D24" s="662"/>
      <c r="E24" s="662"/>
      <c r="F24" s="662"/>
      <c r="G24" s="662"/>
      <c r="H24" s="662"/>
      <c r="I24" s="662"/>
      <c r="J24" s="662"/>
      <c r="K24" s="663"/>
      <c r="L24" s="663"/>
      <c r="M24" s="663"/>
      <c r="N24" s="663"/>
      <c r="O24" s="663"/>
      <c r="P24" s="663"/>
      <c r="Q24" s="663"/>
      <c r="R24" s="663"/>
      <c r="S24" s="663"/>
      <c r="T24" s="664"/>
      <c r="U24" s="640"/>
      <c r="V24" s="641"/>
      <c r="W24" s="641"/>
      <c r="X24" s="641"/>
      <c r="Y24" s="641"/>
      <c r="Z24" s="642"/>
      <c r="AA24" s="643"/>
      <c r="AB24" s="644"/>
      <c r="AC24" s="644"/>
      <c r="AD24" s="644"/>
      <c r="AE24" s="644"/>
      <c r="AF24" s="645"/>
      <c r="AG24" s="43"/>
      <c r="AH24" s="43"/>
      <c r="AI24" s="43"/>
    </row>
    <row r="25" spans="1:35" x14ac:dyDescent="0.2">
      <c r="B25" s="661"/>
      <c r="C25" s="662"/>
      <c r="D25" s="662"/>
      <c r="E25" s="662"/>
      <c r="F25" s="662"/>
      <c r="G25" s="662"/>
      <c r="H25" s="662"/>
      <c r="I25" s="662"/>
      <c r="J25" s="662"/>
      <c r="K25" s="663"/>
      <c r="L25" s="663"/>
      <c r="M25" s="663"/>
      <c r="N25" s="663"/>
      <c r="O25" s="663"/>
      <c r="P25" s="663"/>
      <c r="Q25" s="663"/>
      <c r="R25" s="663"/>
      <c r="S25" s="663"/>
      <c r="T25" s="664"/>
      <c r="U25" s="640"/>
      <c r="V25" s="641"/>
      <c r="W25" s="641"/>
      <c r="X25" s="641"/>
      <c r="Y25" s="641"/>
      <c r="Z25" s="642"/>
      <c r="AA25" s="643"/>
      <c r="AB25" s="644"/>
      <c r="AC25" s="644"/>
      <c r="AD25" s="644"/>
      <c r="AE25" s="644"/>
      <c r="AF25" s="645"/>
      <c r="AG25" s="43"/>
      <c r="AH25" s="43"/>
      <c r="AI25" s="43"/>
    </row>
    <row r="26" spans="1:35" x14ac:dyDescent="0.2">
      <c r="B26" s="661"/>
      <c r="C26" s="662"/>
      <c r="D26" s="662"/>
      <c r="E26" s="662"/>
      <c r="F26" s="662"/>
      <c r="G26" s="662"/>
      <c r="H26" s="662"/>
      <c r="I26" s="662"/>
      <c r="J26" s="662"/>
      <c r="K26" s="663"/>
      <c r="L26" s="663"/>
      <c r="M26" s="663"/>
      <c r="N26" s="663"/>
      <c r="O26" s="663"/>
      <c r="P26" s="663"/>
      <c r="Q26" s="663"/>
      <c r="R26" s="663"/>
      <c r="S26" s="663"/>
      <c r="T26" s="664"/>
      <c r="U26" s="640"/>
      <c r="V26" s="641"/>
      <c r="W26" s="641"/>
      <c r="X26" s="641"/>
      <c r="Y26" s="641"/>
      <c r="Z26" s="642"/>
      <c r="AA26" s="643"/>
      <c r="AB26" s="644"/>
      <c r="AC26" s="644"/>
      <c r="AD26" s="644"/>
      <c r="AE26" s="644"/>
      <c r="AF26" s="645"/>
      <c r="AG26" s="43"/>
      <c r="AH26" s="43"/>
      <c r="AI26" s="43"/>
    </row>
    <row r="27" spans="1:35" x14ac:dyDescent="0.2">
      <c r="B27" s="661"/>
      <c r="C27" s="662"/>
      <c r="D27" s="662"/>
      <c r="E27" s="662"/>
      <c r="F27" s="662"/>
      <c r="G27" s="662"/>
      <c r="H27" s="662"/>
      <c r="I27" s="662"/>
      <c r="J27" s="662"/>
      <c r="K27" s="663"/>
      <c r="L27" s="663"/>
      <c r="M27" s="663"/>
      <c r="N27" s="663"/>
      <c r="O27" s="663"/>
      <c r="P27" s="663"/>
      <c r="Q27" s="663"/>
      <c r="R27" s="663"/>
      <c r="S27" s="663"/>
      <c r="T27" s="664"/>
      <c r="U27" s="640"/>
      <c r="V27" s="641"/>
      <c r="W27" s="641"/>
      <c r="X27" s="641"/>
      <c r="Y27" s="641"/>
      <c r="Z27" s="642"/>
      <c r="AA27" s="643"/>
      <c r="AB27" s="644"/>
      <c r="AC27" s="644"/>
      <c r="AD27" s="644"/>
      <c r="AE27" s="644"/>
      <c r="AF27" s="645"/>
      <c r="AG27" s="43"/>
      <c r="AH27" s="43"/>
      <c r="AI27" s="43"/>
    </row>
    <row r="28" spans="1:35" x14ac:dyDescent="0.2">
      <c r="B28" s="665"/>
      <c r="C28" s="666"/>
      <c r="D28" s="666"/>
      <c r="E28" s="666"/>
      <c r="F28" s="666"/>
      <c r="G28" s="666"/>
      <c r="H28" s="666"/>
      <c r="I28" s="666"/>
      <c r="J28" s="666"/>
      <c r="K28" s="667"/>
      <c r="L28" s="667"/>
      <c r="M28" s="667"/>
      <c r="N28" s="667"/>
      <c r="O28" s="667"/>
      <c r="P28" s="667"/>
      <c r="Q28" s="667"/>
      <c r="R28" s="667"/>
      <c r="S28" s="667"/>
      <c r="T28" s="668"/>
      <c r="U28" s="646"/>
      <c r="V28" s="647"/>
      <c r="W28" s="647"/>
      <c r="X28" s="647"/>
      <c r="Y28" s="647"/>
      <c r="Z28" s="648"/>
      <c r="AA28" s="649"/>
      <c r="AB28" s="650"/>
      <c r="AC28" s="650"/>
      <c r="AD28" s="650"/>
      <c r="AE28" s="650"/>
      <c r="AF28" s="651"/>
      <c r="AG28" s="43"/>
      <c r="AH28" s="43"/>
      <c r="AI28" s="43"/>
    </row>
    <row r="31" spans="1:35" x14ac:dyDescent="0.2">
      <c r="A31" s="90" t="s">
        <v>42</v>
      </c>
      <c r="B31" s="25" t="s">
        <v>152</v>
      </c>
    </row>
    <row r="32" spans="1:35" ht="26.25" customHeight="1" x14ac:dyDescent="0.2">
      <c r="A32" s="114"/>
      <c r="B32" s="617" t="s">
        <v>185</v>
      </c>
      <c r="C32" s="618"/>
      <c r="D32" s="618"/>
      <c r="E32" s="618"/>
      <c r="F32" s="619"/>
      <c r="G32" s="429" t="s">
        <v>153</v>
      </c>
      <c r="H32" s="620"/>
      <c r="I32" s="620"/>
      <c r="J32" s="620"/>
      <c r="K32" s="620"/>
      <c r="L32" s="621"/>
      <c r="M32" s="617" t="s">
        <v>330</v>
      </c>
      <c r="N32" s="618"/>
      <c r="O32" s="618"/>
      <c r="P32" s="618"/>
      <c r="Q32" s="619"/>
      <c r="R32" s="617" t="s">
        <v>186</v>
      </c>
      <c r="S32" s="618"/>
      <c r="T32" s="618"/>
      <c r="U32" s="619"/>
      <c r="V32" s="617" t="s">
        <v>184</v>
      </c>
      <c r="W32" s="618"/>
      <c r="X32" s="618"/>
      <c r="Y32" s="619"/>
      <c r="Z32" s="622" t="s">
        <v>390</v>
      </c>
      <c r="AA32" s="623"/>
      <c r="AB32" s="623"/>
      <c r="AC32" s="624"/>
      <c r="AD32" s="625" t="s">
        <v>331</v>
      </c>
      <c r="AE32" s="626"/>
      <c r="AF32" s="627"/>
      <c r="AG32" s="43"/>
      <c r="AH32" s="43"/>
      <c r="AI32" s="43"/>
    </row>
    <row r="33" spans="1:35" ht="10.5" customHeight="1" x14ac:dyDescent="0.2">
      <c r="A33" s="114"/>
      <c r="B33" s="78"/>
      <c r="C33" s="93"/>
      <c r="D33" s="93"/>
      <c r="E33" s="93"/>
      <c r="F33" s="94"/>
      <c r="G33" s="75"/>
      <c r="H33" s="112"/>
      <c r="I33" s="112"/>
      <c r="J33" s="112"/>
      <c r="K33" s="112"/>
      <c r="L33" s="113"/>
      <c r="M33" s="78"/>
      <c r="N33" s="93"/>
      <c r="O33" s="93"/>
      <c r="P33" s="93"/>
      <c r="Q33" s="94"/>
      <c r="R33" s="78"/>
      <c r="S33" s="93"/>
      <c r="T33" s="93"/>
      <c r="U33" s="45" t="s">
        <v>159</v>
      </c>
      <c r="V33" s="78"/>
      <c r="W33" s="93"/>
      <c r="X33" s="93"/>
      <c r="Y33" s="45" t="s">
        <v>159</v>
      </c>
      <c r="Z33" s="115"/>
      <c r="AA33" s="116"/>
      <c r="AB33" s="116"/>
      <c r="AC33" s="45" t="s">
        <v>159</v>
      </c>
      <c r="AD33" s="75"/>
      <c r="AE33" s="112"/>
      <c r="AF33" s="45" t="s">
        <v>159</v>
      </c>
      <c r="AG33" s="43"/>
      <c r="AH33" s="43"/>
      <c r="AI33" s="43"/>
    </row>
    <row r="34" spans="1:35" x14ac:dyDescent="0.2">
      <c r="B34" s="608"/>
      <c r="C34" s="609"/>
      <c r="D34" s="609"/>
      <c r="E34" s="609"/>
      <c r="F34" s="610"/>
      <c r="G34" s="628"/>
      <c r="H34" s="629"/>
      <c r="I34" s="629"/>
      <c r="J34" s="629"/>
      <c r="K34" s="629"/>
      <c r="L34" s="630"/>
      <c r="M34" s="631"/>
      <c r="N34" s="632"/>
      <c r="O34" s="632"/>
      <c r="P34" s="632"/>
      <c r="Q34" s="633"/>
      <c r="R34" s="634"/>
      <c r="S34" s="635"/>
      <c r="T34" s="635"/>
      <c r="U34" s="636"/>
      <c r="V34" s="637"/>
      <c r="W34" s="638"/>
      <c r="X34" s="638"/>
      <c r="Y34" s="639"/>
      <c r="Z34" s="634"/>
      <c r="AA34" s="635"/>
      <c r="AB34" s="635"/>
      <c r="AC34" s="636"/>
      <c r="AD34" s="611"/>
      <c r="AE34" s="612"/>
      <c r="AF34" s="613"/>
      <c r="AG34" s="43"/>
      <c r="AH34" s="43"/>
      <c r="AI34" s="43"/>
    </row>
    <row r="35" spans="1:35" x14ac:dyDescent="0.2">
      <c r="B35" s="596"/>
      <c r="C35" s="597"/>
      <c r="D35" s="597"/>
      <c r="E35" s="597"/>
      <c r="F35" s="598"/>
      <c r="G35" s="602"/>
      <c r="H35" s="603"/>
      <c r="I35" s="603"/>
      <c r="J35" s="603"/>
      <c r="K35" s="603"/>
      <c r="L35" s="604"/>
      <c r="M35" s="608"/>
      <c r="N35" s="609"/>
      <c r="O35" s="609"/>
      <c r="P35" s="609"/>
      <c r="Q35" s="610"/>
      <c r="R35" s="590"/>
      <c r="S35" s="591"/>
      <c r="T35" s="591"/>
      <c r="U35" s="592"/>
      <c r="V35" s="584"/>
      <c r="W35" s="585"/>
      <c r="X35" s="585"/>
      <c r="Y35" s="586"/>
      <c r="Z35" s="590"/>
      <c r="AA35" s="591"/>
      <c r="AB35" s="591"/>
      <c r="AC35" s="592"/>
      <c r="AD35" s="614"/>
      <c r="AE35" s="615"/>
      <c r="AF35" s="616"/>
      <c r="AG35" s="43"/>
      <c r="AH35" s="43"/>
      <c r="AI35" s="43"/>
    </row>
    <row r="36" spans="1:35" x14ac:dyDescent="0.2">
      <c r="B36" s="593"/>
      <c r="C36" s="594"/>
      <c r="D36" s="594"/>
      <c r="E36" s="594"/>
      <c r="F36" s="595"/>
      <c r="G36" s="599"/>
      <c r="H36" s="600"/>
      <c r="I36" s="600"/>
      <c r="J36" s="600"/>
      <c r="K36" s="600"/>
      <c r="L36" s="601"/>
      <c r="M36" s="605"/>
      <c r="N36" s="606"/>
      <c r="O36" s="606"/>
      <c r="P36" s="606"/>
      <c r="Q36" s="607"/>
      <c r="R36" s="587"/>
      <c r="S36" s="588"/>
      <c r="T36" s="588"/>
      <c r="U36" s="589"/>
      <c r="V36" s="581"/>
      <c r="W36" s="582"/>
      <c r="X36" s="582"/>
      <c r="Y36" s="583"/>
      <c r="Z36" s="587"/>
      <c r="AA36" s="588"/>
      <c r="AB36" s="588"/>
      <c r="AC36" s="589"/>
      <c r="AD36" s="611"/>
      <c r="AE36" s="612"/>
      <c r="AF36" s="613"/>
      <c r="AG36" s="43"/>
      <c r="AH36" s="43"/>
      <c r="AI36" s="43"/>
    </row>
    <row r="37" spans="1:35" x14ac:dyDescent="0.2">
      <c r="B37" s="596"/>
      <c r="C37" s="597"/>
      <c r="D37" s="597"/>
      <c r="E37" s="597"/>
      <c r="F37" s="598"/>
      <c r="G37" s="602"/>
      <c r="H37" s="603"/>
      <c r="I37" s="603"/>
      <c r="J37" s="603"/>
      <c r="K37" s="603"/>
      <c r="L37" s="604"/>
      <c r="M37" s="608"/>
      <c r="N37" s="609"/>
      <c r="O37" s="609"/>
      <c r="P37" s="609"/>
      <c r="Q37" s="610"/>
      <c r="R37" s="590"/>
      <c r="S37" s="591"/>
      <c r="T37" s="591"/>
      <c r="U37" s="592"/>
      <c r="V37" s="584"/>
      <c r="W37" s="585"/>
      <c r="X37" s="585"/>
      <c r="Y37" s="586"/>
      <c r="Z37" s="590"/>
      <c r="AA37" s="591"/>
      <c r="AB37" s="591"/>
      <c r="AC37" s="592"/>
      <c r="AD37" s="614"/>
      <c r="AE37" s="615"/>
      <c r="AF37" s="616"/>
      <c r="AG37" s="43"/>
      <c r="AH37" s="43"/>
      <c r="AI37" s="43"/>
    </row>
    <row r="38" spans="1:35" x14ac:dyDescent="0.2">
      <c r="B38" s="593"/>
      <c r="C38" s="594"/>
      <c r="D38" s="594"/>
      <c r="E38" s="594"/>
      <c r="F38" s="595"/>
      <c r="G38" s="599"/>
      <c r="H38" s="600"/>
      <c r="I38" s="600"/>
      <c r="J38" s="600"/>
      <c r="K38" s="600"/>
      <c r="L38" s="601"/>
      <c r="M38" s="605"/>
      <c r="N38" s="606"/>
      <c r="O38" s="606"/>
      <c r="P38" s="606"/>
      <c r="Q38" s="607"/>
      <c r="R38" s="587"/>
      <c r="S38" s="588"/>
      <c r="T38" s="588"/>
      <c r="U38" s="589"/>
      <c r="V38" s="581"/>
      <c r="W38" s="582"/>
      <c r="X38" s="582"/>
      <c r="Y38" s="583"/>
      <c r="Z38" s="587"/>
      <c r="AA38" s="588"/>
      <c r="AB38" s="588"/>
      <c r="AC38" s="589"/>
      <c r="AD38" s="611"/>
      <c r="AE38" s="612"/>
      <c r="AF38" s="613"/>
      <c r="AG38" s="43"/>
      <c r="AH38" s="43"/>
      <c r="AI38" s="43"/>
    </row>
    <row r="39" spans="1:35" x14ac:dyDescent="0.2">
      <c r="B39" s="596"/>
      <c r="C39" s="597"/>
      <c r="D39" s="597"/>
      <c r="E39" s="597"/>
      <c r="F39" s="598"/>
      <c r="G39" s="602"/>
      <c r="H39" s="603"/>
      <c r="I39" s="603"/>
      <c r="J39" s="603"/>
      <c r="K39" s="603"/>
      <c r="L39" s="604"/>
      <c r="M39" s="608"/>
      <c r="N39" s="609"/>
      <c r="O39" s="609"/>
      <c r="P39" s="609"/>
      <c r="Q39" s="610"/>
      <c r="R39" s="590"/>
      <c r="S39" s="591"/>
      <c r="T39" s="591"/>
      <c r="U39" s="592"/>
      <c r="V39" s="584"/>
      <c r="W39" s="585"/>
      <c r="X39" s="585"/>
      <c r="Y39" s="586"/>
      <c r="Z39" s="590"/>
      <c r="AA39" s="591"/>
      <c r="AB39" s="591"/>
      <c r="AC39" s="592"/>
      <c r="AD39" s="614"/>
      <c r="AE39" s="615"/>
      <c r="AF39" s="616"/>
      <c r="AG39" s="43"/>
      <c r="AH39" s="43"/>
      <c r="AI39" s="43"/>
    </row>
    <row r="40" spans="1:35" x14ac:dyDescent="0.2">
      <c r="B40" s="593"/>
      <c r="C40" s="594"/>
      <c r="D40" s="594"/>
      <c r="E40" s="594"/>
      <c r="F40" s="595"/>
      <c r="G40" s="599"/>
      <c r="H40" s="600"/>
      <c r="I40" s="600"/>
      <c r="J40" s="600"/>
      <c r="K40" s="600"/>
      <c r="L40" s="601"/>
      <c r="M40" s="605"/>
      <c r="N40" s="606"/>
      <c r="O40" s="606"/>
      <c r="P40" s="606"/>
      <c r="Q40" s="607"/>
      <c r="R40" s="587"/>
      <c r="S40" s="588"/>
      <c r="T40" s="588"/>
      <c r="U40" s="589"/>
      <c r="V40" s="581"/>
      <c r="W40" s="582"/>
      <c r="X40" s="582"/>
      <c r="Y40" s="583"/>
      <c r="Z40" s="587"/>
      <c r="AA40" s="588"/>
      <c r="AB40" s="588"/>
      <c r="AC40" s="589"/>
      <c r="AD40" s="611"/>
      <c r="AE40" s="612"/>
      <c r="AF40" s="613"/>
      <c r="AG40" s="43"/>
      <c r="AH40" s="43"/>
      <c r="AI40" s="43"/>
    </row>
    <row r="41" spans="1:35" x14ac:dyDescent="0.2">
      <c r="B41" s="596"/>
      <c r="C41" s="597"/>
      <c r="D41" s="597"/>
      <c r="E41" s="597"/>
      <c r="F41" s="598"/>
      <c r="G41" s="602"/>
      <c r="H41" s="603"/>
      <c r="I41" s="603"/>
      <c r="J41" s="603"/>
      <c r="K41" s="603"/>
      <c r="L41" s="604"/>
      <c r="M41" s="608"/>
      <c r="N41" s="609"/>
      <c r="O41" s="609"/>
      <c r="P41" s="609"/>
      <c r="Q41" s="610"/>
      <c r="R41" s="590"/>
      <c r="S41" s="591"/>
      <c r="T41" s="591"/>
      <c r="U41" s="592"/>
      <c r="V41" s="584"/>
      <c r="W41" s="585"/>
      <c r="X41" s="585"/>
      <c r="Y41" s="586"/>
      <c r="Z41" s="590"/>
      <c r="AA41" s="591"/>
      <c r="AB41" s="591"/>
      <c r="AC41" s="592"/>
      <c r="AD41" s="614"/>
      <c r="AE41" s="615"/>
      <c r="AF41" s="616"/>
      <c r="AG41" s="43"/>
      <c r="AH41" s="43"/>
      <c r="AI41" s="43"/>
    </row>
    <row r="42" spans="1:35" x14ac:dyDescent="0.2">
      <c r="B42" s="593"/>
      <c r="C42" s="594"/>
      <c r="D42" s="594"/>
      <c r="E42" s="594"/>
      <c r="F42" s="595"/>
      <c r="G42" s="599"/>
      <c r="H42" s="600"/>
      <c r="I42" s="600"/>
      <c r="J42" s="600"/>
      <c r="K42" s="600"/>
      <c r="L42" s="601"/>
      <c r="M42" s="605"/>
      <c r="N42" s="606"/>
      <c r="O42" s="606"/>
      <c r="P42" s="606"/>
      <c r="Q42" s="607"/>
      <c r="R42" s="587"/>
      <c r="S42" s="588"/>
      <c r="T42" s="588"/>
      <c r="U42" s="589"/>
      <c r="V42" s="581"/>
      <c r="W42" s="582"/>
      <c r="X42" s="582"/>
      <c r="Y42" s="583"/>
      <c r="Z42" s="587"/>
      <c r="AA42" s="588"/>
      <c r="AB42" s="588"/>
      <c r="AC42" s="589"/>
      <c r="AD42" s="611"/>
      <c r="AE42" s="612"/>
      <c r="AF42" s="613"/>
      <c r="AG42" s="43"/>
      <c r="AH42" s="43"/>
      <c r="AI42" s="43"/>
    </row>
    <row r="43" spans="1:35" x14ac:dyDescent="0.2">
      <c r="B43" s="596"/>
      <c r="C43" s="597"/>
      <c r="D43" s="597"/>
      <c r="E43" s="597"/>
      <c r="F43" s="598"/>
      <c r="G43" s="602"/>
      <c r="H43" s="603"/>
      <c r="I43" s="603"/>
      <c r="J43" s="603"/>
      <c r="K43" s="603"/>
      <c r="L43" s="604"/>
      <c r="M43" s="608"/>
      <c r="N43" s="609"/>
      <c r="O43" s="609"/>
      <c r="P43" s="609"/>
      <c r="Q43" s="610"/>
      <c r="R43" s="590"/>
      <c r="S43" s="591"/>
      <c r="T43" s="591"/>
      <c r="U43" s="592"/>
      <c r="V43" s="584"/>
      <c r="W43" s="585"/>
      <c r="X43" s="585"/>
      <c r="Y43" s="586"/>
      <c r="Z43" s="590"/>
      <c r="AA43" s="591"/>
      <c r="AB43" s="591"/>
      <c r="AC43" s="592"/>
      <c r="AD43" s="614"/>
      <c r="AE43" s="615"/>
      <c r="AF43" s="616"/>
      <c r="AG43" s="43"/>
      <c r="AH43" s="43"/>
      <c r="AI43" s="43"/>
    </row>
    <row r="44" spans="1:35" x14ac:dyDescent="0.2">
      <c r="B44" s="593"/>
      <c r="C44" s="594"/>
      <c r="D44" s="594"/>
      <c r="E44" s="594"/>
      <c r="F44" s="595"/>
      <c r="G44" s="599"/>
      <c r="H44" s="600"/>
      <c r="I44" s="600"/>
      <c r="J44" s="600"/>
      <c r="K44" s="600"/>
      <c r="L44" s="601"/>
      <c r="M44" s="605"/>
      <c r="N44" s="606"/>
      <c r="O44" s="606"/>
      <c r="P44" s="606"/>
      <c r="Q44" s="607"/>
      <c r="R44" s="587"/>
      <c r="S44" s="588"/>
      <c r="T44" s="588"/>
      <c r="U44" s="589"/>
      <c r="V44" s="581"/>
      <c r="W44" s="582"/>
      <c r="X44" s="582"/>
      <c r="Y44" s="583"/>
      <c r="Z44" s="587"/>
      <c r="AA44" s="588"/>
      <c r="AB44" s="588"/>
      <c r="AC44" s="589"/>
      <c r="AD44" s="611"/>
      <c r="AE44" s="612"/>
      <c r="AF44" s="613"/>
      <c r="AG44" s="43"/>
      <c r="AH44" s="43"/>
      <c r="AI44" s="43"/>
    </row>
    <row r="45" spans="1:35" x14ac:dyDescent="0.2">
      <c r="B45" s="596"/>
      <c r="C45" s="597"/>
      <c r="D45" s="597"/>
      <c r="E45" s="597"/>
      <c r="F45" s="598"/>
      <c r="G45" s="602"/>
      <c r="H45" s="603"/>
      <c r="I45" s="603"/>
      <c r="J45" s="603"/>
      <c r="K45" s="603"/>
      <c r="L45" s="604"/>
      <c r="M45" s="608"/>
      <c r="N45" s="609"/>
      <c r="O45" s="609"/>
      <c r="P45" s="609"/>
      <c r="Q45" s="610"/>
      <c r="R45" s="590"/>
      <c r="S45" s="591"/>
      <c r="T45" s="591"/>
      <c r="U45" s="592"/>
      <c r="V45" s="584"/>
      <c r="W45" s="585"/>
      <c r="X45" s="585"/>
      <c r="Y45" s="586"/>
      <c r="Z45" s="590"/>
      <c r="AA45" s="591"/>
      <c r="AB45" s="591"/>
      <c r="AC45" s="592"/>
      <c r="AD45" s="614"/>
      <c r="AE45" s="615"/>
      <c r="AF45" s="616"/>
      <c r="AG45" s="43"/>
      <c r="AH45" s="43"/>
      <c r="AI45" s="43"/>
    </row>
    <row r="46" spans="1:35" x14ac:dyDescent="0.2">
      <c r="B46" s="593"/>
      <c r="C46" s="594"/>
      <c r="D46" s="594"/>
      <c r="E46" s="594"/>
      <c r="F46" s="595"/>
      <c r="G46" s="599"/>
      <c r="H46" s="600"/>
      <c r="I46" s="600"/>
      <c r="J46" s="600"/>
      <c r="K46" s="600"/>
      <c r="L46" s="601"/>
      <c r="M46" s="605"/>
      <c r="N46" s="606"/>
      <c r="O46" s="606"/>
      <c r="P46" s="606"/>
      <c r="Q46" s="607"/>
      <c r="R46" s="587"/>
      <c r="S46" s="588"/>
      <c r="T46" s="588"/>
      <c r="U46" s="589"/>
      <c r="V46" s="581"/>
      <c r="W46" s="582"/>
      <c r="X46" s="582"/>
      <c r="Y46" s="583"/>
      <c r="Z46" s="587"/>
      <c r="AA46" s="588"/>
      <c r="AB46" s="588"/>
      <c r="AC46" s="589"/>
      <c r="AD46" s="611"/>
      <c r="AE46" s="612"/>
      <c r="AF46" s="613"/>
      <c r="AG46" s="43"/>
      <c r="AH46" s="43"/>
      <c r="AI46" s="43"/>
    </row>
    <row r="47" spans="1:35" x14ac:dyDescent="0.2">
      <c r="B47" s="596"/>
      <c r="C47" s="597"/>
      <c r="D47" s="597"/>
      <c r="E47" s="597"/>
      <c r="F47" s="598"/>
      <c r="G47" s="602"/>
      <c r="H47" s="603"/>
      <c r="I47" s="603"/>
      <c r="J47" s="603"/>
      <c r="K47" s="603"/>
      <c r="L47" s="604"/>
      <c r="M47" s="608"/>
      <c r="N47" s="609"/>
      <c r="O47" s="609"/>
      <c r="P47" s="609"/>
      <c r="Q47" s="610"/>
      <c r="R47" s="590"/>
      <c r="S47" s="591"/>
      <c r="T47" s="591"/>
      <c r="U47" s="592"/>
      <c r="V47" s="584"/>
      <c r="W47" s="585"/>
      <c r="X47" s="585"/>
      <c r="Y47" s="586"/>
      <c r="Z47" s="590"/>
      <c r="AA47" s="591"/>
      <c r="AB47" s="591"/>
      <c r="AC47" s="592"/>
      <c r="AD47" s="614"/>
      <c r="AE47" s="615"/>
      <c r="AF47" s="616"/>
      <c r="AG47" s="43"/>
      <c r="AH47" s="43"/>
      <c r="AI47" s="43"/>
    </row>
    <row r="48" spans="1:35" x14ac:dyDescent="0.2">
      <c r="B48" s="593"/>
      <c r="C48" s="594"/>
      <c r="D48" s="594"/>
      <c r="E48" s="594"/>
      <c r="F48" s="595"/>
      <c r="G48" s="599"/>
      <c r="H48" s="600"/>
      <c r="I48" s="600"/>
      <c r="J48" s="600"/>
      <c r="K48" s="600"/>
      <c r="L48" s="601"/>
      <c r="M48" s="605"/>
      <c r="N48" s="606"/>
      <c r="O48" s="606"/>
      <c r="P48" s="606"/>
      <c r="Q48" s="607"/>
      <c r="R48" s="587"/>
      <c r="S48" s="588"/>
      <c r="T48" s="588"/>
      <c r="U48" s="589"/>
      <c r="V48" s="581"/>
      <c r="W48" s="582"/>
      <c r="X48" s="582"/>
      <c r="Y48" s="583"/>
      <c r="Z48" s="587"/>
      <c r="AA48" s="588"/>
      <c r="AB48" s="588"/>
      <c r="AC48" s="589"/>
      <c r="AD48" s="611"/>
      <c r="AE48" s="612"/>
      <c r="AF48" s="613"/>
      <c r="AG48" s="43"/>
      <c r="AH48" s="43"/>
      <c r="AI48" s="43"/>
    </row>
    <row r="49" spans="2:35" x14ac:dyDescent="0.2">
      <c r="B49" s="596"/>
      <c r="C49" s="597"/>
      <c r="D49" s="597"/>
      <c r="E49" s="597"/>
      <c r="F49" s="598"/>
      <c r="G49" s="602"/>
      <c r="H49" s="603"/>
      <c r="I49" s="603"/>
      <c r="J49" s="603"/>
      <c r="K49" s="603"/>
      <c r="L49" s="604"/>
      <c r="M49" s="608"/>
      <c r="N49" s="609"/>
      <c r="O49" s="609"/>
      <c r="P49" s="609"/>
      <c r="Q49" s="610"/>
      <c r="R49" s="590"/>
      <c r="S49" s="591"/>
      <c r="T49" s="591"/>
      <c r="U49" s="592"/>
      <c r="V49" s="584"/>
      <c r="W49" s="585"/>
      <c r="X49" s="585"/>
      <c r="Y49" s="586"/>
      <c r="Z49" s="590"/>
      <c r="AA49" s="591"/>
      <c r="AB49" s="591"/>
      <c r="AC49" s="592"/>
      <c r="AD49" s="614"/>
      <c r="AE49" s="615"/>
      <c r="AF49" s="616"/>
      <c r="AG49" s="43"/>
      <c r="AH49" s="43"/>
      <c r="AI49" s="43"/>
    </row>
    <row r="50" spans="2:35" x14ac:dyDescent="0.2">
      <c r="B50" s="593"/>
      <c r="C50" s="594"/>
      <c r="D50" s="594"/>
      <c r="E50" s="594"/>
      <c r="F50" s="595"/>
      <c r="G50" s="599"/>
      <c r="H50" s="600"/>
      <c r="I50" s="600"/>
      <c r="J50" s="600"/>
      <c r="K50" s="600"/>
      <c r="L50" s="601"/>
      <c r="M50" s="605"/>
      <c r="N50" s="606"/>
      <c r="O50" s="606"/>
      <c r="P50" s="606"/>
      <c r="Q50" s="607"/>
      <c r="R50" s="587"/>
      <c r="S50" s="588"/>
      <c r="T50" s="588"/>
      <c r="U50" s="589"/>
      <c r="V50" s="581"/>
      <c r="W50" s="582"/>
      <c r="X50" s="582"/>
      <c r="Y50" s="583"/>
      <c r="Z50" s="587"/>
      <c r="AA50" s="588"/>
      <c r="AB50" s="588"/>
      <c r="AC50" s="589"/>
      <c r="AD50" s="611"/>
      <c r="AE50" s="612"/>
      <c r="AF50" s="613"/>
      <c r="AG50" s="43"/>
      <c r="AH50" s="43"/>
      <c r="AI50" s="43"/>
    </row>
    <row r="51" spans="2:35" x14ac:dyDescent="0.2">
      <c r="B51" s="596"/>
      <c r="C51" s="597"/>
      <c r="D51" s="597"/>
      <c r="E51" s="597"/>
      <c r="F51" s="598"/>
      <c r="G51" s="602"/>
      <c r="H51" s="603"/>
      <c r="I51" s="603"/>
      <c r="J51" s="603"/>
      <c r="K51" s="603"/>
      <c r="L51" s="604"/>
      <c r="M51" s="608"/>
      <c r="N51" s="609"/>
      <c r="O51" s="609"/>
      <c r="P51" s="609"/>
      <c r="Q51" s="610"/>
      <c r="R51" s="590"/>
      <c r="S51" s="591"/>
      <c r="T51" s="591"/>
      <c r="U51" s="592"/>
      <c r="V51" s="584"/>
      <c r="W51" s="585"/>
      <c r="X51" s="585"/>
      <c r="Y51" s="586"/>
      <c r="Z51" s="590"/>
      <c r="AA51" s="591"/>
      <c r="AB51" s="591"/>
      <c r="AC51" s="592"/>
      <c r="AD51" s="614"/>
      <c r="AE51" s="615"/>
      <c r="AF51" s="616"/>
      <c r="AG51" s="43"/>
      <c r="AH51" s="43"/>
      <c r="AI51" s="43"/>
    </row>
    <row r="52" spans="2:35" x14ac:dyDescent="0.2">
      <c r="B52" s="593"/>
      <c r="C52" s="594"/>
      <c r="D52" s="594"/>
      <c r="E52" s="594"/>
      <c r="F52" s="595"/>
      <c r="G52" s="599"/>
      <c r="H52" s="600"/>
      <c r="I52" s="600"/>
      <c r="J52" s="600"/>
      <c r="K52" s="600"/>
      <c r="L52" s="601"/>
      <c r="M52" s="605"/>
      <c r="N52" s="606"/>
      <c r="O52" s="606"/>
      <c r="P52" s="606"/>
      <c r="Q52" s="607"/>
      <c r="R52" s="587"/>
      <c r="S52" s="588"/>
      <c r="T52" s="588"/>
      <c r="U52" s="589"/>
      <c r="V52" s="581"/>
      <c r="W52" s="582"/>
      <c r="X52" s="582"/>
      <c r="Y52" s="583"/>
      <c r="Z52" s="587"/>
      <c r="AA52" s="588"/>
      <c r="AB52" s="588"/>
      <c r="AC52" s="589"/>
      <c r="AD52" s="611"/>
      <c r="AE52" s="612"/>
      <c r="AF52" s="613"/>
      <c r="AG52" s="43"/>
      <c r="AH52" s="43"/>
      <c r="AI52" s="43"/>
    </row>
    <row r="53" spans="2:35" x14ac:dyDescent="0.2">
      <c r="B53" s="596"/>
      <c r="C53" s="597"/>
      <c r="D53" s="597"/>
      <c r="E53" s="597"/>
      <c r="F53" s="598"/>
      <c r="G53" s="602"/>
      <c r="H53" s="603"/>
      <c r="I53" s="603"/>
      <c r="J53" s="603"/>
      <c r="K53" s="603"/>
      <c r="L53" s="604"/>
      <c r="M53" s="608"/>
      <c r="N53" s="609"/>
      <c r="O53" s="609"/>
      <c r="P53" s="609"/>
      <c r="Q53" s="610"/>
      <c r="R53" s="590"/>
      <c r="S53" s="591"/>
      <c r="T53" s="591"/>
      <c r="U53" s="592"/>
      <c r="V53" s="584"/>
      <c r="W53" s="585"/>
      <c r="X53" s="585"/>
      <c r="Y53" s="586"/>
      <c r="Z53" s="590"/>
      <c r="AA53" s="591"/>
      <c r="AB53" s="591"/>
      <c r="AC53" s="592"/>
      <c r="AD53" s="614"/>
      <c r="AE53" s="615"/>
      <c r="AF53" s="616"/>
      <c r="AG53" s="43"/>
      <c r="AH53" s="43"/>
      <c r="AI53" s="43"/>
    </row>
    <row r="54" spans="2:35" x14ac:dyDescent="0.2">
      <c r="B54" s="593"/>
      <c r="C54" s="594"/>
      <c r="D54" s="594"/>
      <c r="E54" s="594"/>
      <c r="F54" s="595"/>
      <c r="G54" s="599"/>
      <c r="H54" s="600"/>
      <c r="I54" s="600"/>
      <c r="J54" s="600"/>
      <c r="K54" s="600"/>
      <c r="L54" s="601"/>
      <c r="M54" s="605"/>
      <c r="N54" s="606"/>
      <c r="O54" s="606"/>
      <c r="P54" s="606"/>
      <c r="Q54" s="607"/>
      <c r="R54" s="587"/>
      <c r="S54" s="588"/>
      <c r="T54" s="588"/>
      <c r="U54" s="589"/>
      <c r="V54" s="581"/>
      <c r="W54" s="582"/>
      <c r="X54" s="582"/>
      <c r="Y54" s="583"/>
      <c r="Z54" s="587"/>
      <c r="AA54" s="588"/>
      <c r="AB54" s="588"/>
      <c r="AC54" s="589"/>
      <c r="AD54" s="611"/>
      <c r="AE54" s="612"/>
      <c r="AF54" s="613"/>
      <c r="AG54" s="43"/>
      <c r="AH54" s="43"/>
      <c r="AI54" s="43"/>
    </row>
    <row r="55" spans="2:35" x14ac:dyDescent="0.2">
      <c r="B55" s="596"/>
      <c r="C55" s="597"/>
      <c r="D55" s="597"/>
      <c r="E55" s="597"/>
      <c r="F55" s="598"/>
      <c r="G55" s="602"/>
      <c r="H55" s="603"/>
      <c r="I55" s="603"/>
      <c r="J55" s="603"/>
      <c r="K55" s="603"/>
      <c r="L55" s="604"/>
      <c r="M55" s="608"/>
      <c r="N55" s="609"/>
      <c r="O55" s="609"/>
      <c r="P55" s="609"/>
      <c r="Q55" s="610"/>
      <c r="R55" s="590"/>
      <c r="S55" s="591"/>
      <c r="T55" s="591"/>
      <c r="U55" s="592"/>
      <c r="V55" s="584"/>
      <c r="W55" s="585"/>
      <c r="X55" s="585"/>
      <c r="Y55" s="586"/>
      <c r="Z55" s="590"/>
      <c r="AA55" s="591"/>
      <c r="AB55" s="591"/>
      <c r="AC55" s="592"/>
      <c r="AD55" s="614"/>
      <c r="AE55" s="615"/>
      <c r="AF55" s="616"/>
      <c r="AG55" s="43"/>
      <c r="AH55" s="43"/>
      <c r="AI55" s="43"/>
    </row>
    <row r="56" spans="2:35" x14ac:dyDescent="0.2">
      <c r="B56" s="593"/>
      <c r="C56" s="594"/>
      <c r="D56" s="594"/>
      <c r="E56" s="594"/>
      <c r="F56" s="595"/>
      <c r="G56" s="599"/>
      <c r="H56" s="600"/>
      <c r="I56" s="600"/>
      <c r="J56" s="600"/>
      <c r="K56" s="600"/>
      <c r="L56" s="601"/>
      <c r="M56" s="605"/>
      <c r="N56" s="606"/>
      <c r="O56" s="606"/>
      <c r="P56" s="606"/>
      <c r="Q56" s="607"/>
      <c r="R56" s="587"/>
      <c r="S56" s="588"/>
      <c r="T56" s="588"/>
      <c r="U56" s="589"/>
      <c r="V56" s="581"/>
      <c r="W56" s="582"/>
      <c r="X56" s="582"/>
      <c r="Y56" s="583"/>
      <c r="Z56" s="587"/>
      <c r="AA56" s="588"/>
      <c r="AB56" s="588"/>
      <c r="AC56" s="589"/>
      <c r="AD56" s="611"/>
      <c r="AE56" s="612"/>
      <c r="AF56" s="613"/>
      <c r="AG56" s="43"/>
      <c r="AH56" s="43"/>
      <c r="AI56" s="43"/>
    </row>
    <row r="57" spans="2:35" x14ac:dyDescent="0.2">
      <c r="B57" s="596"/>
      <c r="C57" s="597"/>
      <c r="D57" s="597"/>
      <c r="E57" s="597"/>
      <c r="F57" s="598"/>
      <c r="G57" s="602"/>
      <c r="H57" s="603"/>
      <c r="I57" s="603"/>
      <c r="J57" s="603"/>
      <c r="K57" s="603"/>
      <c r="L57" s="604"/>
      <c r="M57" s="608"/>
      <c r="N57" s="609"/>
      <c r="O57" s="609"/>
      <c r="P57" s="609"/>
      <c r="Q57" s="610"/>
      <c r="R57" s="590"/>
      <c r="S57" s="591"/>
      <c r="T57" s="591"/>
      <c r="U57" s="592"/>
      <c r="V57" s="584"/>
      <c r="W57" s="585"/>
      <c r="X57" s="585"/>
      <c r="Y57" s="586"/>
      <c r="Z57" s="590"/>
      <c r="AA57" s="591"/>
      <c r="AB57" s="591"/>
      <c r="AC57" s="592"/>
      <c r="AD57" s="614"/>
      <c r="AE57" s="615"/>
      <c r="AF57" s="616"/>
      <c r="AG57" s="43"/>
      <c r="AH57" s="43"/>
      <c r="AI57" s="43"/>
    </row>
    <row r="58" spans="2:35" x14ac:dyDescent="0.2">
      <c r="B58" s="593"/>
      <c r="C58" s="594"/>
      <c r="D58" s="594"/>
      <c r="E58" s="594"/>
      <c r="F58" s="595"/>
      <c r="G58" s="599"/>
      <c r="H58" s="600"/>
      <c r="I58" s="600"/>
      <c r="J58" s="600"/>
      <c r="K58" s="600"/>
      <c r="L58" s="601"/>
      <c r="M58" s="605"/>
      <c r="N58" s="606"/>
      <c r="O58" s="606"/>
      <c r="P58" s="606"/>
      <c r="Q58" s="607"/>
      <c r="R58" s="587"/>
      <c r="S58" s="588"/>
      <c r="T58" s="588"/>
      <c r="U58" s="589"/>
      <c r="V58" s="581"/>
      <c r="W58" s="582"/>
      <c r="X58" s="582"/>
      <c r="Y58" s="583"/>
      <c r="Z58" s="587"/>
      <c r="AA58" s="588"/>
      <c r="AB58" s="588"/>
      <c r="AC58" s="589"/>
      <c r="AD58" s="611"/>
      <c r="AE58" s="612"/>
      <c r="AF58" s="613"/>
      <c r="AG58" s="43"/>
      <c r="AH58" s="43"/>
      <c r="AI58" s="43"/>
    </row>
    <row r="59" spans="2:35" x14ac:dyDescent="0.2">
      <c r="B59" s="596"/>
      <c r="C59" s="597"/>
      <c r="D59" s="597"/>
      <c r="E59" s="597"/>
      <c r="F59" s="598"/>
      <c r="G59" s="602"/>
      <c r="H59" s="603"/>
      <c r="I59" s="603"/>
      <c r="J59" s="603"/>
      <c r="K59" s="603"/>
      <c r="L59" s="604"/>
      <c r="M59" s="608"/>
      <c r="N59" s="609"/>
      <c r="O59" s="609"/>
      <c r="P59" s="609"/>
      <c r="Q59" s="610"/>
      <c r="R59" s="590"/>
      <c r="S59" s="591"/>
      <c r="T59" s="591"/>
      <c r="U59" s="592"/>
      <c r="V59" s="584"/>
      <c r="W59" s="585"/>
      <c r="X59" s="585"/>
      <c r="Y59" s="586"/>
      <c r="Z59" s="590"/>
      <c r="AA59" s="591"/>
      <c r="AB59" s="591"/>
      <c r="AC59" s="592"/>
      <c r="AD59" s="614"/>
      <c r="AE59" s="615"/>
      <c r="AF59" s="616"/>
      <c r="AG59" s="43"/>
      <c r="AH59" s="43"/>
      <c r="AI59" s="43"/>
    </row>
    <row r="60" spans="2:35" x14ac:dyDescent="0.2">
      <c r="B60" s="593"/>
      <c r="C60" s="594"/>
      <c r="D60" s="594"/>
      <c r="E60" s="594"/>
      <c r="F60" s="595"/>
      <c r="G60" s="599"/>
      <c r="H60" s="600"/>
      <c r="I60" s="600"/>
      <c r="J60" s="600"/>
      <c r="K60" s="600"/>
      <c r="L60" s="601"/>
      <c r="M60" s="605"/>
      <c r="N60" s="606"/>
      <c r="O60" s="606"/>
      <c r="P60" s="606"/>
      <c r="Q60" s="607"/>
      <c r="R60" s="587"/>
      <c r="S60" s="588"/>
      <c r="T60" s="588"/>
      <c r="U60" s="589"/>
      <c r="V60" s="581"/>
      <c r="W60" s="582"/>
      <c r="X60" s="582"/>
      <c r="Y60" s="583"/>
      <c r="Z60" s="587"/>
      <c r="AA60" s="588"/>
      <c r="AB60" s="588"/>
      <c r="AC60" s="589"/>
      <c r="AD60" s="611"/>
      <c r="AE60" s="612"/>
      <c r="AF60" s="613"/>
      <c r="AG60" s="43"/>
      <c r="AH60" s="43"/>
      <c r="AI60" s="43"/>
    </row>
    <row r="61" spans="2:35" x14ac:dyDescent="0.2">
      <c r="B61" s="596"/>
      <c r="C61" s="597"/>
      <c r="D61" s="597"/>
      <c r="E61" s="597"/>
      <c r="F61" s="598"/>
      <c r="G61" s="602"/>
      <c r="H61" s="603"/>
      <c r="I61" s="603"/>
      <c r="J61" s="603"/>
      <c r="K61" s="603"/>
      <c r="L61" s="604"/>
      <c r="M61" s="608"/>
      <c r="N61" s="609"/>
      <c r="O61" s="609"/>
      <c r="P61" s="609"/>
      <c r="Q61" s="610"/>
      <c r="R61" s="590"/>
      <c r="S61" s="591"/>
      <c r="T61" s="591"/>
      <c r="U61" s="592"/>
      <c r="V61" s="584"/>
      <c r="W61" s="585"/>
      <c r="X61" s="585"/>
      <c r="Y61" s="586"/>
      <c r="Z61" s="590"/>
      <c r="AA61" s="591"/>
      <c r="AB61" s="591"/>
      <c r="AC61" s="592"/>
      <c r="AD61" s="614"/>
      <c r="AE61" s="615"/>
      <c r="AF61" s="616"/>
      <c r="AG61" s="43"/>
      <c r="AH61" s="43"/>
      <c r="AI61" s="43"/>
    </row>
    <row r="62" spans="2:35" x14ac:dyDescent="0.2">
      <c r="B62" s="593"/>
      <c r="C62" s="594"/>
      <c r="D62" s="594"/>
      <c r="E62" s="594"/>
      <c r="F62" s="595"/>
      <c r="G62" s="599"/>
      <c r="H62" s="600"/>
      <c r="I62" s="600"/>
      <c r="J62" s="600"/>
      <c r="K62" s="600"/>
      <c r="L62" s="601"/>
      <c r="M62" s="605"/>
      <c r="N62" s="606"/>
      <c r="O62" s="606"/>
      <c r="P62" s="606"/>
      <c r="Q62" s="607"/>
      <c r="R62" s="587"/>
      <c r="S62" s="588"/>
      <c r="T62" s="588"/>
      <c r="U62" s="589"/>
      <c r="V62" s="581"/>
      <c r="W62" s="582"/>
      <c r="X62" s="582"/>
      <c r="Y62" s="583"/>
      <c r="Z62" s="587"/>
      <c r="AA62" s="588"/>
      <c r="AB62" s="588"/>
      <c r="AC62" s="589"/>
      <c r="AD62" s="611"/>
      <c r="AE62" s="612"/>
      <c r="AF62" s="613"/>
      <c r="AG62" s="43"/>
      <c r="AH62" s="43"/>
      <c r="AI62" s="43"/>
    </row>
    <row r="63" spans="2:35" x14ac:dyDescent="0.2">
      <c r="B63" s="596"/>
      <c r="C63" s="597"/>
      <c r="D63" s="597"/>
      <c r="E63" s="597"/>
      <c r="F63" s="598"/>
      <c r="G63" s="602"/>
      <c r="H63" s="603"/>
      <c r="I63" s="603"/>
      <c r="J63" s="603"/>
      <c r="K63" s="603"/>
      <c r="L63" s="604"/>
      <c r="M63" s="608"/>
      <c r="N63" s="609"/>
      <c r="O63" s="609"/>
      <c r="P63" s="609"/>
      <c r="Q63" s="610"/>
      <c r="R63" s="590"/>
      <c r="S63" s="591"/>
      <c r="T63" s="591"/>
      <c r="U63" s="592"/>
      <c r="V63" s="584"/>
      <c r="W63" s="585"/>
      <c r="X63" s="585"/>
      <c r="Y63" s="586"/>
      <c r="Z63" s="590"/>
      <c r="AA63" s="591"/>
      <c r="AB63" s="591"/>
      <c r="AC63" s="592"/>
      <c r="AD63" s="614"/>
      <c r="AE63" s="615"/>
      <c r="AF63" s="616"/>
      <c r="AG63" s="43"/>
      <c r="AH63" s="43"/>
      <c r="AI63" s="43"/>
    </row>
    <row r="64" spans="2:35" x14ac:dyDescent="0.2">
      <c r="B64" s="593"/>
      <c r="C64" s="594"/>
      <c r="D64" s="594"/>
      <c r="E64" s="594"/>
      <c r="F64" s="595"/>
      <c r="G64" s="599"/>
      <c r="H64" s="600"/>
      <c r="I64" s="600"/>
      <c r="J64" s="600"/>
      <c r="K64" s="600"/>
      <c r="L64" s="601"/>
      <c r="M64" s="605"/>
      <c r="N64" s="606"/>
      <c r="O64" s="606"/>
      <c r="P64" s="606"/>
      <c r="Q64" s="607"/>
      <c r="R64" s="587"/>
      <c r="S64" s="588"/>
      <c r="T64" s="588"/>
      <c r="U64" s="589"/>
      <c r="V64" s="581"/>
      <c r="W64" s="582"/>
      <c r="X64" s="582"/>
      <c r="Y64" s="583"/>
      <c r="Z64" s="587"/>
      <c r="AA64" s="588"/>
      <c r="AB64" s="588"/>
      <c r="AC64" s="589"/>
      <c r="AD64" s="611"/>
      <c r="AE64" s="612"/>
      <c r="AF64" s="613"/>
      <c r="AG64" s="43"/>
      <c r="AH64" s="43"/>
      <c r="AI64" s="43"/>
    </row>
    <row r="65" spans="2:35" x14ac:dyDescent="0.2">
      <c r="B65" s="596"/>
      <c r="C65" s="597"/>
      <c r="D65" s="597"/>
      <c r="E65" s="597"/>
      <c r="F65" s="598"/>
      <c r="G65" s="602"/>
      <c r="H65" s="603"/>
      <c r="I65" s="603"/>
      <c r="J65" s="603"/>
      <c r="K65" s="603"/>
      <c r="L65" s="604"/>
      <c r="M65" s="608"/>
      <c r="N65" s="609"/>
      <c r="O65" s="609"/>
      <c r="P65" s="609"/>
      <c r="Q65" s="610"/>
      <c r="R65" s="590"/>
      <c r="S65" s="591"/>
      <c r="T65" s="591"/>
      <c r="U65" s="592"/>
      <c r="V65" s="584"/>
      <c r="W65" s="585"/>
      <c r="X65" s="585"/>
      <c r="Y65" s="586"/>
      <c r="Z65" s="590"/>
      <c r="AA65" s="591"/>
      <c r="AB65" s="591"/>
      <c r="AC65" s="592"/>
      <c r="AD65" s="614"/>
      <c r="AE65" s="615"/>
      <c r="AF65" s="616"/>
      <c r="AG65" s="43"/>
      <c r="AH65" s="43"/>
      <c r="AI65" s="43"/>
    </row>
    <row r="66" spans="2:35" x14ac:dyDescent="0.2">
      <c r="B66" s="593"/>
      <c r="C66" s="594"/>
      <c r="D66" s="594"/>
      <c r="E66" s="594"/>
      <c r="F66" s="595"/>
      <c r="G66" s="599"/>
      <c r="H66" s="600"/>
      <c r="I66" s="600"/>
      <c r="J66" s="600"/>
      <c r="K66" s="600"/>
      <c r="L66" s="601"/>
      <c r="M66" s="605"/>
      <c r="N66" s="606"/>
      <c r="O66" s="606"/>
      <c r="P66" s="606"/>
      <c r="Q66" s="607"/>
      <c r="R66" s="587"/>
      <c r="S66" s="588"/>
      <c r="T66" s="588"/>
      <c r="U66" s="589"/>
      <c r="V66" s="581"/>
      <c r="W66" s="582"/>
      <c r="X66" s="582"/>
      <c r="Y66" s="583"/>
      <c r="Z66" s="587"/>
      <c r="AA66" s="588"/>
      <c r="AB66" s="588"/>
      <c r="AC66" s="589"/>
      <c r="AD66" s="611"/>
      <c r="AE66" s="612"/>
      <c r="AF66" s="613"/>
      <c r="AG66" s="43"/>
      <c r="AH66" s="43"/>
      <c r="AI66" s="43"/>
    </row>
    <row r="67" spans="2:35" x14ac:dyDescent="0.2">
      <c r="B67" s="596"/>
      <c r="C67" s="597"/>
      <c r="D67" s="597"/>
      <c r="E67" s="597"/>
      <c r="F67" s="598"/>
      <c r="G67" s="602"/>
      <c r="H67" s="603"/>
      <c r="I67" s="603"/>
      <c r="J67" s="603"/>
      <c r="K67" s="603"/>
      <c r="L67" s="604"/>
      <c r="M67" s="608"/>
      <c r="N67" s="609"/>
      <c r="O67" s="609"/>
      <c r="P67" s="609"/>
      <c r="Q67" s="610"/>
      <c r="R67" s="590"/>
      <c r="S67" s="591"/>
      <c r="T67" s="591"/>
      <c r="U67" s="592"/>
      <c r="V67" s="584"/>
      <c r="W67" s="585"/>
      <c r="X67" s="585"/>
      <c r="Y67" s="586"/>
      <c r="Z67" s="590"/>
      <c r="AA67" s="591"/>
      <c r="AB67" s="591"/>
      <c r="AC67" s="592"/>
      <c r="AD67" s="614"/>
      <c r="AE67" s="615"/>
      <c r="AF67" s="616"/>
      <c r="AG67" s="43"/>
      <c r="AH67" s="43"/>
      <c r="AI67" s="43"/>
    </row>
    <row r="68" spans="2:35" x14ac:dyDescent="0.2">
      <c r="B68" s="593"/>
      <c r="C68" s="594"/>
      <c r="D68" s="594"/>
      <c r="E68" s="594"/>
      <c r="F68" s="595"/>
      <c r="G68" s="599"/>
      <c r="H68" s="600"/>
      <c r="I68" s="600"/>
      <c r="J68" s="600"/>
      <c r="K68" s="600"/>
      <c r="L68" s="601"/>
      <c r="M68" s="605"/>
      <c r="N68" s="606"/>
      <c r="O68" s="606"/>
      <c r="P68" s="606"/>
      <c r="Q68" s="607"/>
      <c r="R68" s="587"/>
      <c r="S68" s="588"/>
      <c r="T68" s="588"/>
      <c r="U68" s="589"/>
      <c r="V68" s="581"/>
      <c r="W68" s="582"/>
      <c r="X68" s="582"/>
      <c r="Y68" s="583"/>
      <c r="Z68" s="587"/>
      <c r="AA68" s="588"/>
      <c r="AB68" s="588"/>
      <c r="AC68" s="589"/>
      <c r="AD68" s="611"/>
      <c r="AE68" s="612"/>
      <c r="AF68" s="613"/>
      <c r="AG68" s="43"/>
      <c r="AH68" s="43"/>
      <c r="AI68" s="43"/>
    </row>
    <row r="69" spans="2:35" x14ac:dyDescent="0.2">
      <c r="B69" s="596"/>
      <c r="C69" s="597"/>
      <c r="D69" s="597"/>
      <c r="E69" s="597"/>
      <c r="F69" s="598"/>
      <c r="G69" s="602"/>
      <c r="H69" s="603"/>
      <c r="I69" s="603"/>
      <c r="J69" s="603"/>
      <c r="K69" s="603"/>
      <c r="L69" s="604"/>
      <c r="M69" s="608"/>
      <c r="N69" s="609"/>
      <c r="O69" s="609"/>
      <c r="P69" s="609"/>
      <c r="Q69" s="610"/>
      <c r="R69" s="590"/>
      <c r="S69" s="591"/>
      <c r="T69" s="591"/>
      <c r="U69" s="592"/>
      <c r="V69" s="584"/>
      <c r="W69" s="585"/>
      <c r="X69" s="585"/>
      <c r="Y69" s="586"/>
      <c r="Z69" s="590"/>
      <c r="AA69" s="591"/>
      <c r="AB69" s="591"/>
      <c r="AC69" s="592"/>
      <c r="AD69" s="614"/>
      <c r="AE69" s="615"/>
      <c r="AF69" s="616"/>
      <c r="AG69" s="43"/>
      <c r="AH69" s="43"/>
      <c r="AI69" s="43"/>
    </row>
    <row r="70" spans="2:35" x14ac:dyDescent="0.2">
      <c r="B70" s="593"/>
      <c r="C70" s="594"/>
      <c r="D70" s="594"/>
      <c r="E70" s="594"/>
      <c r="F70" s="595"/>
      <c r="G70" s="599"/>
      <c r="H70" s="600"/>
      <c r="I70" s="600"/>
      <c r="J70" s="600"/>
      <c r="K70" s="600"/>
      <c r="L70" s="601"/>
      <c r="M70" s="605"/>
      <c r="N70" s="606"/>
      <c r="O70" s="606"/>
      <c r="P70" s="606"/>
      <c r="Q70" s="607"/>
      <c r="R70" s="587"/>
      <c r="S70" s="588"/>
      <c r="T70" s="588"/>
      <c r="U70" s="589"/>
      <c r="V70" s="581"/>
      <c r="W70" s="582"/>
      <c r="X70" s="582"/>
      <c r="Y70" s="583"/>
      <c r="Z70" s="587"/>
      <c r="AA70" s="588"/>
      <c r="AB70" s="588"/>
      <c r="AC70" s="589"/>
      <c r="AD70" s="611"/>
      <c r="AE70" s="612"/>
      <c r="AF70" s="613"/>
      <c r="AG70" s="43"/>
      <c r="AH70" s="43"/>
      <c r="AI70" s="43"/>
    </row>
    <row r="71" spans="2:35" x14ac:dyDescent="0.2">
      <c r="B71" s="596"/>
      <c r="C71" s="597"/>
      <c r="D71" s="597"/>
      <c r="E71" s="597"/>
      <c r="F71" s="598"/>
      <c r="G71" s="602"/>
      <c r="H71" s="603"/>
      <c r="I71" s="603"/>
      <c r="J71" s="603"/>
      <c r="K71" s="603"/>
      <c r="L71" s="604"/>
      <c r="M71" s="608"/>
      <c r="N71" s="609"/>
      <c r="O71" s="609"/>
      <c r="P71" s="609"/>
      <c r="Q71" s="610"/>
      <c r="R71" s="590"/>
      <c r="S71" s="591"/>
      <c r="T71" s="591"/>
      <c r="U71" s="592"/>
      <c r="V71" s="584"/>
      <c r="W71" s="585"/>
      <c r="X71" s="585"/>
      <c r="Y71" s="586"/>
      <c r="Z71" s="590"/>
      <c r="AA71" s="591"/>
      <c r="AB71" s="591"/>
      <c r="AC71" s="592"/>
      <c r="AD71" s="614"/>
      <c r="AE71" s="615"/>
      <c r="AF71" s="616"/>
      <c r="AG71" s="43"/>
      <c r="AH71" s="43"/>
      <c r="AI71" s="43"/>
    </row>
    <row r="72" spans="2:35" x14ac:dyDescent="0.2">
      <c r="B72" s="593"/>
      <c r="C72" s="594"/>
      <c r="D72" s="594"/>
      <c r="E72" s="594"/>
      <c r="F72" s="595"/>
      <c r="G72" s="599"/>
      <c r="H72" s="600"/>
      <c r="I72" s="600"/>
      <c r="J72" s="600"/>
      <c r="K72" s="600"/>
      <c r="L72" s="601"/>
      <c r="M72" s="605"/>
      <c r="N72" s="606"/>
      <c r="O72" s="606"/>
      <c r="P72" s="606"/>
      <c r="Q72" s="607"/>
      <c r="R72" s="587"/>
      <c r="S72" s="588"/>
      <c r="T72" s="588"/>
      <c r="U72" s="589"/>
      <c r="V72" s="581"/>
      <c r="W72" s="582"/>
      <c r="X72" s="582"/>
      <c r="Y72" s="583"/>
      <c r="Z72" s="587"/>
      <c r="AA72" s="588"/>
      <c r="AB72" s="588"/>
      <c r="AC72" s="589"/>
      <c r="AD72" s="611"/>
      <c r="AE72" s="612"/>
      <c r="AF72" s="613"/>
      <c r="AG72" s="43"/>
      <c r="AH72" s="43"/>
      <c r="AI72" s="43"/>
    </row>
    <row r="73" spans="2:35" x14ac:dyDescent="0.2">
      <c r="B73" s="691"/>
      <c r="C73" s="692"/>
      <c r="D73" s="692"/>
      <c r="E73" s="692"/>
      <c r="F73" s="693"/>
      <c r="G73" s="694"/>
      <c r="H73" s="695"/>
      <c r="I73" s="695"/>
      <c r="J73" s="695"/>
      <c r="K73" s="695"/>
      <c r="L73" s="696"/>
      <c r="M73" s="697"/>
      <c r="N73" s="698"/>
      <c r="O73" s="698"/>
      <c r="P73" s="698"/>
      <c r="Q73" s="699"/>
      <c r="R73" s="685"/>
      <c r="S73" s="686"/>
      <c r="T73" s="686"/>
      <c r="U73" s="687"/>
      <c r="V73" s="688"/>
      <c r="W73" s="689"/>
      <c r="X73" s="689"/>
      <c r="Y73" s="690"/>
      <c r="Z73" s="685"/>
      <c r="AA73" s="686"/>
      <c r="AB73" s="686"/>
      <c r="AC73" s="687"/>
      <c r="AD73" s="614"/>
      <c r="AE73" s="615"/>
      <c r="AF73" s="616"/>
      <c r="AG73" s="43"/>
      <c r="AH73" s="43"/>
      <c r="AI73" s="43"/>
    </row>
  </sheetData>
  <sheetProtection formatCells="0" formatColumns="0" formatRows="0" insertColumns="0" insertRows="0" insertHyperlinks="0" deleteColumns="0" deleteRows="0" sort="0" autoFilter="0" pivotTables="0"/>
  <mergeCells count="213">
    <mergeCell ref="B28:T28"/>
    <mergeCell ref="B27:T27"/>
    <mergeCell ref="B19:T19"/>
    <mergeCell ref="B20:T20"/>
    <mergeCell ref="B21:T21"/>
    <mergeCell ref="B22:T22"/>
    <mergeCell ref="B23:T23"/>
    <mergeCell ref="B24:T24"/>
    <mergeCell ref="B25:T25"/>
    <mergeCell ref="B26:T26"/>
    <mergeCell ref="AD52:AF53"/>
    <mergeCell ref="AD54:AF55"/>
    <mergeCell ref="AD56:AF57"/>
    <mergeCell ref="AD58:AF59"/>
    <mergeCell ref="AD60:AF61"/>
    <mergeCell ref="AD62:AF63"/>
    <mergeCell ref="AD36:AF37"/>
    <mergeCell ref="AD38:AF39"/>
    <mergeCell ref="AD40:AF41"/>
    <mergeCell ref="AD42:AF43"/>
    <mergeCell ref="AD44:AF45"/>
    <mergeCell ref="AD46:AF47"/>
    <mergeCell ref="R72:U73"/>
    <mergeCell ref="V72:Y73"/>
    <mergeCell ref="Z72:AC73"/>
    <mergeCell ref="B72:F73"/>
    <mergeCell ref="G72:L73"/>
    <mergeCell ref="M72:Q73"/>
    <mergeCell ref="AD72:AF73"/>
    <mergeCell ref="R70:U71"/>
    <mergeCell ref="V70:Y71"/>
    <mergeCell ref="Z70:AC71"/>
    <mergeCell ref="B70:F71"/>
    <mergeCell ref="G70:L71"/>
    <mergeCell ref="M70:Q71"/>
    <mergeCell ref="AD70:AF71"/>
    <mergeCell ref="R68:U69"/>
    <mergeCell ref="V68:Y69"/>
    <mergeCell ref="Z68:AC69"/>
    <mergeCell ref="B68:F69"/>
    <mergeCell ref="G68:L69"/>
    <mergeCell ref="M68:Q69"/>
    <mergeCell ref="AD68:AF69"/>
    <mergeCell ref="R66:U67"/>
    <mergeCell ref="V66:Y67"/>
    <mergeCell ref="Z66:AC67"/>
    <mergeCell ref="B66:F67"/>
    <mergeCell ref="G66:L67"/>
    <mergeCell ref="M66:Q67"/>
    <mergeCell ref="AD66:AF67"/>
    <mergeCell ref="R64:U65"/>
    <mergeCell ref="V64:Y65"/>
    <mergeCell ref="Z64:AC65"/>
    <mergeCell ref="B64:F65"/>
    <mergeCell ref="G64:L65"/>
    <mergeCell ref="M64:Q65"/>
    <mergeCell ref="AD64:AF65"/>
    <mergeCell ref="R62:U63"/>
    <mergeCell ref="V62:Y63"/>
    <mergeCell ref="Z62:AC63"/>
    <mergeCell ref="B62:F63"/>
    <mergeCell ref="G62:L63"/>
    <mergeCell ref="M62:Q63"/>
    <mergeCell ref="R60:U61"/>
    <mergeCell ref="V60:Y61"/>
    <mergeCell ref="Z60:AC61"/>
    <mergeCell ref="B60:F61"/>
    <mergeCell ref="G60:L61"/>
    <mergeCell ref="M60:Q61"/>
    <mergeCell ref="R58:U59"/>
    <mergeCell ref="V58:Y59"/>
    <mergeCell ref="Z58:AC59"/>
    <mergeCell ref="B58:F59"/>
    <mergeCell ref="G58:L59"/>
    <mergeCell ref="M58:Q59"/>
    <mergeCell ref="R56:U57"/>
    <mergeCell ref="V56:Y57"/>
    <mergeCell ref="Z56:AC57"/>
    <mergeCell ref="B56:F57"/>
    <mergeCell ref="G56:L57"/>
    <mergeCell ref="M56:Q57"/>
    <mergeCell ref="R54:U55"/>
    <mergeCell ref="V54:Y55"/>
    <mergeCell ref="Z54:AC55"/>
    <mergeCell ref="B54:F55"/>
    <mergeCell ref="G54:L55"/>
    <mergeCell ref="M54:Q55"/>
    <mergeCell ref="U3:Z3"/>
    <mergeCell ref="AA3:AF3"/>
    <mergeCell ref="U5:Z5"/>
    <mergeCell ref="AA5:AF5"/>
    <mergeCell ref="U6:Z6"/>
    <mergeCell ref="AA6:AF6"/>
    <mergeCell ref="B3:T3"/>
    <mergeCell ref="B5:T5"/>
    <mergeCell ref="B6:T6"/>
    <mergeCell ref="U7:Z7"/>
    <mergeCell ref="AA7:AF7"/>
    <mergeCell ref="U8:Z8"/>
    <mergeCell ref="AA8:AF8"/>
    <mergeCell ref="U9:Z9"/>
    <mergeCell ref="AA9:AF9"/>
    <mergeCell ref="B7:T7"/>
    <mergeCell ref="B8:T8"/>
    <mergeCell ref="B9:T9"/>
    <mergeCell ref="U10:Z10"/>
    <mergeCell ref="AA10:AF10"/>
    <mergeCell ref="U11:Z11"/>
    <mergeCell ref="AA11:AF11"/>
    <mergeCell ref="U12:Z12"/>
    <mergeCell ref="AA12:AF12"/>
    <mergeCell ref="B10:T10"/>
    <mergeCell ref="B11:T11"/>
    <mergeCell ref="B12:T12"/>
    <mergeCell ref="U13:Z13"/>
    <mergeCell ref="AA13:AF13"/>
    <mergeCell ref="U14:Z14"/>
    <mergeCell ref="AA14:AF14"/>
    <mergeCell ref="U17:Z17"/>
    <mergeCell ref="AA17:AF17"/>
    <mergeCell ref="B13:T13"/>
    <mergeCell ref="B14:T14"/>
    <mergeCell ref="B17:T17"/>
    <mergeCell ref="U19:Z19"/>
    <mergeCell ref="AA19:AF19"/>
    <mergeCell ref="U20:Z20"/>
    <mergeCell ref="AA20:AF20"/>
    <mergeCell ref="U21:Z21"/>
    <mergeCell ref="AA21:AF21"/>
    <mergeCell ref="U22:Z22"/>
    <mergeCell ref="AA22:AF22"/>
    <mergeCell ref="U23:Z23"/>
    <mergeCell ref="AA23:AF23"/>
    <mergeCell ref="U24:Z24"/>
    <mergeCell ref="AA24:AF24"/>
    <mergeCell ref="U25:Z25"/>
    <mergeCell ref="AA25:AF25"/>
    <mergeCell ref="U26:Z26"/>
    <mergeCell ref="AA26:AF26"/>
    <mergeCell ref="U27:Z27"/>
    <mergeCell ref="AA27:AF27"/>
    <mergeCell ref="U28:Z28"/>
    <mergeCell ref="AA28:AF28"/>
    <mergeCell ref="AD34:AF35"/>
    <mergeCell ref="AD48:AF49"/>
    <mergeCell ref="AD50:AF51"/>
    <mergeCell ref="B32:F32"/>
    <mergeCell ref="G32:L32"/>
    <mergeCell ref="M32:Q32"/>
    <mergeCell ref="R32:U32"/>
    <mergeCell ref="V32:Y32"/>
    <mergeCell ref="Z32:AC32"/>
    <mergeCell ref="AD32:AF32"/>
    <mergeCell ref="B34:F35"/>
    <mergeCell ref="G34:L35"/>
    <mergeCell ref="M34:Q35"/>
    <mergeCell ref="R34:U35"/>
    <mergeCell ref="V34:Y35"/>
    <mergeCell ref="Z34:AC35"/>
    <mergeCell ref="B36:F37"/>
    <mergeCell ref="G36:L37"/>
    <mergeCell ref="M36:Q37"/>
    <mergeCell ref="R36:U37"/>
    <mergeCell ref="V36:Y37"/>
    <mergeCell ref="Z36:AC37"/>
    <mergeCell ref="B38:F39"/>
    <mergeCell ref="G38:L39"/>
    <mergeCell ref="M38:Q39"/>
    <mergeCell ref="R38:U39"/>
    <mergeCell ref="V38:Y39"/>
    <mergeCell ref="Z38:AC39"/>
    <mergeCell ref="B40:F41"/>
    <mergeCell ref="G40:L41"/>
    <mergeCell ref="M40:Q41"/>
    <mergeCell ref="R40:U41"/>
    <mergeCell ref="V40:Y41"/>
    <mergeCell ref="Z40:AC41"/>
    <mergeCell ref="B42:F43"/>
    <mergeCell ref="G42:L43"/>
    <mergeCell ref="M42:Q43"/>
    <mergeCell ref="R42:U43"/>
    <mergeCell ref="V42:Y43"/>
    <mergeCell ref="Z42:AC43"/>
    <mergeCell ref="B44:F45"/>
    <mergeCell ref="G44:L45"/>
    <mergeCell ref="M44:Q45"/>
    <mergeCell ref="R44:U45"/>
    <mergeCell ref="V44:Y45"/>
    <mergeCell ref="Z44:AC45"/>
    <mergeCell ref="B46:F47"/>
    <mergeCell ref="G46:L47"/>
    <mergeCell ref="M46:Q47"/>
    <mergeCell ref="R46:U47"/>
    <mergeCell ref="V46:Y47"/>
    <mergeCell ref="Z46:AC47"/>
    <mergeCell ref="B48:F49"/>
    <mergeCell ref="G48:L49"/>
    <mergeCell ref="M48:Q49"/>
    <mergeCell ref="R48:U49"/>
    <mergeCell ref="V48:Y49"/>
    <mergeCell ref="Z48:AC49"/>
    <mergeCell ref="V52:Y53"/>
    <mergeCell ref="Z52:AC53"/>
    <mergeCell ref="B50:F51"/>
    <mergeCell ref="G50:L51"/>
    <mergeCell ref="M50:Q51"/>
    <mergeCell ref="R50:U51"/>
    <mergeCell ref="V50:Y51"/>
    <mergeCell ref="Z50:AC51"/>
    <mergeCell ref="B52:F53"/>
    <mergeCell ref="G52:L53"/>
    <mergeCell ref="M52:Q53"/>
    <mergeCell ref="R52:U53"/>
  </mergeCells>
  <phoneticPr fontId="2"/>
  <pageMargins left="0.78740157480314965" right="0.78740157480314965" top="0.78740157480314965" bottom="0.78740157480314965" header="0.39370078740157483" footer="0.39370078740157483"/>
  <pageSetup paperSize="9" orientation="portrait" blackAndWhite="1" r:id="rId1"/>
  <headerFooter alignWithMargins="0">
    <oddHeader>&amp;R&amp;9&amp;A</oddHeader>
  </headerFooter>
  <rowBreaks count="1" manualBreakCount="1">
    <brk id="29" max="34" man="1"/>
  </rowBreaks>
  <ignoredErrors>
    <ignoredError sqref="A1:A2 A16 A31"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J159"/>
  <sheetViews>
    <sheetView showGridLines="0" showZeros="0" view="pageBreakPreview" topLeftCell="A145" zoomScaleNormal="100" zoomScaleSheetLayoutView="100" workbookViewId="0">
      <selection activeCell="H150" sqref="H150"/>
    </sheetView>
  </sheetViews>
  <sheetFormatPr defaultColWidth="9" defaultRowHeight="13.2" x14ac:dyDescent="0.2"/>
  <cols>
    <col min="1" max="1" width="4.6640625" style="19" customWidth="1"/>
    <col min="2" max="2" width="2" style="19" customWidth="1"/>
    <col min="3" max="3" width="4.109375" style="19" customWidth="1"/>
    <col min="4" max="4" width="25.109375" style="19" customWidth="1"/>
    <col min="5" max="5" width="13.6640625" style="19" customWidth="1"/>
    <col min="6" max="6" width="2" style="19" customWidth="1"/>
    <col min="7" max="7" width="4.109375" style="19" customWidth="1"/>
    <col min="8" max="8" width="25.109375" style="19" customWidth="1"/>
    <col min="9" max="9" width="12.6640625" style="19" customWidth="1"/>
    <col min="10" max="10" width="0" style="19" hidden="1" customWidth="1"/>
    <col min="11" max="16384" width="9" style="43"/>
  </cols>
  <sheetData>
    <row r="1" spans="1:10" ht="14.4" x14ac:dyDescent="0.2">
      <c r="A1" s="108" t="s">
        <v>29</v>
      </c>
      <c r="B1" s="2"/>
      <c r="C1" s="2"/>
      <c r="D1" s="2"/>
      <c r="E1" s="2"/>
      <c r="F1" s="2"/>
      <c r="G1" s="2"/>
      <c r="H1" s="2"/>
      <c r="I1" s="2"/>
      <c r="J1" s="2"/>
    </row>
    <row r="2" spans="1:10" x14ac:dyDescent="0.2">
      <c r="A2" s="109" t="s">
        <v>32</v>
      </c>
      <c r="B2" s="2" t="s">
        <v>187</v>
      </c>
      <c r="C2" s="2"/>
      <c r="D2" s="2"/>
      <c r="F2" s="2"/>
      <c r="G2" s="2"/>
      <c r="H2" s="2"/>
      <c r="J2" s="2"/>
    </row>
    <row r="3" spans="1:10" x14ac:dyDescent="0.2">
      <c r="A3" s="104"/>
      <c r="B3" s="2"/>
      <c r="C3" s="2"/>
      <c r="D3" s="105"/>
      <c r="F3" s="2"/>
      <c r="G3" s="2"/>
      <c r="H3" s="2"/>
      <c r="I3" s="105" t="s">
        <v>398</v>
      </c>
      <c r="J3" s="2"/>
    </row>
    <row r="4" spans="1:10" x14ac:dyDescent="0.2">
      <c r="A4" s="2"/>
      <c r="C4" s="2"/>
      <c r="D4" s="3"/>
      <c r="F4" s="2"/>
      <c r="G4" s="2"/>
      <c r="H4" s="2"/>
      <c r="I4" s="197"/>
    </row>
    <row r="5" spans="1:10" ht="13.5" customHeight="1" x14ac:dyDescent="0.2">
      <c r="B5" s="706" t="s">
        <v>30</v>
      </c>
      <c r="C5" s="707"/>
      <c r="D5" s="708"/>
      <c r="E5" s="4" t="s">
        <v>31</v>
      </c>
      <c r="F5" s="709" t="s">
        <v>30</v>
      </c>
      <c r="G5" s="707"/>
      <c r="H5" s="708"/>
      <c r="I5" s="106" t="s">
        <v>31</v>
      </c>
      <c r="J5" s="19" t="s">
        <v>314</v>
      </c>
    </row>
    <row r="6" spans="1:10" x14ac:dyDescent="0.2">
      <c r="B6" s="107" t="s">
        <v>25</v>
      </c>
      <c r="C6" s="15"/>
      <c r="D6" s="15"/>
      <c r="E6" s="5" t="s">
        <v>159</v>
      </c>
      <c r="F6" s="14" t="s">
        <v>27</v>
      </c>
      <c r="G6" s="15"/>
      <c r="H6" s="16"/>
      <c r="I6" s="6" t="s">
        <v>159</v>
      </c>
      <c r="J6" s="19" t="s">
        <v>315</v>
      </c>
    </row>
    <row r="7" spans="1:10" x14ac:dyDescent="0.2">
      <c r="B7" s="7" t="s">
        <v>251</v>
      </c>
      <c r="C7" s="8"/>
      <c r="D7" s="8"/>
      <c r="E7" s="9">
        <f>SUM(E8:E30)</f>
        <v>0</v>
      </c>
      <c r="F7" s="10" t="s">
        <v>293</v>
      </c>
      <c r="G7" s="8"/>
      <c r="H7" s="11"/>
      <c r="I7" s="12">
        <f>SUM(I11,I15,I16:I33)</f>
        <v>0</v>
      </c>
    </row>
    <row r="8" spans="1:10" x14ac:dyDescent="0.2">
      <c r="B8" s="7"/>
      <c r="C8" s="46">
        <v>1</v>
      </c>
      <c r="D8" s="8" t="s">
        <v>252</v>
      </c>
      <c r="E8" s="171"/>
      <c r="F8" s="10"/>
      <c r="G8" s="46">
        <v>1</v>
      </c>
      <c r="H8" s="11" t="s">
        <v>294</v>
      </c>
      <c r="I8" s="173"/>
    </row>
    <row r="9" spans="1:10" x14ac:dyDescent="0.2">
      <c r="B9" s="7"/>
      <c r="C9" s="46">
        <v>2</v>
      </c>
      <c r="D9" s="8" t="s">
        <v>253</v>
      </c>
      <c r="E9" s="171"/>
      <c r="F9" s="10"/>
      <c r="G9" s="46">
        <v>2</v>
      </c>
      <c r="H9" s="11" t="s">
        <v>295</v>
      </c>
      <c r="I9" s="173"/>
    </row>
    <row r="10" spans="1:10" x14ac:dyDescent="0.2">
      <c r="B10" s="7"/>
      <c r="C10" s="46">
        <v>3</v>
      </c>
      <c r="D10" s="8" t="s">
        <v>254</v>
      </c>
      <c r="E10" s="171"/>
      <c r="F10" s="10"/>
      <c r="G10" s="46">
        <v>3</v>
      </c>
      <c r="H10" s="11" t="s">
        <v>296</v>
      </c>
      <c r="I10" s="173"/>
    </row>
    <row r="11" spans="1:10" x14ac:dyDescent="0.2">
      <c r="B11" s="7"/>
      <c r="C11" s="46">
        <v>4</v>
      </c>
      <c r="D11" s="8" t="s">
        <v>255</v>
      </c>
      <c r="E11" s="171"/>
      <c r="F11" s="10"/>
      <c r="G11" s="8"/>
      <c r="H11" s="24" t="s">
        <v>19</v>
      </c>
      <c r="I11" s="12">
        <f>SUM(I8:I10)</f>
        <v>0</v>
      </c>
    </row>
    <row r="12" spans="1:10" x14ac:dyDescent="0.2">
      <c r="B12" s="7"/>
      <c r="C12" s="46">
        <v>5</v>
      </c>
      <c r="D12" s="8" t="s">
        <v>11</v>
      </c>
      <c r="E12" s="171"/>
      <c r="F12" s="10"/>
      <c r="G12" s="46">
        <v>4</v>
      </c>
      <c r="H12" s="11" t="s">
        <v>297</v>
      </c>
      <c r="I12" s="173"/>
    </row>
    <row r="13" spans="1:10" x14ac:dyDescent="0.2">
      <c r="B13" s="7"/>
      <c r="C13" s="46">
        <v>6</v>
      </c>
      <c r="D13" s="8" t="s">
        <v>256</v>
      </c>
      <c r="E13" s="171"/>
      <c r="F13" s="10"/>
      <c r="G13" s="46">
        <v>5</v>
      </c>
      <c r="H13" s="11" t="s">
        <v>298</v>
      </c>
      <c r="I13" s="173"/>
    </row>
    <row r="14" spans="1:10" x14ac:dyDescent="0.2">
      <c r="B14" s="7"/>
      <c r="C14" s="46">
        <v>7</v>
      </c>
      <c r="D14" s="8" t="s">
        <v>257</v>
      </c>
      <c r="E14" s="171"/>
      <c r="F14" s="10"/>
      <c r="G14" s="46">
        <v>6</v>
      </c>
      <c r="H14" s="11" t="s">
        <v>299</v>
      </c>
      <c r="I14" s="173"/>
    </row>
    <row r="15" spans="1:10" x14ac:dyDescent="0.2">
      <c r="B15" s="7"/>
      <c r="C15" s="46">
        <v>8</v>
      </c>
      <c r="D15" s="8" t="s">
        <v>258</v>
      </c>
      <c r="E15" s="171"/>
      <c r="F15" s="10"/>
      <c r="G15" s="8"/>
      <c r="H15" s="24" t="s">
        <v>19</v>
      </c>
      <c r="I15" s="12">
        <f>SUM(I12:I14)</f>
        <v>0</v>
      </c>
    </row>
    <row r="16" spans="1:10" x14ac:dyDescent="0.2">
      <c r="B16" s="7"/>
      <c r="C16" s="46">
        <v>9</v>
      </c>
      <c r="D16" s="8" t="s">
        <v>259</v>
      </c>
      <c r="E16" s="171"/>
      <c r="F16" s="10"/>
      <c r="G16" s="46">
        <v>7</v>
      </c>
      <c r="H16" s="11" t="s">
        <v>300</v>
      </c>
      <c r="I16" s="173"/>
    </row>
    <row r="17" spans="2:9" x14ac:dyDescent="0.2">
      <c r="B17" s="7"/>
      <c r="C17" s="46">
        <v>10</v>
      </c>
      <c r="D17" s="8" t="s">
        <v>260</v>
      </c>
      <c r="E17" s="171"/>
      <c r="F17" s="10"/>
      <c r="G17" s="46">
        <v>8</v>
      </c>
      <c r="H17" s="11" t="s">
        <v>301</v>
      </c>
      <c r="I17" s="173"/>
    </row>
    <row r="18" spans="2:9" x14ac:dyDescent="0.2">
      <c r="B18" s="7"/>
      <c r="C18" s="46">
        <v>11</v>
      </c>
      <c r="D18" s="8" t="s">
        <v>261</v>
      </c>
      <c r="E18" s="171"/>
      <c r="F18" s="10"/>
      <c r="G18" s="46">
        <v>9</v>
      </c>
      <c r="H18" s="11" t="s">
        <v>15</v>
      </c>
      <c r="I18" s="173"/>
    </row>
    <row r="19" spans="2:9" x14ac:dyDescent="0.2">
      <c r="B19" s="7"/>
      <c r="C19" s="46">
        <v>12</v>
      </c>
      <c r="D19" s="8" t="s">
        <v>262</v>
      </c>
      <c r="E19" s="171"/>
      <c r="F19" s="10"/>
      <c r="G19" s="46">
        <v>10</v>
      </c>
      <c r="H19" s="11" t="s">
        <v>302</v>
      </c>
      <c r="I19" s="173"/>
    </row>
    <row r="20" spans="2:9" x14ac:dyDescent="0.2">
      <c r="B20" s="7"/>
      <c r="C20" s="46">
        <v>13</v>
      </c>
      <c r="D20" s="8" t="s">
        <v>263</v>
      </c>
      <c r="E20" s="171"/>
      <c r="F20" s="10"/>
      <c r="G20" s="46">
        <v>11</v>
      </c>
      <c r="H20" s="11" t="s">
        <v>303</v>
      </c>
      <c r="I20" s="173"/>
    </row>
    <row r="21" spans="2:9" x14ac:dyDescent="0.2">
      <c r="B21" s="7"/>
      <c r="C21" s="46">
        <v>14</v>
      </c>
      <c r="D21" s="8" t="s">
        <v>9</v>
      </c>
      <c r="E21" s="171"/>
      <c r="F21" s="10"/>
      <c r="G21" s="46">
        <v>12</v>
      </c>
      <c r="H21" s="11" t="s">
        <v>304</v>
      </c>
      <c r="I21" s="173"/>
    </row>
    <row r="22" spans="2:9" x14ac:dyDescent="0.2">
      <c r="B22" s="7"/>
      <c r="C22" s="46">
        <v>15</v>
      </c>
      <c r="D22" s="8" t="s">
        <v>264</v>
      </c>
      <c r="E22" s="171"/>
      <c r="F22" s="10"/>
      <c r="G22" s="46">
        <v>13</v>
      </c>
      <c r="H22" s="11" t="s">
        <v>305</v>
      </c>
      <c r="I22" s="173"/>
    </row>
    <row r="23" spans="2:9" x14ac:dyDescent="0.2">
      <c r="B23" s="7"/>
      <c r="C23" s="46">
        <v>16</v>
      </c>
      <c r="D23" s="8" t="s">
        <v>265</v>
      </c>
      <c r="E23" s="171"/>
      <c r="F23" s="10"/>
      <c r="G23" s="46">
        <v>14</v>
      </c>
      <c r="H23" s="11" t="s">
        <v>306</v>
      </c>
      <c r="I23" s="173"/>
    </row>
    <row r="24" spans="2:9" x14ac:dyDescent="0.2">
      <c r="B24" s="7"/>
      <c r="C24" s="46">
        <v>17</v>
      </c>
      <c r="D24" s="8" t="s">
        <v>266</v>
      </c>
      <c r="E24" s="171"/>
      <c r="F24" s="10"/>
      <c r="G24" s="46">
        <v>15</v>
      </c>
      <c r="H24" s="11" t="s">
        <v>307</v>
      </c>
      <c r="I24" s="173"/>
    </row>
    <row r="25" spans="2:9" x14ac:dyDescent="0.2">
      <c r="B25" s="7"/>
      <c r="C25" s="46">
        <f>IF(D25&gt;0,COUNTA(D$8:D24)-COUNT(D$8:D24)+1,0)</f>
        <v>0</v>
      </c>
      <c r="D25" s="172"/>
      <c r="E25" s="171"/>
      <c r="F25" s="10"/>
      <c r="G25" s="46">
        <v>16</v>
      </c>
      <c r="H25" s="11" t="s">
        <v>308</v>
      </c>
      <c r="I25" s="173"/>
    </row>
    <row r="26" spans="2:9" x14ac:dyDescent="0.2">
      <c r="B26" s="7"/>
      <c r="C26" s="46">
        <f>IF(D26&gt;0,COUNTA(D$8:D25)-COUNT(D$8:D25)+1,0)</f>
        <v>0</v>
      </c>
      <c r="D26" s="172"/>
      <c r="E26" s="171"/>
      <c r="F26" s="10"/>
      <c r="G26" s="46">
        <v>17</v>
      </c>
      <c r="H26" s="11" t="s">
        <v>309</v>
      </c>
      <c r="I26" s="173"/>
    </row>
    <row r="27" spans="2:9" x14ac:dyDescent="0.2">
      <c r="B27" s="7"/>
      <c r="C27" s="46">
        <f>IF(D27&gt;0,COUNTA(D$8:D26)-COUNT(D$8:D26)+1,0)</f>
        <v>0</v>
      </c>
      <c r="D27" s="172"/>
      <c r="E27" s="171"/>
      <c r="F27" s="10"/>
      <c r="G27" s="46">
        <v>18</v>
      </c>
      <c r="H27" s="11" t="s">
        <v>310</v>
      </c>
      <c r="I27" s="173"/>
    </row>
    <row r="28" spans="2:9" x14ac:dyDescent="0.2">
      <c r="B28" s="7"/>
      <c r="C28" s="46">
        <f>IF(D28&gt;0,COUNTA(D$8:D27)-COUNT(D$8:D27)+1,0)</f>
        <v>0</v>
      </c>
      <c r="D28" s="172"/>
      <c r="E28" s="171"/>
      <c r="F28" s="10"/>
      <c r="G28" s="46">
        <v>19</v>
      </c>
      <c r="H28" s="11" t="s">
        <v>311</v>
      </c>
      <c r="I28" s="173"/>
    </row>
    <row r="29" spans="2:9" x14ac:dyDescent="0.2">
      <c r="B29" s="7"/>
      <c r="C29" s="46">
        <f>IF(D29&gt;0,COUNTA(D$8:D28)-COUNT(D$8:D28)+1,0)</f>
        <v>0</v>
      </c>
      <c r="D29" s="172"/>
      <c r="E29" s="171"/>
      <c r="F29" s="10"/>
      <c r="G29" s="46">
        <f>IF(H29&gt;0,COUNTA(H$8:H28)-COUNT(H$8:H28)-1,0)</f>
        <v>0</v>
      </c>
      <c r="H29" s="174"/>
      <c r="I29" s="173"/>
    </row>
    <row r="30" spans="2:9" x14ac:dyDescent="0.2">
      <c r="B30" s="7"/>
      <c r="C30" s="46">
        <f>IF(D30&gt;0,COUNTA(D$8:D27)-COUNT(D$8:D27)+1,0)</f>
        <v>18</v>
      </c>
      <c r="D30" s="8" t="s">
        <v>267</v>
      </c>
      <c r="E30" s="171"/>
      <c r="F30" s="10"/>
      <c r="G30" s="46">
        <f>IF(H30&gt;0,COUNTA(H$8:H29)-COUNT(H$8:H29)-1,0)</f>
        <v>0</v>
      </c>
      <c r="H30" s="174"/>
      <c r="I30" s="173"/>
    </row>
    <row r="31" spans="2:9" x14ac:dyDescent="0.2">
      <c r="B31" s="7"/>
      <c r="C31" s="8"/>
      <c r="D31" s="8"/>
      <c r="E31" s="9"/>
      <c r="F31" s="10"/>
      <c r="G31" s="46">
        <f>IF(H31&gt;0,COUNTA(H$8:H30)-COUNT(H$8:H30)-1,0)</f>
        <v>0</v>
      </c>
      <c r="H31" s="174"/>
      <c r="I31" s="173"/>
    </row>
    <row r="32" spans="2:9" x14ac:dyDescent="0.2">
      <c r="B32" s="7" t="s">
        <v>268</v>
      </c>
      <c r="C32" s="8"/>
      <c r="D32" s="8"/>
      <c r="E32" s="9">
        <f>SUM(E33,E47,E58)</f>
        <v>0</v>
      </c>
      <c r="F32" s="10"/>
      <c r="G32" s="46">
        <f>IF(H32&gt;0,COUNTA(H$8:H31)-COUNT(H$8:H31)-1,0)</f>
        <v>0</v>
      </c>
      <c r="H32" s="174"/>
      <c r="I32" s="173"/>
    </row>
    <row r="33" spans="2:9" x14ac:dyDescent="0.2">
      <c r="B33" s="7"/>
      <c r="C33" s="8" t="s">
        <v>269</v>
      </c>
      <c r="D33" s="8"/>
      <c r="E33" s="9">
        <f>SUM(E34:E46)</f>
        <v>0</v>
      </c>
      <c r="F33" s="10"/>
      <c r="G33" s="46">
        <f>IF(H33&gt;0,COUNTA(H$8:H32)-COUNT(H$8:H32)-1,0)</f>
        <v>0</v>
      </c>
      <c r="H33" s="174"/>
      <c r="I33" s="173"/>
    </row>
    <row r="34" spans="2:9" x14ac:dyDescent="0.2">
      <c r="B34" s="7"/>
      <c r="C34" s="46">
        <v>1</v>
      </c>
      <c r="D34" s="8" t="s">
        <v>270</v>
      </c>
      <c r="E34" s="171"/>
      <c r="F34" s="10"/>
      <c r="G34" s="47"/>
      <c r="H34" s="11"/>
      <c r="I34" s="152"/>
    </row>
    <row r="35" spans="2:9" x14ac:dyDescent="0.2">
      <c r="B35" s="7"/>
      <c r="C35" s="46">
        <v>2</v>
      </c>
      <c r="D35" s="8" t="s">
        <v>271</v>
      </c>
      <c r="E35" s="171"/>
      <c r="F35" s="10" t="s">
        <v>312</v>
      </c>
      <c r="G35" s="8"/>
      <c r="H35" s="11"/>
      <c r="I35" s="12">
        <f>SUM(I36:I44)</f>
        <v>0</v>
      </c>
    </row>
    <row r="36" spans="2:9" x14ac:dyDescent="0.2">
      <c r="B36" s="7"/>
      <c r="C36" s="46">
        <v>3</v>
      </c>
      <c r="D36" s="8" t="s">
        <v>272</v>
      </c>
      <c r="E36" s="171"/>
      <c r="F36" s="10"/>
      <c r="G36" s="46">
        <v>1</v>
      </c>
      <c r="H36" s="11" t="s">
        <v>16</v>
      </c>
      <c r="I36" s="173"/>
    </row>
    <row r="37" spans="2:9" x14ac:dyDescent="0.2">
      <c r="B37" s="7"/>
      <c r="C37" s="46">
        <v>4</v>
      </c>
      <c r="D37" s="13" t="s">
        <v>273</v>
      </c>
      <c r="E37" s="171"/>
      <c r="F37" s="10"/>
      <c r="G37" s="46">
        <v>2</v>
      </c>
      <c r="H37" s="11" t="s">
        <v>313</v>
      </c>
      <c r="I37" s="173"/>
    </row>
    <row r="38" spans="2:9" x14ac:dyDescent="0.2">
      <c r="B38" s="7"/>
      <c r="C38" s="46">
        <v>5</v>
      </c>
      <c r="D38" s="8" t="s">
        <v>274</v>
      </c>
      <c r="E38" s="171"/>
      <c r="F38" s="10"/>
      <c r="G38" s="46">
        <v>3</v>
      </c>
      <c r="H38" s="11" t="s">
        <v>310</v>
      </c>
      <c r="I38" s="173"/>
    </row>
    <row r="39" spans="2:9" x14ac:dyDescent="0.2">
      <c r="B39" s="7"/>
      <c r="C39" s="46">
        <v>6</v>
      </c>
      <c r="D39" s="8" t="s">
        <v>275</v>
      </c>
      <c r="E39" s="171"/>
      <c r="F39" s="10"/>
      <c r="G39" s="46">
        <v>4</v>
      </c>
      <c r="H39" s="11" t="s">
        <v>391</v>
      </c>
      <c r="I39" s="173"/>
    </row>
    <row r="40" spans="2:9" x14ac:dyDescent="0.2">
      <c r="B40" s="7"/>
      <c r="C40" s="46">
        <v>7</v>
      </c>
      <c r="D40" s="8" t="s">
        <v>276</v>
      </c>
      <c r="E40" s="171"/>
      <c r="F40" s="10"/>
      <c r="G40" s="46">
        <f>IF(H40&gt;0,COUNTA(H$36:H39)-COUNT(H$36:H39)+1,0)</f>
        <v>0</v>
      </c>
      <c r="H40" s="310"/>
      <c r="I40" s="173"/>
    </row>
    <row r="41" spans="2:9" x14ac:dyDescent="0.2">
      <c r="B41" s="7"/>
      <c r="C41" s="46">
        <f>IF(D41&gt;0,COUNTA(D$34:D40)-COUNT(D$34:D40)+1,0)</f>
        <v>0</v>
      </c>
      <c r="D41" s="172"/>
      <c r="E41" s="171"/>
      <c r="F41" s="10"/>
      <c r="G41" s="46">
        <f>IF(H41&gt;0,COUNTA(H$36:H40)-COUNT(H$36:H40)+1,0)</f>
        <v>0</v>
      </c>
      <c r="H41" s="174"/>
      <c r="I41" s="173"/>
    </row>
    <row r="42" spans="2:9" x14ac:dyDescent="0.2">
      <c r="B42" s="7"/>
      <c r="C42" s="46">
        <f>IF(D42&gt;0,COUNTA(D$34:D41)-COUNT(D$34:D41)+1,0)</f>
        <v>0</v>
      </c>
      <c r="D42" s="172"/>
      <c r="E42" s="171"/>
      <c r="F42" s="10"/>
      <c r="G42" s="46">
        <f>IF(H42&gt;0,COUNTA(H$36:H41)-COUNT(H$36:H41)+1,0)</f>
        <v>0</v>
      </c>
      <c r="H42" s="174"/>
      <c r="I42" s="173"/>
    </row>
    <row r="43" spans="2:9" x14ac:dyDescent="0.2">
      <c r="B43" s="7"/>
      <c r="C43" s="46">
        <f>IF(D43&gt;0,COUNTA(D$34:D42)-COUNT(D$34:D42)+1,0)</f>
        <v>0</v>
      </c>
      <c r="D43" s="172"/>
      <c r="E43" s="171"/>
      <c r="F43" s="10"/>
      <c r="G43" s="46">
        <f>IF(H43&gt;0,COUNTA(H$36:H42)-COUNT(H$36:H42)+1,0)</f>
        <v>0</v>
      </c>
      <c r="H43" s="174"/>
      <c r="I43" s="173"/>
    </row>
    <row r="44" spans="2:9" x14ac:dyDescent="0.2">
      <c r="B44" s="7"/>
      <c r="C44" s="46">
        <f>IF(D44&gt;0,COUNTA(D$34:D43)-COUNT(D$34:D43)+1,0)</f>
        <v>0</v>
      </c>
      <c r="D44" s="172"/>
      <c r="E44" s="171"/>
      <c r="F44" s="10"/>
      <c r="G44" s="46">
        <f>IF(H44&gt;0,COUNTA(H$36:H43)-COUNT(H$36:H43)+1,0)</f>
        <v>0</v>
      </c>
      <c r="H44" s="174"/>
      <c r="I44" s="173"/>
    </row>
    <row r="45" spans="2:9" x14ac:dyDescent="0.2">
      <c r="B45" s="7"/>
      <c r="C45" s="46">
        <f>IF(D45&gt;0,COUNTA(D$34:D44)-COUNT(D$34:D44)+1,0)</f>
        <v>0</v>
      </c>
      <c r="D45" s="172"/>
      <c r="E45" s="171"/>
      <c r="F45" s="10"/>
      <c r="G45" s="47"/>
      <c r="H45" s="11"/>
      <c r="I45" s="152"/>
    </row>
    <row r="46" spans="2:9" x14ac:dyDescent="0.2">
      <c r="B46" s="7"/>
      <c r="C46" s="47"/>
      <c r="D46" s="8"/>
      <c r="E46" s="171"/>
      <c r="F46" s="10"/>
      <c r="G46" s="47"/>
      <c r="H46" s="11"/>
      <c r="I46" s="152"/>
    </row>
    <row r="47" spans="2:9" x14ac:dyDescent="0.2">
      <c r="B47" s="7"/>
      <c r="C47" s="8" t="s">
        <v>277</v>
      </c>
      <c r="D47" s="8"/>
      <c r="E47" s="9">
        <f>SUM(E48:E57)</f>
        <v>0</v>
      </c>
      <c r="F47" s="10"/>
      <c r="G47" s="46"/>
      <c r="H47" s="11"/>
      <c r="I47" s="152"/>
    </row>
    <row r="48" spans="2:9" ht="13.5" customHeight="1" x14ac:dyDescent="0.2">
      <c r="B48" s="7"/>
      <c r="C48" s="46">
        <v>1</v>
      </c>
      <c r="D48" s="8" t="s">
        <v>224</v>
      </c>
      <c r="E48" s="171"/>
      <c r="F48" s="10"/>
      <c r="G48" s="46"/>
      <c r="H48" s="11"/>
      <c r="I48" s="152"/>
    </row>
    <row r="49" spans="1:10" x14ac:dyDescent="0.2">
      <c r="B49" s="7"/>
      <c r="C49" s="46">
        <v>2</v>
      </c>
      <c r="D49" s="8" t="s">
        <v>278</v>
      </c>
      <c r="E49" s="171"/>
      <c r="F49" s="10"/>
      <c r="G49" s="46"/>
      <c r="H49" s="11"/>
      <c r="I49" s="152"/>
    </row>
    <row r="50" spans="1:10" x14ac:dyDescent="0.2">
      <c r="B50" s="7"/>
      <c r="C50" s="46">
        <v>3</v>
      </c>
      <c r="D50" s="8" t="s">
        <v>279</v>
      </c>
      <c r="E50" s="171"/>
      <c r="F50" s="10"/>
      <c r="G50" s="47"/>
      <c r="H50" s="11"/>
      <c r="I50" s="152"/>
    </row>
    <row r="51" spans="1:10" x14ac:dyDescent="0.2">
      <c r="B51" s="7"/>
      <c r="C51" s="46">
        <v>4</v>
      </c>
      <c r="D51" s="8" t="s">
        <v>280</v>
      </c>
      <c r="E51" s="171"/>
      <c r="F51" s="10"/>
      <c r="G51" s="47"/>
      <c r="H51" s="11"/>
      <c r="I51" s="152"/>
    </row>
    <row r="52" spans="1:10" x14ac:dyDescent="0.2">
      <c r="B52" s="7"/>
      <c r="C52" s="46"/>
      <c r="D52" s="8"/>
      <c r="E52" s="171"/>
      <c r="F52" s="710" t="s">
        <v>28</v>
      </c>
      <c r="G52" s="711"/>
      <c r="H52" s="712"/>
      <c r="I52" s="12">
        <f>SUM(I7,I35)</f>
        <v>0</v>
      </c>
    </row>
    <row r="53" spans="1:10" x14ac:dyDescent="0.2">
      <c r="B53" s="7"/>
      <c r="C53" s="46">
        <f>IF(D53&gt;0,COUNTA(D$48:D52)-COUNT(D$48:D52)+1,0)</f>
        <v>0</v>
      </c>
      <c r="D53" s="172"/>
      <c r="E53" s="171"/>
      <c r="F53" s="10"/>
      <c r="G53" s="8"/>
      <c r="H53" s="11"/>
      <c r="I53" s="12"/>
    </row>
    <row r="54" spans="1:10" ht="13.5" customHeight="1" x14ac:dyDescent="0.2">
      <c r="B54" s="7"/>
      <c r="C54" s="46">
        <f>IF(D54&gt;0,COUNTA(D$48:D53)-COUNT(D$48:D53)+1,0)</f>
        <v>0</v>
      </c>
      <c r="D54" s="172"/>
      <c r="E54" s="171"/>
      <c r="F54" s="14" t="s">
        <v>225</v>
      </c>
      <c r="G54" s="15"/>
      <c r="H54" s="16"/>
      <c r="I54" s="12"/>
    </row>
    <row r="55" spans="1:10" x14ac:dyDescent="0.2">
      <c r="B55" s="7"/>
      <c r="C55" s="46">
        <f>IF(D55&gt;0,COUNTA(D$48:D54)-COUNT(D$48:D54)+1,0)</f>
        <v>0</v>
      </c>
      <c r="D55" s="172"/>
      <c r="E55" s="171"/>
      <c r="F55" s="10" t="s">
        <v>226</v>
      </c>
      <c r="G55" s="8"/>
      <c r="H55" s="11"/>
      <c r="I55" s="12">
        <f>SUM(I56,I57,I58,I65,I73,I74)</f>
        <v>0</v>
      </c>
    </row>
    <row r="56" spans="1:10" s="189" customFormat="1" x14ac:dyDescent="0.2">
      <c r="A56" s="183"/>
      <c r="B56" s="184"/>
      <c r="C56" s="185">
        <f>IF(D56&gt;0,COUNTA(D$48:D55)-COUNT(D$48:D55)+1,0)</f>
        <v>0</v>
      </c>
      <c r="D56" s="175"/>
      <c r="E56" s="186"/>
      <c r="F56" s="187"/>
      <c r="G56" s="23" t="s">
        <v>227</v>
      </c>
      <c r="H56" s="188"/>
      <c r="I56" s="199"/>
      <c r="J56" s="183"/>
    </row>
    <row r="57" spans="1:10" s="189" customFormat="1" x14ac:dyDescent="0.2">
      <c r="A57" s="183"/>
      <c r="B57" s="184"/>
      <c r="C57" s="185">
        <f>IF(D57&gt;0,COUNTA(D$48:D56)-COUNT(D$48:D56)+1,0)</f>
        <v>0</v>
      </c>
      <c r="D57" s="175"/>
      <c r="E57" s="186"/>
      <c r="F57" s="187"/>
      <c r="G57" s="190" t="s">
        <v>228</v>
      </c>
      <c r="H57" s="188"/>
      <c r="I57" s="182"/>
      <c r="J57" s="183"/>
    </row>
    <row r="58" spans="1:10" x14ac:dyDescent="0.2">
      <c r="B58" s="7"/>
      <c r="C58" s="8" t="s">
        <v>281</v>
      </c>
      <c r="D58" s="8"/>
      <c r="E58" s="9">
        <f>SUM(E59:E74)</f>
        <v>0</v>
      </c>
      <c r="F58" s="10"/>
      <c r="G58" s="8" t="s">
        <v>236</v>
      </c>
      <c r="H58" s="11"/>
      <c r="I58" s="12">
        <f>SUM(I59:I64)</f>
        <v>0</v>
      </c>
    </row>
    <row r="59" spans="1:10" x14ac:dyDescent="0.2">
      <c r="B59" s="7"/>
      <c r="C59" s="46">
        <v>1</v>
      </c>
      <c r="D59" s="8" t="s">
        <v>12</v>
      </c>
      <c r="E59" s="171"/>
      <c r="F59" s="10"/>
      <c r="G59" s="46">
        <v>1</v>
      </c>
      <c r="H59" s="11" t="s">
        <v>48</v>
      </c>
      <c r="I59" s="173"/>
    </row>
    <row r="60" spans="1:10" x14ac:dyDescent="0.2">
      <c r="B60" s="7"/>
      <c r="C60" s="46">
        <v>2</v>
      </c>
      <c r="D60" s="8" t="s">
        <v>282</v>
      </c>
      <c r="E60" s="171"/>
      <c r="F60" s="10"/>
      <c r="G60" s="46">
        <v>2</v>
      </c>
      <c r="H60" s="11" t="s">
        <v>237</v>
      </c>
      <c r="I60" s="173"/>
    </row>
    <row r="61" spans="1:10" x14ac:dyDescent="0.2">
      <c r="B61" s="7"/>
      <c r="C61" s="46">
        <v>3</v>
      </c>
      <c r="D61" s="8" t="s">
        <v>13</v>
      </c>
      <c r="E61" s="171"/>
      <c r="F61" s="10"/>
      <c r="G61" s="46"/>
      <c r="H61" s="172"/>
      <c r="I61" s="173"/>
    </row>
    <row r="62" spans="1:10" x14ac:dyDescent="0.2">
      <c r="B62" s="7"/>
      <c r="C62" s="46">
        <v>4</v>
      </c>
      <c r="D62" s="8" t="s">
        <v>14</v>
      </c>
      <c r="E62" s="171"/>
      <c r="F62" s="10"/>
      <c r="G62" s="46"/>
      <c r="H62" s="174"/>
      <c r="I62" s="173"/>
    </row>
    <row r="63" spans="1:10" x14ac:dyDescent="0.2">
      <c r="B63" s="7"/>
      <c r="C63" s="46">
        <v>5</v>
      </c>
      <c r="D63" s="8" t="s">
        <v>10</v>
      </c>
      <c r="E63" s="171"/>
      <c r="F63" s="10"/>
      <c r="G63" s="46"/>
      <c r="H63" s="174"/>
      <c r="I63" s="173"/>
    </row>
    <row r="64" spans="1:10" x14ac:dyDescent="0.2">
      <c r="B64" s="7"/>
      <c r="C64" s="46">
        <v>6</v>
      </c>
      <c r="D64" s="8" t="s">
        <v>283</v>
      </c>
      <c r="E64" s="171"/>
      <c r="F64" s="10"/>
      <c r="G64" s="46"/>
      <c r="H64" s="174"/>
      <c r="I64" s="173"/>
    </row>
    <row r="65" spans="2:9" x14ac:dyDescent="0.2">
      <c r="B65" s="7"/>
      <c r="C65" s="46">
        <v>7</v>
      </c>
      <c r="D65" s="8" t="s">
        <v>284</v>
      </c>
      <c r="E65" s="171"/>
      <c r="F65" s="10"/>
      <c r="G65" s="8" t="s">
        <v>238</v>
      </c>
      <c r="H65" s="11"/>
      <c r="I65" s="12">
        <f>SUM(I66,I68:I72)</f>
        <v>0</v>
      </c>
    </row>
    <row r="66" spans="2:9" x14ac:dyDescent="0.2">
      <c r="B66" s="7"/>
      <c r="C66" s="46">
        <v>8</v>
      </c>
      <c r="D66" s="8" t="s">
        <v>285</v>
      </c>
      <c r="E66" s="171"/>
      <c r="F66" s="10"/>
      <c r="G66" s="46">
        <v>1</v>
      </c>
      <c r="H66" s="11" t="s">
        <v>49</v>
      </c>
      <c r="I66" s="173"/>
    </row>
    <row r="67" spans="2:9" x14ac:dyDescent="0.2">
      <c r="B67" s="7"/>
      <c r="C67" s="46">
        <v>9</v>
      </c>
      <c r="D67" s="8" t="s">
        <v>286</v>
      </c>
      <c r="E67" s="171"/>
      <c r="F67" s="10"/>
      <c r="G67" s="46">
        <v>2</v>
      </c>
      <c r="H67" s="11" t="s">
        <v>4</v>
      </c>
      <c r="I67" s="12">
        <f>SUM(I68:I72)</f>
        <v>0</v>
      </c>
    </row>
    <row r="68" spans="2:9" x14ac:dyDescent="0.2">
      <c r="B68" s="7"/>
      <c r="C68" s="46">
        <v>10</v>
      </c>
      <c r="D68" s="8" t="s">
        <v>266</v>
      </c>
      <c r="E68" s="171"/>
      <c r="F68" s="10"/>
      <c r="G68" s="46"/>
      <c r="H68" s="175" t="s">
        <v>336</v>
      </c>
      <c r="I68" s="173"/>
    </row>
    <row r="69" spans="2:9" x14ac:dyDescent="0.2">
      <c r="B69" s="7"/>
      <c r="C69" s="46">
        <f>IF(D69&gt;0,COUNTA(D$59:D68)-COUNT(D$59:D68)+1,0)</f>
        <v>0</v>
      </c>
      <c r="D69" s="172"/>
      <c r="E69" s="171"/>
      <c r="F69" s="10"/>
      <c r="G69" s="46"/>
      <c r="H69" s="175" t="s">
        <v>337</v>
      </c>
      <c r="I69" s="173"/>
    </row>
    <row r="70" spans="2:9" x14ac:dyDescent="0.2">
      <c r="B70" s="7"/>
      <c r="C70" s="46">
        <f>IF(D70&gt;0,COUNTA(D$59:D69)-COUNT(D$59:D69)+1,0)</f>
        <v>0</v>
      </c>
      <c r="D70" s="172"/>
      <c r="E70" s="171"/>
      <c r="F70" s="10"/>
      <c r="G70" s="46"/>
      <c r="H70" s="175" t="s">
        <v>376</v>
      </c>
      <c r="I70" s="173"/>
    </row>
    <row r="71" spans="2:9" x14ac:dyDescent="0.2">
      <c r="B71" s="7"/>
      <c r="C71" s="46">
        <f>IF(D71&gt;0,COUNTA(D$59:D70)-COUNT(D$59:D70)+1,0)</f>
        <v>0</v>
      </c>
      <c r="D71" s="172"/>
      <c r="E71" s="171"/>
      <c r="F71" s="10"/>
      <c r="G71" s="46"/>
      <c r="H71" s="175" t="s">
        <v>154</v>
      </c>
      <c r="I71" s="173"/>
    </row>
    <row r="72" spans="2:9" x14ac:dyDescent="0.2">
      <c r="B72" s="7"/>
      <c r="C72" s="46">
        <f>IF(D72&gt;0,COUNTA(D$59:D71)-COUNT(D$59:D71)+1,0)</f>
        <v>0</v>
      </c>
      <c r="D72" s="172"/>
      <c r="E72" s="171"/>
      <c r="F72" s="10"/>
      <c r="G72" s="46"/>
      <c r="H72" s="174"/>
      <c r="I72" s="173"/>
    </row>
    <row r="73" spans="2:9" x14ac:dyDescent="0.2">
      <c r="B73" s="7"/>
      <c r="C73" s="46">
        <f>IF(D73&gt;0,COUNTA(D$59:D72)-COUNT(D$59:D72)+1,0)</f>
        <v>0</v>
      </c>
      <c r="D73" s="172"/>
      <c r="E73" s="171"/>
      <c r="F73" s="10"/>
      <c r="G73" s="8" t="s">
        <v>229</v>
      </c>
      <c r="H73" s="11"/>
      <c r="I73" s="173"/>
    </row>
    <row r="74" spans="2:9" x14ac:dyDescent="0.2">
      <c r="B74" s="7"/>
      <c r="C74" s="46">
        <f>IF(D74&gt;0,COUNTA(D$59:D73)-COUNT(D$59:D73)+1,0)</f>
        <v>11</v>
      </c>
      <c r="D74" s="8" t="s">
        <v>267</v>
      </c>
      <c r="E74" s="171"/>
      <c r="F74" s="10"/>
      <c r="G74" s="8" t="s">
        <v>230</v>
      </c>
      <c r="H74" s="11"/>
      <c r="I74" s="173"/>
    </row>
    <row r="75" spans="2:9" x14ac:dyDescent="0.2">
      <c r="B75" s="7"/>
      <c r="C75" s="8"/>
      <c r="D75" s="8"/>
      <c r="E75" s="9"/>
      <c r="F75" s="10"/>
      <c r="G75" s="8"/>
      <c r="H75" s="11"/>
      <c r="I75" s="12"/>
    </row>
    <row r="76" spans="2:9" x14ac:dyDescent="0.2">
      <c r="B76" s="7" t="s">
        <v>287</v>
      </c>
      <c r="C76" s="8"/>
      <c r="D76" s="8"/>
      <c r="E76" s="9">
        <f>SUM(E77:E86)</f>
        <v>0</v>
      </c>
      <c r="F76" s="10" t="s">
        <v>231</v>
      </c>
      <c r="G76" s="8"/>
      <c r="H76" s="11"/>
      <c r="I76" s="12">
        <f>SUM(I77:I82)</f>
        <v>0</v>
      </c>
    </row>
    <row r="77" spans="2:9" x14ac:dyDescent="0.2">
      <c r="B77" s="7"/>
      <c r="C77" s="46">
        <v>1</v>
      </c>
      <c r="D77" s="8" t="s">
        <v>288</v>
      </c>
      <c r="E77" s="171"/>
      <c r="F77" s="10"/>
      <c r="G77" s="8" t="s">
        <v>232</v>
      </c>
      <c r="H77" s="11"/>
      <c r="I77" s="173"/>
    </row>
    <row r="78" spans="2:9" x14ac:dyDescent="0.2">
      <c r="B78" s="7"/>
      <c r="C78" s="46">
        <v>2</v>
      </c>
      <c r="D78" s="8" t="s">
        <v>289</v>
      </c>
      <c r="E78" s="171"/>
      <c r="F78" s="10"/>
      <c r="G78" s="8" t="s">
        <v>392</v>
      </c>
      <c r="H78" s="11"/>
      <c r="I78" s="173"/>
    </row>
    <row r="79" spans="2:9" x14ac:dyDescent="0.2">
      <c r="B79" s="7"/>
      <c r="C79" s="46">
        <v>3</v>
      </c>
      <c r="D79" s="8" t="s">
        <v>290</v>
      </c>
      <c r="E79" s="171"/>
      <c r="F79" s="10"/>
      <c r="G79" s="8" t="s">
        <v>233</v>
      </c>
      <c r="H79" s="11"/>
      <c r="I79" s="173"/>
    </row>
    <row r="80" spans="2:9" ht="13.5" customHeight="1" x14ac:dyDescent="0.2">
      <c r="B80" s="7"/>
      <c r="C80" s="46">
        <v>4</v>
      </c>
      <c r="D80" s="8" t="s">
        <v>291</v>
      </c>
      <c r="E80" s="171"/>
      <c r="F80" s="10"/>
      <c r="G80" s="172"/>
      <c r="H80" s="174"/>
      <c r="I80" s="173"/>
    </row>
    <row r="81" spans="1:10" x14ac:dyDescent="0.2">
      <c r="B81" s="7"/>
      <c r="C81" s="46">
        <v>5</v>
      </c>
      <c r="D81" s="8" t="s">
        <v>292</v>
      </c>
      <c r="E81" s="171"/>
      <c r="F81" s="10"/>
      <c r="G81" s="172"/>
      <c r="H81" s="174"/>
      <c r="I81" s="173"/>
    </row>
    <row r="82" spans="1:10" x14ac:dyDescent="0.2">
      <c r="B82" s="7"/>
      <c r="C82" s="46">
        <f>IF(D82&gt;0,COUNTA(D$77:D81)-COUNT(D$77:D81)+1,0)</f>
        <v>0</v>
      </c>
      <c r="D82" s="172"/>
      <c r="E82" s="171"/>
      <c r="F82" s="10"/>
      <c r="G82" s="172"/>
      <c r="H82" s="174"/>
      <c r="I82" s="173"/>
    </row>
    <row r="83" spans="1:10" ht="13.5" customHeight="1" x14ac:dyDescent="0.2">
      <c r="B83" s="7"/>
      <c r="C83" s="46">
        <f>IF(D83&gt;0,COUNTA(D$77:D82)-COUNT(D$77:D82)+1,0)</f>
        <v>0</v>
      </c>
      <c r="D83" s="172"/>
      <c r="E83" s="171"/>
      <c r="F83" s="10" t="s">
        <v>234</v>
      </c>
      <c r="G83" s="8"/>
      <c r="H83" s="11"/>
      <c r="I83" s="12">
        <f>SUM(I84:I86)</f>
        <v>0</v>
      </c>
    </row>
    <row r="84" spans="1:10" x14ac:dyDescent="0.2">
      <c r="B84" s="7"/>
      <c r="C84" s="46">
        <f>IF(D84&gt;0,COUNTA(D$77:D83)-COUNT(D$77:D83)+1,0)</f>
        <v>0</v>
      </c>
      <c r="D84" s="172"/>
      <c r="E84" s="171"/>
      <c r="F84" s="10"/>
      <c r="G84" s="8"/>
      <c r="H84" s="11"/>
      <c r="I84" s="173"/>
    </row>
    <row r="85" spans="1:10" x14ac:dyDescent="0.2">
      <c r="A85" s="8"/>
      <c r="B85" s="7"/>
      <c r="C85" s="46">
        <f>IF(D85&gt;0,COUNTA(D$77:D84)-COUNT(D$77:D84)+1,0)</f>
        <v>0</v>
      </c>
      <c r="D85" s="172"/>
      <c r="E85" s="171"/>
      <c r="F85" s="10"/>
      <c r="G85" s="8"/>
      <c r="H85" s="11"/>
      <c r="I85" s="173"/>
    </row>
    <row r="86" spans="1:10" ht="13.5" customHeight="1" x14ac:dyDescent="0.2">
      <c r="A86" s="8"/>
      <c r="B86" s="7"/>
      <c r="C86" s="46">
        <f>IF(D86&gt;0,COUNTA(D$77:D85)-COUNT(D$77:D85)+1,0)</f>
        <v>0</v>
      </c>
      <c r="D86" s="172"/>
      <c r="E86" s="171"/>
      <c r="F86" s="10"/>
      <c r="G86" s="8"/>
      <c r="H86" s="11"/>
      <c r="I86" s="173"/>
    </row>
    <row r="87" spans="1:10" ht="13.5" customHeight="1" x14ac:dyDescent="0.2">
      <c r="A87" s="8"/>
      <c r="B87" s="7"/>
      <c r="C87" s="46"/>
      <c r="D87" s="149"/>
      <c r="E87" s="148"/>
      <c r="F87" s="710" t="s">
        <v>193</v>
      </c>
      <c r="G87" s="711"/>
      <c r="H87" s="712"/>
      <c r="I87" s="12">
        <f>SUM(I55,I76,I83)</f>
        <v>0</v>
      </c>
    </row>
    <row r="88" spans="1:10" x14ac:dyDescent="0.2">
      <c r="A88" s="8"/>
      <c r="B88" s="7"/>
      <c r="C88" s="46"/>
      <c r="D88" s="149"/>
      <c r="E88" s="148"/>
      <c r="F88" s="10"/>
      <c r="G88" s="8"/>
      <c r="H88" s="11"/>
      <c r="I88" s="12"/>
    </row>
    <row r="89" spans="1:10" x14ac:dyDescent="0.2">
      <c r="A89" s="8"/>
      <c r="B89" s="7"/>
      <c r="C89" s="46"/>
      <c r="D89" s="149"/>
      <c r="E89" s="148"/>
      <c r="F89" s="10"/>
      <c r="G89" s="8"/>
      <c r="H89" s="11"/>
      <c r="I89" s="12"/>
    </row>
    <row r="90" spans="1:10" x14ac:dyDescent="0.2">
      <c r="A90" s="8"/>
      <c r="B90" s="7"/>
      <c r="C90" s="46"/>
      <c r="D90" s="149"/>
      <c r="E90" s="148"/>
      <c r="F90" s="10"/>
      <c r="G90" s="8"/>
      <c r="H90" s="11"/>
      <c r="I90" s="12"/>
    </row>
    <row r="91" spans="1:10" x14ac:dyDescent="0.2">
      <c r="A91" s="8"/>
      <c r="B91" s="7"/>
      <c r="C91" s="46"/>
      <c r="D91" s="149"/>
      <c r="E91" s="148"/>
      <c r="F91" s="10"/>
      <c r="G91" s="8"/>
      <c r="H91" s="11"/>
      <c r="I91" s="17"/>
      <c r="J91" s="8"/>
    </row>
    <row r="92" spans="1:10" x14ac:dyDescent="0.2">
      <c r="A92" s="8"/>
      <c r="B92" s="7"/>
      <c r="C92" s="46"/>
      <c r="D92" s="149"/>
      <c r="E92" s="148"/>
      <c r="F92" s="140"/>
      <c r="G92" s="141"/>
      <c r="H92" s="44"/>
      <c r="I92" s="12"/>
    </row>
    <row r="93" spans="1:10" ht="13.5" customHeight="1" x14ac:dyDescent="0.2">
      <c r="A93" s="8"/>
      <c r="B93" s="7"/>
      <c r="C93" s="46"/>
      <c r="D93" s="149"/>
      <c r="E93" s="148"/>
      <c r="F93" s="10"/>
      <c r="G93" s="8"/>
      <c r="H93" s="11"/>
      <c r="I93" s="12"/>
    </row>
    <row r="94" spans="1:10" s="102" customFormat="1" x14ac:dyDescent="0.2">
      <c r="A94" s="8"/>
      <c r="B94" s="62"/>
      <c r="C94" s="63"/>
      <c r="D94" s="151"/>
      <c r="E94" s="150"/>
      <c r="F94" s="65"/>
      <c r="G94" s="64"/>
      <c r="H94" s="66"/>
      <c r="I94" s="67"/>
      <c r="J94" s="19"/>
    </row>
    <row r="95" spans="1:10" ht="13.5" customHeight="1" x14ac:dyDescent="0.2">
      <c r="A95" s="8"/>
      <c r="B95" s="706" t="s">
        <v>26</v>
      </c>
      <c r="C95" s="707"/>
      <c r="D95" s="708"/>
      <c r="E95" s="18">
        <f>SUM(E7,E32,E76)</f>
        <v>0</v>
      </c>
      <c r="F95" s="709" t="s">
        <v>235</v>
      </c>
      <c r="G95" s="707"/>
      <c r="H95" s="708"/>
      <c r="I95" s="68">
        <f>SUM(I52,I87)</f>
        <v>0</v>
      </c>
    </row>
    <row r="96" spans="1:10" x14ac:dyDescent="0.2">
      <c r="A96" s="8"/>
      <c r="B96" s="2" t="s">
        <v>3</v>
      </c>
      <c r="C96" s="2"/>
      <c r="D96" s="2"/>
      <c r="E96" s="2"/>
      <c r="F96" s="2"/>
      <c r="G96" s="2"/>
      <c r="H96" s="2"/>
      <c r="I96" s="2"/>
    </row>
    <row r="97" spans="1:10" x14ac:dyDescent="0.2">
      <c r="A97" s="8"/>
      <c r="B97" s="42">
        <v>1</v>
      </c>
      <c r="C97" s="718" t="s">
        <v>352</v>
      </c>
      <c r="D97" s="719"/>
      <c r="E97" s="719"/>
      <c r="F97" s="719"/>
      <c r="G97" s="719"/>
      <c r="H97" s="719"/>
      <c r="I97" s="720"/>
    </row>
    <row r="98" spans="1:10" x14ac:dyDescent="0.2">
      <c r="A98" s="8"/>
      <c r="B98" s="236"/>
      <c r="C98" s="21"/>
      <c r="D98" s="21"/>
      <c r="E98" s="21"/>
      <c r="F98" s="21"/>
      <c r="G98" s="21"/>
      <c r="H98" s="21"/>
      <c r="I98" s="237"/>
    </row>
    <row r="99" spans="1:10" x14ac:dyDescent="0.2">
      <c r="A99" s="8"/>
      <c r="B99" s="71" t="s">
        <v>150</v>
      </c>
      <c r="C99" s="721" t="s">
        <v>354</v>
      </c>
      <c r="D99" s="722"/>
      <c r="E99" s="722"/>
      <c r="F99" s="722"/>
      <c r="G99" s="722"/>
      <c r="H99" s="722"/>
      <c r="I99" s="715"/>
      <c r="J99" s="8"/>
    </row>
    <row r="100" spans="1:10" x14ac:dyDescent="0.2">
      <c r="A100" s="8"/>
      <c r="B100" s="69"/>
      <c r="C100" s="51"/>
      <c r="D100" s="52" t="s">
        <v>38</v>
      </c>
      <c r="E100" s="53"/>
      <c r="F100" s="53"/>
      <c r="G100" s="53"/>
      <c r="H100" s="52" t="s">
        <v>39</v>
      </c>
      <c r="I100" s="54"/>
      <c r="J100" s="43"/>
    </row>
    <row r="101" spans="1:10" x14ac:dyDescent="0.2">
      <c r="A101" s="8"/>
      <c r="B101" s="70"/>
      <c r="C101" s="20"/>
      <c r="D101" s="716"/>
      <c r="E101" s="717"/>
      <c r="F101" s="717"/>
      <c r="G101" s="717"/>
      <c r="H101" s="191"/>
      <c r="I101" s="54" t="s">
        <v>353</v>
      </c>
      <c r="J101" s="43"/>
    </row>
    <row r="102" spans="1:10" s="102" customFormat="1" x14ac:dyDescent="0.2">
      <c r="A102" s="8"/>
      <c r="B102" s="70"/>
      <c r="C102" s="20"/>
      <c r="D102" s="716"/>
      <c r="E102" s="717"/>
      <c r="F102" s="717"/>
      <c r="G102" s="717"/>
      <c r="H102" s="191"/>
      <c r="I102" s="54" t="s">
        <v>353</v>
      </c>
    </row>
    <row r="103" spans="1:10" x14ac:dyDescent="0.2">
      <c r="A103" s="8"/>
      <c r="B103" s="70"/>
      <c r="C103" s="20"/>
      <c r="D103" s="716"/>
      <c r="E103" s="717"/>
      <c r="F103" s="717"/>
      <c r="G103" s="717"/>
      <c r="H103" s="191"/>
      <c r="I103" s="54" t="s">
        <v>353</v>
      </c>
      <c r="J103" s="43"/>
    </row>
    <row r="104" spans="1:10" x14ac:dyDescent="0.2">
      <c r="A104" s="8"/>
      <c r="B104" s="70"/>
      <c r="C104" s="20"/>
      <c r="D104" s="716"/>
      <c r="E104" s="717"/>
      <c r="F104" s="717"/>
      <c r="G104" s="717"/>
      <c r="H104" s="191"/>
      <c r="I104" s="54" t="s">
        <v>353</v>
      </c>
      <c r="J104" s="43"/>
    </row>
    <row r="105" spans="1:10" s="102" customFormat="1" x14ac:dyDescent="0.2">
      <c r="A105" s="8"/>
      <c r="B105" s="70"/>
      <c r="C105" s="20"/>
      <c r="D105" s="716"/>
      <c r="E105" s="717"/>
      <c r="F105" s="717"/>
      <c r="G105" s="717"/>
      <c r="H105" s="191"/>
      <c r="I105" s="54" t="s">
        <v>353</v>
      </c>
    </row>
    <row r="106" spans="1:10" ht="13.5" customHeight="1" x14ac:dyDescent="0.2">
      <c r="A106" s="8"/>
      <c r="B106" s="70"/>
      <c r="C106" s="20"/>
      <c r="D106" s="716"/>
      <c r="E106" s="717"/>
      <c r="F106" s="717"/>
      <c r="G106" s="717"/>
      <c r="H106" s="191">
        <v>0</v>
      </c>
      <c r="I106" s="54" t="s">
        <v>353</v>
      </c>
      <c r="J106" s="43"/>
    </row>
    <row r="107" spans="1:10" s="102" customFormat="1" ht="13.5" customHeight="1" x14ac:dyDescent="0.2">
      <c r="A107" s="8"/>
      <c r="B107" s="70"/>
      <c r="C107" s="20"/>
      <c r="D107" s="716"/>
      <c r="E107" s="717"/>
      <c r="F107" s="717"/>
      <c r="G107" s="717"/>
      <c r="H107" s="191">
        <v>0</v>
      </c>
      <c r="I107" s="54" t="s">
        <v>353</v>
      </c>
    </row>
    <row r="108" spans="1:10" s="102" customFormat="1" x14ac:dyDescent="0.2">
      <c r="A108" s="8"/>
      <c r="B108" s="70"/>
      <c r="C108" s="20"/>
      <c r="D108" s="716"/>
      <c r="E108" s="717"/>
      <c r="F108" s="717"/>
      <c r="G108" s="717"/>
      <c r="H108" s="191">
        <v>0</v>
      </c>
      <c r="I108" s="54" t="s">
        <v>353</v>
      </c>
    </row>
    <row r="109" spans="1:10" ht="13.5" customHeight="1" x14ac:dyDescent="0.2">
      <c r="A109" s="8"/>
      <c r="B109" s="70"/>
      <c r="C109" s="20"/>
      <c r="D109" s="716"/>
      <c r="E109" s="717"/>
      <c r="F109" s="717"/>
      <c r="G109" s="717"/>
      <c r="H109" s="191">
        <v>0</v>
      </c>
      <c r="I109" s="54" t="s">
        <v>353</v>
      </c>
      <c r="J109" s="43"/>
    </row>
    <row r="110" spans="1:10" ht="13.5" customHeight="1" x14ac:dyDescent="0.2">
      <c r="A110" s="8"/>
      <c r="B110" s="70"/>
      <c r="C110" s="20"/>
      <c r="D110" s="716"/>
      <c r="E110" s="717"/>
      <c r="F110" s="717"/>
      <c r="G110" s="717"/>
      <c r="H110" s="191">
        <v>0</v>
      </c>
      <c r="I110" s="54" t="s">
        <v>353</v>
      </c>
      <c r="J110" s="43"/>
    </row>
    <row r="111" spans="1:10" s="102" customFormat="1" x14ac:dyDescent="0.2">
      <c r="A111" s="57"/>
      <c r="B111" s="70"/>
      <c r="C111" s="20"/>
      <c r="D111" s="716"/>
      <c r="E111" s="717"/>
      <c r="F111" s="717"/>
      <c r="G111" s="717"/>
      <c r="H111" s="191">
        <v>0</v>
      </c>
      <c r="I111" s="54" t="s">
        <v>353</v>
      </c>
    </row>
    <row r="112" spans="1:10" x14ac:dyDescent="0.2">
      <c r="A112" s="57"/>
      <c r="B112" s="70"/>
      <c r="C112" s="20"/>
      <c r="D112" s="716"/>
      <c r="E112" s="717"/>
      <c r="F112" s="717"/>
      <c r="G112" s="717"/>
      <c r="H112" s="191">
        <v>0</v>
      </c>
      <c r="I112" s="54" t="s">
        <v>353</v>
      </c>
      <c r="J112" s="43"/>
    </row>
    <row r="113" spans="1:10" x14ac:dyDescent="0.2">
      <c r="A113" s="57"/>
      <c r="B113" s="70"/>
      <c r="C113" s="20"/>
      <c r="D113" s="716"/>
      <c r="E113" s="717"/>
      <c r="F113" s="717"/>
      <c r="G113" s="717"/>
      <c r="H113" s="191">
        <v>0</v>
      </c>
      <c r="I113" s="54" t="s">
        <v>353</v>
      </c>
      <c r="J113" s="43"/>
    </row>
    <row r="114" spans="1:10" x14ac:dyDescent="0.2">
      <c r="A114" s="57"/>
      <c r="B114" s="70"/>
      <c r="C114" s="20"/>
      <c r="D114" s="716"/>
      <c r="E114" s="717"/>
      <c r="F114" s="717"/>
      <c r="G114" s="717"/>
      <c r="H114" s="191">
        <v>0</v>
      </c>
      <c r="I114" s="54" t="s">
        <v>353</v>
      </c>
      <c r="J114" s="43"/>
    </row>
    <row r="115" spans="1:10" x14ac:dyDescent="0.2">
      <c r="A115" s="57"/>
      <c r="B115" s="70"/>
      <c r="C115" s="20"/>
      <c r="D115" s="716"/>
      <c r="E115" s="717"/>
      <c r="F115" s="717"/>
      <c r="G115" s="717"/>
      <c r="H115" s="191">
        <v>0</v>
      </c>
      <c r="I115" s="54" t="s">
        <v>353</v>
      </c>
      <c r="J115" s="43"/>
    </row>
    <row r="116" spans="1:10" x14ac:dyDescent="0.2">
      <c r="A116" s="57"/>
      <c r="B116" s="70"/>
      <c r="C116" s="20"/>
      <c r="D116" s="716"/>
      <c r="E116" s="717"/>
      <c r="F116" s="717"/>
      <c r="G116" s="717"/>
      <c r="H116" s="191">
        <v>0</v>
      </c>
      <c r="I116" s="54" t="s">
        <v>353</v>
      </c>
      <c r="J116" s="43"/>
    </row>
    <row r="117" spans="1:10" s="102" customFormat="1" ht="13.5" customHeight="1" x14ac:dyDescent="0.2">
      <c r="A117" s="57"/>
      <c r="B117" s="70"/>
      <c r="C117" s="20"/>
      <c r="D117" s="716"/>
      <c r="E117" s="717"/>
      <c r="F117" s="717"/>
      <c r="G117" s="717"/>
      <c r="H117" s="191">
        <v>0</v>
      </c>
      <c r="I117" s="54" t="s">
        <v>353</v>
      </c>
    </row>
    <row r="118" spans="1:10" x14ac:dyDescent="0.2">
      <c r="A118" s="57"/>
      <c r="B118" s="70"/>
      <c r="C118" s="20"/>
      <c r="D118" s="192"/>
      <c r="E118" s="192"/>
      <c r="F118" s="192"/>
      <c r="G118" s="192"/>
      <c r="H118" s="193"/>
      <c r="I118" s="54" t="s">
        <v>353</v>
      </c>
      <c r="J118" s="43"/>
    </row>
    <row r="119" spans="1:10" s="102" customFormat="1" x14ac:dyDescent="0.2">
      <c r="A119" s="57"/>
      <c r="B119" s="71" t="s">
        <v>355</v>
      </c>
      <c r="C119" s="723" t="s">
        <v>393</v>
      </c>
      <c r="D119" s="724"/>
      <c r="E119" s="724"/>
      <c r="F119" s="724"/>
      <c r="G119" s="724"/>
      <c r="H119" s="724"/>
      <c r="I119" s="725"/>
    </row>
    <row r="120" spans="1:10" x14ac:dyDescent="0.2">
      <c r="A120" s="57"/>
      <c r="B120" s="71"/>
      <c r="C120" s="724"/>
      <c r="D120" s="724"/>
      <c r="E120" s="724"/>
      <c r="F120" s="724"/>
      <c r="G120" s="724"/>
      <c r="H120" s="724"/>
      <c r="I120" s="725"/>
      <c r="J120" s="43"/>
    </row>
    <row r="121" spans="1:10" x14ac:dyDescent="0.2">
      <c r="A121" s="57"/>
      <c r="B121" s="71"/>
      <c r="C121" s="724"/>
      <c r="D121" s="724"/>
      <c r="E121" s="724"/>
      <c r="F121" s="724"/>
      <c r="G121" s="724"/>
      <c r="H121" s="724"/>
      <c r="I121" s="725"/>
      <c r="J121" s="43"/>
    </row>
    <row r="122" spans="1:10" s="102" customFormat="1" x14ac:dyDescent="0.2">
      <c r="A122" s="57"/>
      <c r="B122" s="69"/>
      <c r="C122" s="20"/>
      <c r="D122" s="713"/>
      <c r="E122" s="714"/>
      <c r="F122" s="714"/>
      <c r="G122" s="714"/>
      <c r="H122" s="714"/>
      <c r="I122" s="715"/>
    </row>
    <row r="123" spans="1:10" x14ac:dyDescent="0.2">
      <c r="A123" s="57"/>
      <c r="B123" s="70"/>
      <c r="C123" s="20"/>
      <c r="D123" s="20"/>
      <c r="E123" s="20"/>
      <c r="F123" s="20"/>
      <c r="G123" s="20"/>
      <c r="H123" s="20"/>
      <c r="I123" s="56"/>
      <c r="J123" s="43"/>
    </row>
    <row r="124" spans="1:10" s="102" customFormat="1" x14ac:dyDescent="0.2">
      <c r="A124" s="57"/>
      <c r="B124" s="71" t="s">
        <v>356</v>
      </c>
      <c r="C124" s="20" t="s">
        <v>33</v>
      </c>
      <c r="D124" s="20"/>
      <c r="E124" s="20"/>
      <c r="F124" s="20"/>
      <c r="G124" s="20"/>
      <c r="H124" s="57"/>
      <c r="I124" s="54"/>
    </row>
    <row r="125" spans="1:10" x14ac:dyDescent="0.2">
      <c r="A125" s="57"/>
      <c r="B125" s="69"/>
      <c r="C125" s="20"/>
      <c r="D125" s="20" t="s">
        <v>23</v>
      </c>
      <c r="E125" s="20"/>
      <c r="F125" s="20"/>
      <c r="G125" s="20"/>
      <c r="H125" s="191">
        <v>0</v>
      </c>
      <c r="I125" s="54" t="s">
        <v>353</v>
      </c>
      <c r="J125" s="43"/>
    </row>
    <row r="126" spans="1:10" x14ac:dyDescent="0.2">
      <c r="A126" s="57"/>
      <c r="B126" s="70"/>
      <c r="C126" s="20"/>
      <c r="D126" s="20" t="s">
        <v>24</v>
      </c>
      <c r="E126" s="20"/>
      <c r="F126" s="20"/>
      <c r="G126" s="20"/>
      <c r="H126" s="191">
        <v>0</v>
      </c>
      <c r="I126" s="56" t="s">
        <v>353</v>
      </c>
      <c r="J126" s="43"/>
    </row>
    <row r="127" spans="1:10" x14ac:dyDescent="0.2">
      <c r="A127" s="57"/>
      <c r="B127" s="70"/>
      <c r="C127" s="20"/>
      <c r="D127" s="20"/>
      <c r="E127" s="20"/>
      <c r="F127" s="20"/>
      <c r="G127" s="20"/>
      <c r="H127" s="20"/>
      <c r="I127" s="56"/>
      <c r="J127" s="43"/>
    </row>
    <row r="128" spans="1:10" x14ac:dyDescent="0.2">
      <c r="A128" s="57"/>
      <c r="B128" s="71" t="s">
        <v>357</v>
      </c>
      <c r="C128" s="20" t="s">
        <v>35</v>
      </c>
      <c r="D128" s="20"/>
      <c r="E128" s="20"/>
      <c r="F128" s="20"/>
      <c r="G128" s="20"/>
      <c r="H128" s="20"/>
      <c r="I128" s="54"/>
      <c r="J128" s="43"/>
    </row>
    <row r="129" spans="1:10" x14ac:dyDescent="0.2">
      <c r="A129" s="57"/>
      <c r="B129" s="69"/>
      <c r="C129" s="20"/>
      <c r="D129" s="20" t="s">
        <v>34</v>
      </c>
      <c r="E129" s="20"/>
      <c r="F129" s="20"/>
      <c r="G129" s="20"/>
      <c r="H129" s="191">
        <v>0</v>
      </c>
      <c r="I129" s="58" t="s">
        <v>353</v>
      </c>
      <c r="J129" s="43"/>
    </row>
    <row r="130" spans="1:10" x14ac:dyDescent="0.2">
      <c r="A130" s="57"/>
      <c r="B130" s="69"/>
      <c r="C130" s="20"/>
      <c r="D130" s="20"/>
      <c r="E130" s="20"/>
      <c r="F130" s="20"/>
      <c r="G130" s="20"/>
      <c r="H130" s="20"/>
      <c r="I130" s="56"/>
      <c r="J130" s="43"/>
    </row>
    <row r="131" spans="1:10" x14ac:dyDescent="0.2">
      <c r="A131" s="57"/>
      <c r="B131" s="71" t="s">
        <v>358</v>
      </c>
      <c r="C131" s="20" t="s">
        <v>36</v>
      </c>
      <c r="D131" s="20"/>
      <c r="E131" s="20"/>
      <c r="F131" s="20"/>
      <c r="G131" s="20"/>
      <c r="H131" s="312">
        <v>0</v>
      </c>
      <c r="I131" s="54" t="s">
        <v>353</v>
      </c>
      <c r="J131" s="43"/>
    </row>
    <row r="132" spans="1:10" x14ac:dyDescent="0.2">
      <c r="A132" s="57"/>
      <c r="B132" s="69"/>
      <c r="C132" s="20" t="s">
        <v>37</v>
      </c>
      <c r="D132" s="20"/>
      <c r="E132" s="20"/>
      <c r="F132" s="20"/>
      <c r="G132" s="20"/>
      <c r="H132" s="191">
        <v>0</v>
      </c>
      <c r="I132" s="56" t="s">
        <v>353</v>
      </c>
      <c r="J132" s="43"/>
    </row>
    <row r="133" spans="1:10" ht="27" customHeight="1" x14ac:dyDescent="0.2">
      <c r="A133" s="57"/>
      <c r="B133" s="69"/>
      <c r="C133" s="20"/>
      <c r="D133" s="20"/>
      <c r="E133" s="20"/>
      <c r="F133" s="20"/>
      <c r="G133" s="20"/>
      <c r="H133" s="20"/>
      <c r="I133" s="56"/>
      <c r="J133" s="43"/>
    </row>
    <row r="134" spans="1:10" x14ac:dyDescent="0.2">
      <c r="A134" s="57"/>
      <c r="B134" s="71" t="s">
        <v>359</v>
      </c>
      <c r="C134" s="20" t="s">
        <v>17</v>
      </c>
      <c r="D134" s="51"/>
      <c r="E134" s="51"/>
      <c r="F134" s="51"/>
      <c r="G134" s="51"/>
      <c r="H134" s="57"/>
      <c r="I134" s="54"/>
      <c r="J134" s="43"/>
    </row>
    <row r="135" spans="1:10" x14ac:dyDescent="0.2">
      <c r="A135" s="57"/>
      <c r="B135" s="69"/>
      <c r="C135" s="57"/>
      <c r="D135" s="52" t="s">
        <v>40</v>
      </c>
      <c r="E135" s="53"/>
      <c r="F135" s="53"/>
      <c r="G135" s="53"/>
      <c r="H135" s="52" t="s">
        <v>39</v>
      </c>
      <c r="I135" s="54"/>
      <c r="J135" s="43"/>
    </row>
    <row r="136" spans="1:10" x14ac:dyDescent="0.2">
      <c r="A136" s="8"/>
      <c r="B136" s="70"/>
      <c r="C136" s="20"/>
      <c r="D136" s="194"/>
      <c r="E136" s="195"/>
      <c r="F136" s="195"/>
      <c r="G136" s="195"/>
      <c r="H136" s="191"/>
      <c r="I136" s="238" t="s">
        <v>353</v>
      </c>
      <c r="J136" s="43"/>
    </row>
    <row r="137" spans="1:10" x14ac:dyDescent="0.2">
      <c r="A137" s="8"/>
      <c r="B137" s="71"/>
      <c r="C137" s="20"/>
      <c r="D137" s="702"/>
      <c r="E137" s="702"/>
      <c r="F137" s="702"/>
      <c r="G137" s="702"/>
      <c r="H137" s="191"/>
      <c r="I137" s="54" t="s">
        <v>353</v>
      </c>
      <c r="J137" s="43"/>
    </row>
    <row r="138" spans="1:10" x14ac:dyDescent="0.2">
      <c r="A138" s="8"/>
      <c r="B138" s="69"/>
      <c r="C138" s="20"/>
      <c r="D138" s="702"/>
      <c r="E138" s="702"/>
      <c r="F138" s="702"/>
      <c r="G138" s="702"/>
      <c r="H138" s="191"/>
      <c r="I138" s="54" t="s">
        <v>353</v>
      </c>
      <c r="J138" s="43"/>
    </row>
    <row r="139" spans="1:10" x14ac:dyDescent="0.2">
      <c r="B139" s="70"/>
      <c r="C139" s="20"/>
      <c r="D139" s="702"/>
      <c r="E139" s="703"/>
      <c r="F139" s="703"/>
      <c r="G139" s="703"/>
      <c r="H139" s="191"/>
      <c r="I139" s="54" t="s">
        <v>353</v>
      </c>
      <c r="J139" s="43"/>
    </row>
    <row r="140" spans="1:10" x14ac:dyDescent="0.2">
      <c r="B140" s="70"/>
      <c r="C140" s="20"/>
      <c r="D140" s="702"/>
      <c r="E140" s="703"/>
      <c r="F140" s="703"/>
      <c r="G140" s="703"/>
      <c r="H140" s="191"/>
      <c r="I140" s="54" t="s">
        <v>353</v>
      </c>
      <c r="J140" s="43"/>
    </row>
    <row r="141" spans="1:10" x14ac:dyDescent="0.2">
      <c r="B141" s="70"/>
      <c r="C141" s="20"/>
      <c r="D141" s="702"/>
      <c r="E141" s="703"/>
      <c r="F141" s="703"/>
      <c r="G141" s="703"/>
      <c r="H141" s="191"/>
      <c r="I141" s="54" t="s">
        <v>353</v>
      </c>
      <c r="J141" s="43"/>
    </row>
    <row r="142" spans="1:10" x14ac:dyDescent="0.2">
      <c r="B142" s="70"/>
      <c r="C142" s="20"/>
      <c r="D142" s="192"/>
      <c r="E142" s="196"/>
      <c r="F142" s="196"/>
      <c r="G142" s="196"/>
      <c r="H142" s="191"/>
      <c r="I142" s="54" t="s">
        <v>353</v>
      </c>
      <c r="J142" s="43"/>
    </row>
    <row r="143" spans="1:10" x14ac:dyDescent="0.2">
      <c r="B143" s="71" t="s">
        <v>360</v>
      </c>
      <c r="C143" s="20" t="s">
        <v>361</v>
      </c>
      <c r="D143" s="20"/>
      <c r="E143" s="20"/>
      <c r="F143" s="20"/>
      <c r="G143" s="20"/>
      <c r="I143" s="54"/>
      <c r="J143" s="43"/>
    </row>
    <row r="144" spans="1:10" x14ac:dyDescent="0.2">
      <c r="B144" s="69"/>
      <c r="C144" s="20"/>
      <c r="D144" s="20"/>
      <c r="E144" s="20"/>
      <c r="F144" s="20"/>
      <c r="G144" s="20"/>
      <c r="H144" s="55">
        <v>0</v>
      </c>
      <c r="I144" s="56"/>
      <c r="J144" s="43"/>
    </row>
    <row r="145" spans="2:10" x14ac:dyDescent="0.2">
      <c r="B145" s="71"/>
      <c r="C145" s="20"/>
      <c r="D145" s="192"/>
      <c r="E145" s="20"/>
      <c r="F145" s="20"/>
      <c r="G145" s="20"/>
      <c r="H145" s="193"/>
      <c r="I145" s="54" t="s">
        <v>353</v>
      </c>
      <c r="J145" s="43"/>
    </row>
    <row r="146" spans="2:10" x14ac:dyDescent="0.2">
      <c r="B146" s="71"/>
      <c r="C146" s="20"/>
      <c r="D146" s="239"/>
      <c r="E146" s="20"/>
      <c r="F146" s="20"/>
      <c r="G146" s="20"/>
      <c r="H146" s="239"/>
      <c r="I146" s="54"/>
      <c r="J146" s="43"/>
    </row>
    <row r="147" spans="2:10" x14ac:dyDescent="0.2">
      <c r="B147" s="71" t="s">
        <v>362</v>
      </c>
      <c r="C147" s="20" t="s">
        <v>363</v>
      </c>
      <c r="D147" s="20"/>
      <c r="E147" s="20"/>
      <c r="F147" s="20"/>
      <c r="G147" s="20"/>
      <c r="I147" s="54"/>
      <c r="J147" s="43"/>
    </row>
    <row r="148" spans="2:10" x14ac:dyDescent="0.2">
      <c r="B148" s="71"/>
      <c r="C148" s="240" t="s">
        <v>365</v>
      </c>
      <c r="D148" s="239"/>
      <c r="E148" s="20"/>
      <c r="F148" s="20"/>
      <c r="G148" s="20"/>
      <c r="H148" s="193"/>
      <c r="I148" s="54" t="s">
        <v>364</v>
      </c>
      <c r="J148" s="43"/>
    </row>
    <row r="149" spans="2:10" x14ac:dyDescent="0.2">
      <c r="B149" s="71"/>
      <c r="C149" s="20"/>
      <c r="D149" s="704" t="s">
        <v>366</v>
      </c>
      <c r="E149" s="705"/>
      <c r="F149" s="705"/>
      <c r="G149" s="705"/>
      <c r="H149" s="193"/>
      <c r="I149" s="54" t="s">
        <v>367</v>
      </c>
      <c r="J149" s="43"/>
    </row>
    <row r="150" spans="2:10" x14ac:dyDescent="0.2">
      <c r="B150" s="71"/>
      <c r="C150" s="20"/>
      <c r="D150" s="241" t="s">
        <v>369</v>
      </c>
      <c r="E150" s="20"/>
      <c r="F150" s="20"/>
      <c r="G150" s="20"/>
      <c r="H150" s="272" t="str">
        <f>IF(H148&gt;0,H148/H149,"")</f>
        <v/>
      </c>
      <c r="I150" s="54" t="s">
        <v>368</v>
      </c>
      <c r="J150" s="43"/>
    </row>
    <row r="151" spans="2:10" x14ac:dyDescent="0.2">
      <c r="B151" s="71"/>
      <c r="C151" s="240" t="s">
        <v>370</v>
      </c>
      <c r="D151" s="239"/>
      <c r="E151" s="20"/>
      <c r="F151" s="20"/>
      <c r="G151" s="20"/>
      <c r="H151" s="193"/>
      <c r="I151" s="54"/>
      <c r="J151" s="43"/>
    </row>
    <row r="152" spans="2:10" x14ac:dyDescent="0.2">
      <c r="B152" s="71"/>
      <c r="C152" s="240" t="s">
        <v>371</v>
      </c>
      <c r="D152" s="239"/>
      <c r="E152" s="20"/>
      <c r="F152" s="20"/>
      <c r="G152" s="20"/>
      <c r="H152" s="193"/>
      <c r="I152" s="54"/>
      <c r="J152" s="43"/>
    </row>
    <row r="153" spans="2:10" x14ac:dyDescent="0.2">
      <c r="B153" s="72"/>
      <c r="C153" s="59"/>
      <c r="D153" s="700"/>
      <c r="E153" s="701"/>
      <c r="F153" s="701"/>
      <c r="G153" s="701"/>
      <c r="H153" s="60"/>
      <c r="I153" s="61"/>
      <c r="J153" s="43"/>
    </row>
    <row r="154" spans="2:10" x14ac:dyDescent="0.2">
      <c r="B154" s="20"/>
      <c r="C154" s="21"/>
      <c r="D154" s="21"/>
      <c r="E154" s="21"/>
      <c r="F154" s="21"/>
      <c r="G154" s="21"/>
      <c r="H154" s="22"/>
      <c r="I154" s="22"/>
    </row>
    <row r="155" spans="2:10" x14ac:dyDescent="0.2">
      <c r="B155" s="20"/>
      <c r="C155" s="21"/>
      <c r="D155" s="21"/>
      <c r="E155" s="21"/>
      <c r="F155" s="21"/>
      <c r="G155" s="21"/>
      <c r="H155" s="21"/>
    </row>
    <row r="156" spans="2:10" x14ac:dyDescent="0.2">
      <c r="B156" s="21"/>
      <c r="C156" s="21"/>
      <c r="D156" s="21"/>
      <c r="E156" s="21"/>
      <c r="F156" s="21"/>
      <c r="G156" s="21"/>
      <c r="H156" s="21"/>
      <c r="I156" s="21"/>
    </row>
    <row r="157" spans="2:10" x14ac:dyDescent="0.2">
      <c r="B157" s="21"/>
      <c r="C157" s="21"/>
      <c r="D157" s="21"/>
      <c r="E157" s="21"/>
      <c r="F157" s="21"/>
      <c r="G157" s="21"/>
      <c r="H157" s="21"/>
      <c r="I157" s="21"/>
    </row>
    <row r="158" spans="2:10" x14ac:dyDescent="0.2">
      <c r="B158" s="2"/>
      <c r="C158" s="2"/>
      <c r="D158" s="2"/>
      <c r="E158" s="2"/>
      <c r="F158" s="2"/>
      <c r="G158" s="2"/>
      <c r="H158" s="2"/>
      <c r="I158" s="2"/>
    </row>
    <row r="159" spans="2:10" x14ac:dyDescent="0.2">
      <c r="B159" s="2"/>
      <c r="C159" s="2"/>
      <c r="D159" s="2"/>
      <c r="E159" s="2"/>
      <c r="F159" s="2"/>
      <c r="G159" s="2"/>
      <c r="H159" s="2"/>
      <c r="I159" s="2"/>
    </row>
  </sheetData>
  <sheetProtection formatCells="0" formatColumns="0" formatRows="0" insertHyperlinks="0" sort="0" autoFilter="0" pivotTables="0"/>
  <mergeCells count="34">
    <mergeCell ref="D137:G137"/>
    <mergeCell ref="D138:G138"/>
    <mergeCell ref="F5:H5"/>
    <mergeCell ref="B5:D5"/>
    <mergeCell ref="C99:I99"/>
    <mergeCell ref="D101:G101"/>
    <mergeCell ref="D102:G102"/>
    <mergeCell ref="D103:G103"/>
    <mergeCell ref="D104:G104"/>
    <mergeCell ref="D105:G105"/>
    <mergeCell ref="D106:G106"/>
    <mergeCell ref="D108:G108"/>
    <mergeCell ref="D107:G107"/>
    <mergeCell ref="D109:G109"/>
    <mergeCell ref="D110:G110"/>
    <mergeCell ref="C119:I121"/>
    <mergeCell ref="B95:D95"/>
    <mergeCell ref="F95:H95"/>
    <mergeCell ref="F52:H52"/>
    <mergeCell ref="F87:H87"/>
    <mergeCell ref="D122:I122"/>
    <mergeCell ref="D113:G113"/>
    <mergeCell ref="D114:G114"/>
    <mergeCell ref="D115:G115"/>
    <mergeCell ref="D116:G116"/>
    <mergeCell ref="D111:G111"/>
    <mergeCell ref="D112:G112"/>
    <mergeCell ref="D117:G117"/>
    <mergeCell ref="C97:I97"/>
    <mergeCell ref="D153:G153"/>
    <mergeCell ref="D139:G139"/>
    <mergeCell ref="D140:G140"/>
    <mergeCell ref="D141:G141"/>
    <mergeCell ref="D149:G149"/>
  </mergeCells>
  <phoneticPr fontId="2"/>
  <dataValidations count="1">
    <dataValidation type="list" allowBlank="1" showInputMessage="1" showErrorMessage="1" sqref="I4" xr:uid="{00000000-0002-0000-0B00-000000000000}">
      <formula1>$J$5:$J$6</formula1>
    </dataValidation>
  </dataValidations>
  <pageMargins left="0.78740157480314965" right="0.39370078740157483" top="0.78740157480314965" bottom="0.78740157480314965" header="0.39370078740157483" footer="0.39370078740157483"/>
  <pageSetup paperSize="9" scale="98" orientation="portrait" blackAndWhite="1" r:id="rId1"/>
  <headerFooter alignWithMargins="0">
    <oddHeader>&amp;R&amp;9&amp;A</oddHeader>
  </headerFooter>
  <rowBreaks count="1" manualBreakCount="1">
    <brk id="95" max="16383" man="1"/>
  </rowBreaks>
  <ignoredErrors>
    <ignoredError sqref="B99 B119 B124 B128 B131 B134 B143 B147 A2" numberStoredAsText="1"/>
  </ignoredError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BT159"/>
  <sheetViews>
    <sheetView showGridLines="0" showZeros="0" view="pageBreakPreview" zoomScaleNormal="100" zoomScaleSheetLayoutView="100" workbookViewId="0">
      <selection activeCell="C101" sqref="C101"/>
    </sheetView>
  </sheetViews>
  <sheetFormatPr defaultColWidth="9" defaultRowHeight="13.2" x14ac:dyDescent="0.2"/>
  <cols>
    <col min="1" max="1" width="4.6640625" style="25" customWidth="1"/>
    <col min="2" max="2" width="2.6640625" style="25" customWidth="1"/>
    <col min="3" max="3" width="5.6640625" style="25" customWidth="1"/>
    <col min="4" max="4" width="29.109375" style="25" customWidth="1"/>
    <col min="5" max="7" width="14.6640625" style="25" customWidth="1"/>
    <col min="8" max="8" width="4.88671875" style="25" customWidth="1"/>
    <col min="9" max="9" width="2.6640625" style="1" customWidth="1"/>
    <col min="10" max="10" width="5.6640625" style="1" customWidth="1"/>
    <col min="11" max="11" width="29.109375" style="1" customWidth="1"/>
    <col min="12" max="14" width="14.6640625" style="1" customWidth="1"/>
    <col min="15" max="15" width="4.6640625" style="1" customWidth="1"/>
    <col min="16" max="16" width="2.6640625" style="1" customWidth="1"/>
    <col min="17" max="17" width="5.6640625" style="1" customWidth="1"/>
    <col min="18" max="18" width="29.109375" style="1" customWidth="1"/>
    <col min="19" max="21" width="14.6640625" style="1" customWidth="1"/>
    <col min="22" max="22" width="4.6640625" style="1" customWidth="1"/>
    <col min="23" max="23" width="2.6640625" style="1" customWidth="1"/>
    <col min="24" max="24" width="5.6640625" style="1" customWidth="1"/>
    <col min="25" max="25" width="29.109375" style="1" customWidth="1"/>
    <col min="26" max="28" width="14.6640625" style="1" customWidth="1"/>
    <col min="29" max="29" width="4.6640625" style="1" customWidth="1"/>
    <col min="30" max="30" width="2.6640625" style="1" customWidth="1"/>
    <col min="31" max="31" width="5.6640625" style="1" customWidth="1"/>
    <col min="32" max="32" width="29.109375" style="1" customWidth="1"/>
    <col min="33" max="35" width="14.6640625" style="1" customWidth="1"/>
    <col min="36" max="36" width="4.6640625" style="1" customWidth="1"/>
    <col min="37" max="37" width="2.6640625" style="1" customWidth="1"/>
    <col min="38" max="38" width="5.6640625" style="1" customWidth="1"/>
    <col min="39" max="39" width="29.109375" style="1" customWidth="1"/>
    <col min="40" max="42" width="14.6640625" style="1" customWidth="1"/>
    <col min="43" max="43" width="4.6640625" style="1" customWidth="1"/>
    <col min="44" max="44" width="2.6640625" style="1" customWidth="1"/>
    <col min="45" max="45" width="5.6640625" style="1" customWidth="1"/>
    <col min="46" max="46" width="29.109375" style="1" customWidth="1"/>
    <col min="47" max="49" width="14.6640625" style="1" customWidth="1"/>
    <col min="50" max="50" width="4.6640625" style="1" customWidth="1"/>
    <col min="51" max="51" width="2.6640625" style="1" customWidth="1"/>
    <col min="52" max="52" width="5.6640625" style="1" customWidth="1"/>
    <col min="53" max="53" width="29.109375" style="1" customWidth="1"/>
    <col min="54" max="56" width="14.6640625" style="1" customWidth="1"/>
    <col min="57" max="57" width="4.6640625" style="1" customWidth="1"/>
    <col min="58" max="58" width="2.6640625" style="1" customWidth="1"/>
    <col min="59" max="59" width="5.6640625" style="1" customWidth="1"/>
    <col min="60" max="60" width="29.109375" style="1" customWidth="1"/>
    <col min="61" max="63" width="14.6640625" style="1" customWidth="1"/>
    <col min="64" max="64" width="4.6640625" style="1" customWidth="1"/>
    <col min="65" max="65" width="2.6640625" style="1" customWidth="1"/>
    <col min="66" max="66" width="5.6640625" style="1" customWidth="1"/>
    <col min="67" max="67" width="29.109375" style="1" customWidth="1"/>
    <col min="68" max="70" width="14.6640625" style="1" customWidth="1"/>
    <col min="71" max="71" width="9" style="1"/>
    <col min="72" max="72" width="0" style="25" hidden="1" customWidth="1"/>
    <col min="73" max="16384" width="9" style="43"/>
  </cols>
  <sheetData>
    <row r="1" spans="1:72" ht="12.75" customHeight="1" x14ac:dyDescent="0.2">
      <c r="A1" s="100" t="s">
        <v>150</v>
      </c>
      <c r="B1" s="25" t="s">
        <v>136</v>
      </c>
      <c r="H1" s="100"/>
    </row>
    <row r="2" spans="1:72" ht="12.75" customHeight="1" x14ac:dyDescent="0.2">
      <c r="D2" s="27"/>
      <c r="G2" s="197" t="s">
        <v>314</v>
      </c>
      <c r="K2" s="158"/>
      <c r="N2" s="340"/>
      <c r="R2" s="341"/>
      <c r="U2" s="340"/>
      <c r="Y2" s="341"/>
      <c r="AB2" s="340"/>
      <c r="AF2" s="341"/>
      <c r="AI2" s="340"/>
      <c r="AM2" s="341"/>
      <c r="AP2" s="340"/>
      <c r="AT2" s="341"/>
      <c r="AW2" s="340"/>
      <c r="BA2" s="341"/>
      <c r="BD2" s="340"/>
      <c r="BH2" s="341"/>
      <c r="BK2" s="340"/>
      <c r="BO2" s="341"/>
      <c r="BR2" s="340"/>
    </row>
    <row r="3" spans="1:72" ht="12.75" customHeight="1" x14ac:dyDescent="0.2">
      <c r="B3" s="479" t="s">
        <v>30</v>
      </c>
      <c r="C3" s="730"/>
      <c r="D3" s="731"/>
      <c r="E3" s="479" t="s">
        <v>31</v>
      </c>
      <c r="F3" s="730"/>
      <c r="G3" s="731"/>
      <c r="I3" s="726"/>
      <c r="J3" s="727"/>
      <c r="K3" s="727"/>
      <c r="L3" s="726"/>
      <c r="M3" s="727"/>
      <c r="N3" s="727"/>
      <c r="P3" s="726"/>
      <c r="Q3" s="727"/>
      <c r="R3" s="727"/>
      <c r="S3" s="726"/>
      <c r="T3" s="727"/>
      <c r="U3" s="727"/>
      <c r="W3" s="726"/>
      <c r="X3" s="727"/>
      <c r="Y3" s="727"/>
      <c r="Z3" s="726"/>
      <c r="AA3" s="727"/>
      <c r="AB3" s="727"/>
      <c r="AD3" s="726"/>
      <c r="AE3" s="727"/>
      <c r="AF3" s="727"/>
      <c r="AG3" s="726"/>
      <c r="AH3" s="727"/>
      <c r="AI3" s="727"/>
      <c r="AK3" s="726"/>
      <c r="AL3" s="727"/>
      <c r="AM3" s="727"/>
      <c r="AN3" s="726"/>
      <c r="AO3" s="727"/>
      <c r="AP3" s="727"/>
      <c r="AR3" s="726"/>
      <c r="AS3" s="727"/>
      <c r="AT3" s="727"/>
      <c r="AU3" s="726"/>
      <c r="AV3" s="727"/>
      <c r="AW3" s="727"/>
      <c r="AY3" s="726"/>
      <c r="AZ3" s="727"/>
      <c r="BA3" s="727"/>
      <c r="BB3" s="726"/>
      <c r="BC3" s="727"/>
      <c r="BD3" s="727"/>
      <c r="BF3" s="726"/>
      <c r="BG3" s="727"/>
      <c r="BH3" s="727"/>
      <c r="BI3" s="726"/>
      <c r="BJ3" s="727"/>
      <c r="BK3" s="727"/>
      <c r="BM3" s="726"/>
      <c r="BN3" s="727"/>
      <c r="BO3" s="727"/>
      <c r="BP3" s="726"/>
      <c r="BQ3" s="727"/>
      <c r="BR3" s="727"/>
    </row>
    <row r="4" spans="1:72" ht="12.75" customHeight="1" x14ac:dyDescent="0.2">
      <c r="A4" s="101"/>
      <c r="B4" s="29"/>
      <c r="C4" s="30"/>
      <c r="D4" s="31"/>
      <c r="E4" s="28" t="s">
        <v>20</v>
      </c>
      <c r="F4" s="28" t="s">
        <v>20</v>
      </c>
      <c r="G4" s="28" t="s">
        <v>20</v>
      </c>
      <c r="H4" s="101"/>
      <c r="I4" s="342"/>
      <c r="J4" s="342"/>
      <c r="K4" s="342"/>
      <c r="L4" s="343"/>
      <c r="M4" s="343"/>
      <c r="N4" s="343"/>
      <c r="O4" s="101"/>
      <c r="P4" s="342"/>
      <c r="Q4" s="342"/>
      <c r="R4" s="342"/>
      <c r="S4" s="343"/>
      <c r="T4" s="343"/>
      <c r="U4" s="343"/>
      <c r="V4" s="101"/>
      <c r="W4" s="342"/>
      <c r="X4" s="342"/>
      <c r="Y4" s="342"/>
      <c r="Z4" s="343"/>
      <c r="AA4" s="343"/>
      <c r="AB4" s="343"/>
      <c r="AC4" s="101"/>
      <c r="AD4" s="342"/>
      <c r="AE4" s="342"/>
      <c r="AF4" s="342"/>
      <c r="AG4" s="343"/>
      <c r="AH4" s="343"/>
      <c r="AI4" s="343"/>
      <c r="AJ4" s="101"/>
      <c r="AK4" s="342"/>
      <c r="AL4" s="342"/>
      <c r="AM4" s="342"/>
      <c r="AN4" s="343"/>
      <c r="AO4" s="343"/>
      <c r="AP4" s="343"/>
      <c r="AQ4" s="101"/>
      <c r="AR4" s="342"/>
      <c r="AS4" s="342"/>
      <c r="AT4" s="342"/>
      <c r="AU4" s="343"/>
      <c r="AV4" s="343"/>
      <c r="AW4" s="343"/>
      <c r="AX4" s="101"/>
      <c r="AY4" s="342"/>
      <c r="AZ4" s="342"/>
      <c r="BA4" s="342"/>
      <c r="BB4" s="343"/>
      <c r="BC4" s="343"/>
      <c r="BD4" s="343"/>
      <c r="BE4" s="101"/>
      <c r="BF4" s="342"/>
      <c r="BG4" s="342"/>
      <c r="BH4" s="342"/>
      <c r="BI4" s="343"/>
      <c r="BJ4" s="343"/>
      <c r="BK4" s="343"/>
      <c r="BL4" s="101"/>
      <c r="BM4" s="342"/>
      <c r="BN4" s="342"/>
      <c r="BO4" s="342"/>
      <c r="BP4" s="343"/>
      <c r="BQ4" s="343"/>
      <c r="BR4" s="343"/>
      <c r="BS4" s="101"/>
      <c r="BT4" s="1" t="s">
        <v>314</v>
      </c>
    </row>
    <row r="5" spans="1:72" ht="12.75" customHeight="1" x14ac:dyDescent="0.2">
      <c r="A5" s="1"/>
      <c r="B5" s="33"/>
      <c r="C5" s="1"/>
      <c r="D5" s="34"/>
      <c r="E5" s="146"/>
      <c r="F5" s="146"/>
      <c r="G5" s="146"/>
      <c r="H5" s="1"/>
      <c r="I5" s="339"/>
      <c r="L5" s="344"/>
      <c r="M5" s="344"/>
      <c r="N5" s="344"/>
      <c r="P5" s="339"/>
      <c r="S5" s="344"/>
      <c r="T5" s="344"/>
      <c r="U5" s="344"/>
      <c r="W5" s="339"/>
      <c r="Z5" s="344"/>
      <c r="AA5" s="344"/>
      <c r="AB5" s="344"/>
      <c r="AD5" s="339"/>
      <c r="AG5" s="344"/>
      <c r="AH5" s="344"/>
      <c r="AI5" s="344"/>
      <c r="AK5" s="339"/>
      <c r="AN5" s="344"/>
      <c r="AO5" s="344"/>
      <c r="AP5" s="344"/>
      <c r="AR5" s="339"/>
      <c r="AU5" s="344"/>
      <c r="AV5" s="344"/>
      <c r="AW5" s="344"/>
      <c r="AY5" s="339"/>
      <c r="BB5" s="344"/>
      <c r="BC5" s="344"/>
      <c r="BD5" s="344"/>
      <c r="BF5" s="339"/>
      <c r="BI5" s="344"/>
      <c r="BJ5" s="344"/>
      <c r="BK5" s="344"/>
      <c r="BM5" s="339"/>
      <c r="BP5" s="344"/>
      <c r="BQ5" s="344"/>
      <c r="BR5" s="344"/>
      <c r="BT5" s="1" t="s">
        <v>315</v>
      </c>
    </row>
    <row r="6" spans="1:72" ht="12.75" customHeight="1" x14ac:dyDescent="0.2">
      <c r="B6" s="33" t="s">
        <v>79</v>
      </c>
      <c r="C6" s="1"/>
      <c r="D6" s="34"/>
      <c r="E6" s="146"/>
      <c r="F6" s="146"/>
      <c r="G6" s="146"/>
      <c r="I6" s="339"/>
      <c r="L6" s="344"/>
      <c r="M6" s="344"/>
      <c r="N6" s="344"/>
      <c r="P6" s="339"/>
      <c r="S6" s="344"/>
      <c r="T6" s="344"/>
      <c r="U6" s="344"/>
      <c r="W6" s="339"/>
      <c r="Z6" s="344"/>
      <c r="AA6" s="344"/>
      <c r="AB6" s="344"/>
      <c r="AD6" s="339"/>
      <c r="AG6" s="344"/>
      <c r="AH6" s="344"/>
      <c r="AI6" s="344"/>
      <c r="AK6" s="339"/>
      <c r="AN6" s="344"/>
      <c r="AO6" s="344"/>
      <c r="AP6" s="344"/>
      <c r="AR6" s="339"/>
      <c r="AU6" s="344"/>
      <c r="AV6" s="344"/>
      <c r="AW6" s="344"/>
      <c r="AY6" s="339"/>
      <c r="BB6" s="344"/>
      <c r="BC6" s="344"/>
      <c r="BD6" s="344"/>
      <c r="BF6" s="339"/>
      <c r="BI6" s="344"/>
      <c r="BJ6" s="344"/>
      <c r="BK6" s="344"/>
      <c r="BM6" s="339"/>
      <c r="BP6" s="344"/>
      <c r="BQ6" s="344"/>
      <c r="BR6" s="344"/>
    </row>
    <row r="7" spans="1:72" ht="12.75" customHeight="1" x14ac:dyDescent="0.2">
      <c r="B7" s="33" t="s">
        <v>80</v>
      </c>
      <c r="C7" s="1"/>
      <c r="D7" s="34"/>
      <c r="E7" s="146"/>
      <c r="F7" s="146"/>
      <c r="G7" s="146"/>
      <c r="I7" s="339"/>
      <c r="L7" s="344"/>
      <c r="M7" s="344"/>
      <c r="N7" s="344"/>
      <c r="P7" s="339"/>
      <c r="S7" s="344"/>
      <c r="T7" s="344"/>
      <c r="U7" s="344"/>
      <c r="W7" s="339"/>
      <c r="Z7" s="344"/>
      <c r="AA7" s="344"/>
      <c r="AB7" s="344"/>
      <c r="AD7" s="339"/>
      <c r="AG7" s="344"/>
      <c r="AH7" s="344"/>
      <c r="AI7" s="344"/>
      <c r="AK7" s="339"/>
      <c r="AN7" s="344"/>
      <c r="AO7" s="344"/>
      <c r="AP7" s="344"/>
      <c r="AR7" s="339"/>
      <c r="AU7" s="344"/>
      <c r="AV7" s="344"/>
      <c r="AW7" s="344"/>
      <c r="AY7" s="339"/>
      <c r="BB7" s="344"/>
      <c r="BC7" s="344"/>
      <c r="BD7" s="344"/>
      <c r="BF7" s="339"/>
      <c r="BI7" s="344"/>
      <c r="BJ7" s="344"/>
      <c r="BK7" s="344"/>
      <c r="BM7" s="339"/>
      <c r="BP7" s="344"/>
      <c r="BQ7" s="344"/>
      <c r="BR7" s="344"/>
    </row>
    <row r="8" spans="1:72" ht="12.75" customHeight="1" x14ac:dyDescent="0.2">
      <c r="B8" s="35"/>
      <c r="C8" s="48">
        <v>1</v>
      </c>
      <c r="D8" s="34" t="s">
        <v>81</v>
      </c>
      <c r="E8" s="153"/>
      <c r="F8" s="146"/>
      <c r="G8" s="170"/>
      <c r="J8" s="48"/>
      <c r="L8" s="158"/>
      <c r="M8" s="344"/>
      <c r="N8" s="177"/>
      <c r="Q8" s="48"/>
      <c r="S8" s="158"/>
      <c r="T8" s="344"/>
      <c r="U8" s="177"/>
      <c r="X8" s="48"/>
      <c r="Z8" s="158"/>
      <c r="AA8" s="344"/>
      <c r="AB8" s="177"/>
      <c r="AE8" s="48"/>
      <c r="AG8" s="158"/>
      <c r="AH8" s="344"/>
      <c r="AI8" s="177"/>
      <c r="AL8" s="48"/>
      <c r="AN8" s="158"/>
      <c r="AO8" s="344"/>
      <c r="AP8" s="177"/>
      <c r="AS8" s="48"/>
      <c r="AU8" s="158"/>
      <c r="AV8" s="344"/>
      <c r="AW8" s="177"/>
      <c r="AZ8" s="48"/>
      <c r="BB8" s="158"/>
      <c r="BC8" s="344"/>
      <c r="BD8" s="177"/>
      <c r="BG8" s="48"/>
      <c r="BI8" s="158"/>
      <c r="BJ8" s="344"/>
      <c r="BK8" s="177"/>
      <c r="BN8" s="48"/>
      <c r="BP8" s="158"/>
      <c r="BQ8" s="344"/>
      <c r="BR8" s="177"/>
    </row>
    <row r="9" spans="1:72" ht="12.75" customHeight="1" x14ac:dyDescent="0.2">
      <c r="B9" s="35"/>
      <c r="C9" s="26"/>
      <c r="D9" s="34" t="s">
        <v>82</v>
      </c>
      <c r="E9" s="153"/>
      <c r="F9" s="170"/>
      <c r="G9" s="146"/>
      <c r="J9" s="339"/>
      <c r="L9" s="158"/>
      <c r="M9" s="177"/>
      <c r="N9" s="344"/>
      <c r="Q9" s="339"/>
      <c r="S9" s="158"/>
      <c r="T9" s="177"/>
      <c r="U9" s="344"/>
      <c r="X9" s="339"/>
      <c r="Z9" s="158"/>
      <c r="AA9" s="177"/>
      <c r="AB9" s="344"/>
      <c r="AE9" s="339"/>
      <c r="AG9" s="158"/>
      <c r="AH9" s="177"/>
      <c r="AI9" s="344"/>
      <c r="AL9" s="339"/>
      <c r="AN9" s="158"/>
      <c r="AO9" s="177"/>
      <c r="AP9" s="344"/>
      <c r="AS9" s="339"/>
      <c r="AU9" s="158"/>
      <c r="AV9" s="177"/>
      <c r="AW9" s="344"/>
      <c r="AZ9" s="339"/>
      <c r="BB9" s="158"/>
      <c r="BC9" s="177"/>
      <c r="BD9" s="344"/>
      <c r="BG9" s="339"/>
      <c r="BI9" s="158"/>
      <c r="BJ9" s="177"/>
      <c r="BK9" s="344"/>
      <c r="BN9" s="339"/>
      <c r="BP9" s="158"/>
      <c r="BQ9" s="177"/>
      <c r="BR9" s="344"/>
    </row>
    <row r="10" spans="1:72" ht="12.75" customHeight="1" x14ac:dyDescent="0.2">
      <c r="B10" s="35"/>
      <c r="C10" s="48">
        <v>2</v>
      </c>
      <c r="D10" s="34" t="s">
        <v>83</v>
      </c>
      <c r="E10" s="146"/>
      <c r="F10" s="146"/>
      <c r="G10" s="146"/>
      <c r="J10" s="48"/>
      <c r="L10" s="344"/>
      <c r="M10" s="344"/>
      <c r="N10" s="344"/>
      <c r="Q10" s="48"/>
      <c r="S10" s="344"/>
      <c r="T10" s="344"/>
      <c r="U10" s="344"/>
      <c r="X10" s="48"/>
      <c r="Z10" s="344"/>
      <c r="AA10" s="344"/>
      <c r="AB10" s="344"/>
      <c r="AE10" s="48"/>
      <c r="AG10" s="344"/>
      <c r="AH10" s="344"/>
      <c r="AI10" s="344"/>
      <c r="AL10" s="48"/>
      <c r="AN10" s="344"/>
      <c r="AO10" s="344"/>
      <c r="AP10" s="344"/>
      <c r="AS10" s="48"/>
      <c r="AU10" s="344"/>
      <c r="AV10" s="344"/>
      <c r="AW10" s="344"/>
      <c r="AZ10" s="48"/>
      <c r="BB10" s="344"/>
      <c r="BC10" s="344"/>
      <c r="BD10" s="344"/>
      <c r="BG10" s="48"/>
      <c r="BI10" s="344"/>
      <c r="BJ10" s="344"/>
      <c r="BK10" s="344"/>
      <c r="BN10" s="48"/>
      <c r="BP10" s="344"/>
      <c r="BQ10" s="344"/>
      <c r="BR10" s="344"/>
    </row>
    <row r="11" spans="1:72" ht="12.75" customHeight="1" x14ac:dyDescent="0.2">
      <c r="B11" s="35"/>
      <c r="C11" s="36" t="s">
        <v>84</v>
      </c>
      <c r="D11" s="34" t="s">
        <v>85</v>
      </c>
      <c r="E11" s="146"/>
      <c r="F11" s="146"/>
      <c r="G11" s="146"/>
      <c r="J11" s="36"/>
      <c r="L11" s="344"/>
      <c r="M11" s="344"/>
      <c r="N11" s="344"/>
      <c r="Q11" s="36"/>
      <c r="S11" s="344"/>
      <c r="T11" s="344"/>
      <c r="U11" s="344"/>
      <c r="X11" s="36"/>
      <c r="Z11" s="344"/>
      <c r="AA11" s="344"/>
      <c r="AB11" s="344"/>
      <c r="AE11" s="36"/>
      <c r="AG11" s="344"/>
      <c r="AH11" s="344"/>
      <c r="AI11" s="344"/>
      <c r="AL11" s="36"/>
      <c r="AN11" s="344"/>
      <c r="AO11" s="344"/>
      <c r="AP11" s="344"/>
      <c r="AS11" s="36"/>
      <c r="AU11" s="344"/>
      <c r="AV11" s="344"/>
      <c r="AW11" s="344"/>
      <c r="AZ11" s="36"/>
      <c r="BB11" s="344"/>
      <c r="BC11" s="344"/>
      <c r="BD11" s="344"/>
      <c r="BG11" s="36"/>
      <c r="BI11" s="344"/>
      <c r="BJ11" s="344"/>
      <c r="BK11" s="344"/>
      <c r="BN11" s="36"/>
      <c r="BP11" s="344"/>
      <c r="BQ11" s="344"/>
      <c r="BR11" s="344"/>
    </row>
    <row r="12" spans="1:72" ht="12.75" customHeight="1" x14ac:dyDescent="0.2">
      <c r="B12" s="35"/>
      <c r="C12" s="26"/>
      <c r="D12" s="34" t="s">
        <v>86</v>
      </c>
      <c r="E12" s="153"/>
      <c r="F12" s="170"/>
      <c r="G12" s="146"/>
      <c r="J12" s="339"/>
      <c r="L12" s="158"/>
      <c r="M12" s="177"/>
      <c r="N12" s="344"/>
      <c r="Q12" s="339"/>
      <c r="S12" s="158"/>
      <c r="T12" s="177"/>
      <c r="U12" s="344"/>
      <c r="X12" s="339"/>
      <c r="Z12" s="158"/>
      <c r="AA12" s="177"/>
      <c r="AB12" s="344"/>
      <c r="AE12" s="339"/>
      <c r="AG12" s="158"/>
      <c r="AH12" s="177"/>
      <c r="AI12" s="344"/>
      <c r="AL12" s="339"/>
      <c r="AN12" s="158"/>
      <c r="AO12" s="177"/>
      <c r="AP12" s="344"/>
      <c r="AS12" s="339"/>
      <c r="AU12" s="158"/>
      <c r="AV12" s="177"/>
      <c r="AW12" s="344"/>
      <c r="AZ12" s="339"/>
      <c r="BB12" s="158"/>
      <c r="BC12" s="177"/>
      <c r="BD12" s="344"/>
      <c r="BG12" s="339"/>
      <c r="BI12" s="158"/>
      <c r="BJ12" s="177"/>
      <c r="BK12" s="344"/>
      <c r="BN12" s="339"/>
      <c r="BP12" s="158"/>
      <c r="BQ12" s="177"/>
      <c r="BR12" s="344"/>
    </row>
    <row r="13" spans="1:72" ht="12.75" customHeight="1" x14ac:dyDescent="0.2">
      <c r="B13" s="35"/>
      <c r="C13" s="26"/>
      <c r="D13" s="34" t="s">
        <v>87</v>
      </c>
      <c r="E13" s="153"/>
      <c r="F13" s="170"/>
      <c r="G13" s="146">
        <f>F12-F13</f>
        <v>0</v>
      </c>
      <c r="J13" s="339"/>
      <c r="L13" s="158"/>
      <c r="M13" s="344"/>
      <c r="N13" s="344"/>
      <c r="Q13" s="339"/>
      <c r="S13" s="158"/>
      <c r="T13" s="344"/>
      <c r="U13" s="344"/>
      <c r="X13" s="339"/>
      <c r="Z13" s="158"/>
      <c r="AA13" s="344"/>
      <c r="AB13" s="344"/>
      <c r="AE13" s="339"/>
      <c r="AG13" s="158"/>
      <c r="AH13" s="344"/>
      <c r="AI13" s="344"/>
      <c r="AL13" s="339"/>
      <c r="AN13" s="158"/>
      <c r="AO13" s="344"/>
      <c r="AP13" s="344"/>
      <c r="AS13" s="339"/>
      <c r="AU13" s="158"/>
      <c r="AV13" s="344"/>
      <c r="AW13" s="344"/>
      <c r="AZ13" s="339"/>
      <c r="BB13" s="158"/>
      <c r="BC13" s="344"/>
      <c r="BD13" s="344"/>
      <c r="BG13" s="339"/>
      <c r="BI13" s="158"/>
      <c r="BJ13" s="344"/>
      <c r="BK13" s="344"/>
      <c r="BN13" s="339"/>
      <c r="BP13" s="158"/>
      <c r="BQ13" s="344"/>
      <c r="BR13" s="344"/>
    </row>
    <row r="14" spans="1:72" ht="12.75" customHeight="1" x14ac:dyDescent="0.2">
      <c r="B14" s="35"/>
      <c r="C14" s="36" t="s">
        <v>88</v>
      </c>
      <c r="D14" s="34" t="s">
        <v>89</v>
      </c>
      <c r="E14" s="146"/>
      <c r="F14" s="146"/>
      <c r="G14" s="146"/>
      <c r="J14" s="36"/>
      <c r="L14" s="344"/>
      <c r="M14" s="344"/>
      <c r="N14" s="344"/>
      <c r="Q14" s="36"/>
      <c r="S14" s="344"/>
      <c r="T14" s="344"/>
      <c r="U14" s="344"/>
      <c r="X14" s="36"/>
      <c r="Z14" s="344"/>
      <c r="AA14" s="344"/>
      <c r="AB14" s="344"/>
      <c r="AE14" s="36"/>
      <c r="AG14" s="344"/>
      <c r="AH14" s="344"/>
      <c r="AI14" s="344"/>
      <c r="AL14" s="36"/>
      <c r="AN14" s="344"/>
      <c r="AO14" s="344"/>
      <c r="AP14" s="344"/>
      <c r="AS14" s="36"/>
      <c r="AU14" s="344"/>
      <c r="AV14" s="344"/>
      <c r="AW14" s="344"/>
      <c r="AZ14" s="36"/>
      <c r="BB14" s="344"/>
      <c r="BC14" s="344"/>
      <c r="BD14" s="344"/>
      <c r="BG14" s="36"/>
      <c r="BI14" s="344"/>
      <c r="BJ14" s="344"/>
      <c r="BK14" s="344"/>
      <c r="BN14" s="36"/>
      <c r="BP14" s="344"/>
      <c r="BQ14" s="344"/>
      <c r="BR14" s="344"/>
    </row>
    <row r="15" spans="1:72" ht="12.75" customHeight="1" x14ac:dyDescent="0.2">
      <c r="B15" s="35"/>
      <c r="C15" s="26"/>
      <c r="D15" s="34" t="s">
        <v>191</v>
      </c>
      <c r="E15" s="153"/>
      <c r="F15" s="170"/>
      <c r="G15" s="146"/>
      <c r="J15" s="339"/>
      <c r="L15" s="158"/>
      <c r="M15" s="177"/>
      <c r="N15" s="344"/>
      <c r="Q15" s="339"/>
      <c r="S15" s="158"/>
      <c r="T15" s="177"/>
      <c r="U15" s="344"/>
      <c r="X15" s="339"/>
      <c r="Z15" s="158"/>
      <c r="AA15" s="177"/>
      <c r="AB15" s="344"/>
      <c r="AE15" s="339"/>
      <c r="AG15" s="158"/>
      <c r="AH15" s="177"/>
      <c r="AI15" s="344"/>
      <c r="AL15" s="339"/>
      <c r="AN15" s="158"/>
      <c r="AO15" s="177"/>
      <c r="AP15" s="344"/>
      <c r="AS15" s="339"/>
      <c r="AU15" s="158"/>
      <c r="AV15" s="177"/>
      <c r="AW15" s="344"/>
      <c r="AZ15" s="339"/>
      <c r="BB15" s="158"/>
      <c r="BC15" s="177"/>
      <c r="BD15" s="344"/>
      <c r="BG15" s="339"/>
      <c r="BI15" s="158"/>
      <c r="BJ15" s="177"/>
      <c r="BK15" s="344"/>
      <c r="BN15" s="339"/>
      <c r="BP15" s="158"/>
      <c r="BQ15" s="177"/>
      <c r="BR15" s="344"/>
    </row>
    <row r="16" spans="1:72" ht="12.75" customHeight="1" x14ac:dyDescent="0.2">
      <c r="B16" s="35"/>
      <c r="C16" s="26"/>
      <c r="D16" s="34" t="s">
        <v>90</v>
      </c>
      <c r="E16" s="146"/>
      <c r="F16" s="146"/>
      <c r="G16" s="146"/>
      <c r="J16" s="339"/>
      <c r="L16" s="344"/>
      <c r="M16" s="344"/>
      <c r="N16" s="344"/>
      <c r="Q16" s="339"/>
      <c r="S16" s="344"/>
      <c r="T16" s="344"/>
      <c r="U16" s="344"/>
      <c r="X16" s="339"/>
      <c r="Z16" s="344"/>
      <c r="AA16" s="344"/>
      <c r="AB16" s="344"/>
      <c r="AE16" s="339"/>
      <c r="AG16" s="344"/>
      <c r="AH16" s="344"/>
      <c r="AI16" s="344"/>
      <c r="AL16" s="339"/>
      <c r="AN16" s="344"/>
      <c r="AO16" s="344"/>
      <c r="AP16" s="344"/>
      <c r="AS16" s="339"/>
      <c r="AU16" s="344"/>
      <c r="AV16" s="344"/>
      <c r="AW16" s="344"/>
      <c r="AZ16" s="339"/>
      <c r="BB16" s="344"/>
      <c r="BC16" s="344"/>
      <c r="BD16" s="344"/>
      <c r="BG16" s="339"/>
      <c r="BI16" s="344"/>
      <c r="BJ16" s="344"/>
      <c r="BK16" s="344"/>
      <c r="BN16" s="339"/>
      <c r="BP16" s="344"/>
      <c r="BQ16" s="344"/>
      <c r="BR16" s="344"/>
    </row>
    <row r="17" spans="2:70" ht="12.75" customHeight="1" x14ac:dyDescent="0.2">
      <c r="B17" s="35"/>
      <c r="C17" s="26"/>
      <c r="D17" s="34" t="s">
        <v>91</v>
      </c>
      <c r="E17" s="170"/>
      <c r="F17" s="146"/>
      <c r="G17" s="146"/>
      <c r="J17" s="339"/>
      <c r="L17" s="177"/>
      <c r="M17" s="344"/>
      <c r="N17" s="344"/>
      <c r="Q17" s="339"/>
      <c r="S17" s="177"/>
      <c r="T17" s="344"/>
      <c r="U17" s="344"/>
      <c r="X17" s="339"/>
      <c r="Z17" s="177"/>
      <c r="AA17" s="344"/>
      <c r="AB17" s="344"/>
      <c r="AE17" s="339"/>
      <c r="AG17" s="177"/>
      <c r="AH17" s="344"/>
      <c r="AI17" s="344"/>
      <c r="AL17" s="339"/>
      <c r="AN17" s="177"/>
      <c r="AO17" s="344"/>
      <c r="AP17" s="344"/>
      <c r="AS17" s="339"/>
      <c r="AU17" s="177"/>
      <c r="AV17" s="344"/>
      <c r="AW17" s="344"/>
      <c r="AZ17" s="339"/>
      <c r="BB17" s="177"/>
      <c r="BC17" s="344"/>
      <c r="BD17" s="344"/>
      <c r="BG17" s="339"/>
      <c r="BI17" s="177"/>
      <c r="BJ17" s="344"/>
      <c r="BK17" s="344"/>
      <c r="BN17" s="339"/>
      <c r="BP17" s="177"/>
      <c r="BQ17" s="344"/>
      <c r="BR17" s="344"/>
    </row>
    <row r="18" spans="2:70" ht="12.75" customHeight="1" x14ac:dyDescent="0.2">
      <c r="B18" s="35"/>
      <c r="C18" s="26"/>
      <c r="D18" s="34" t="s">
        <v>92</v>
      </c>
      <c r="E18" s="170"/>
      <c r="F18" s="146">
        <f>E17-E18</f>
        <v>0</v>
      </c>
      <c r="G18" s="146"/>
      <c r="J18" s="339"/>
      <c r="L18" s="344"/>
      <c r="M18" s="177"/>
      <c r="N18" s="344"/>
      <c r="Q18" s="339"/>
      <c r="S18" s="344"/>
      <c r="T18" s="177"/>
      <c r="U18" s="344"/>
      <c r="X18" s="339"/>
      <c r="Z18" s="344"/>
      <c r="AA18" s="177"/>
      <c r="AB18" s="344"/>
      <c r="AE18" s="339"/>
      <c r="AG18" s="344"/>
      <c r="AH18" s="177"/>
      <c r="AI18" s="344"/>
      <c r="AL18" s="339"/>
      <c r="AN18" s="344"/>
      <c r="AO18" s="177"/>
      <c r="AP18" s="344"/>
      <c r="AS18" s="339"/>
      <c r="AU18" s="344"/>
      <c r="AV18" s="177"/>
      <c r="AW18" s="344"/>
      <c r="AZ18" s="339"/>
      <c r="BB18" s="344"/>
      <c r="BC18" s="177"/>
      <c r="BD18" s="344"/>
      <c r="BG18" s="339"/>
      <c r="BI18" s="344"/>
      <c r="BJ18" s="177"/>
      <c r="BK18" s="344"/>
      <c r="BN18" s="339"/>
      <c r="BP18" s="344"/>
      <c r="BQ18" s="177"/>
      <c r="BR18" s="344"/>
    </row>
    <row r="19" spans="2:70" ht="12.75" customHeight="1" x14ac:dyDescent="0.2">
      <c r="B19" s="35"/>
      <c r="C19" s="26"/>
      <c r="D19" s="34" t="s">
        <v>21</v>
      </c>
      <c r="E19" s="146"/>
      <c r="F19" s="146">
        <f>F15+F18</f>
        <v>0</v>
      </c>
      <c r="G19" s="146"/>
      <c r="J19" s="339"/>
      <c r="L19" s="344"/>
      <c r="M19" s="177"/>
      <c r="N19" s="344"/>
      <c r="Q19" s="339"/>
      <c r="S19" s="344"/>
      <c r="T19" s="177"/>
      <c r="U19" s="344"/>
      <c r="X19" s="339"/>
      <c r="Z19" s="344"/>
      <c r="AA19" s="177"/>
      <c r="AB19" s="344"/>
      <c r="AE19" s="339"/>
      <c r="AG19" s="344"/>
      <c r="AH19" s="177"/>
      <c r="AI19" s="344"/>
      <c r="AL19" s="339"/>
      <c r="AN19" s="344"/>
      <c r="AO19" s="177"/>
      <c r="AP19" s="344"/>
      <c r="AS19" s="339"/>
      <c r="AU19" s="344"/>
      <c r="AV19" s="177"/>
      <c r="AW19" s="344"/>
      <c r="AZ19" s="339"/>
      <c r="BB19" s="344"/>
      <c r="BC19" s="177"/>
      <c r="BD19" s="344"/>
      <c r="BG19" s="339"/>
      <c r="BI19" s="344"/>
      <c r="BJ19" s="177"/>
      <c r="BK19" s="344"/>
      <c r="BN19" s="339"/>
      <c r="BP19" s="344"/>
      <c r="BQ19" s="177"/>
      <c r="BR19" s="344"/>
    </row>
    <row r="20" spans="2:70" ht="12.75" customHeight="1" x14ac:dyDescent="0.2">
      <c r="B20" s="35"/>
      <c r="C20" s="26"/>
      <c r="D20" s="34" t="s">
        <v>93</v>
      </c>
      <c r="E20" s="153"/>
      <c r="F20" s="170"/>
      <c r="G20" s="170">
        <f>F19-F20</f>
        <v>0</v>
      </c>
      <c r="J20" s="339"/>
      <c r="L20" s="158"/>
      <c r="M20" s="177"/>
      <c r="N20" s="177"/>
      <c r="Q20" s="339"/>
      <c r="S20" s="158"/>
      <c r="T20" s="177"/>
      <c r="U20" s="177"/>
      <c r="X20" s="339"/>
      <c r="Z20" s="158"/>
      <c r="AA20" s="177"/>
      <c r="AB20" s="177"/>
      <c r="AE20" s="339"/>
      <c r="AG20" s="158"/>
      <c r="AH20" s="177"/>
      <c r="AI20" s="177"/>
      <c r="AL20" s="339"/>
      <c r="AN20" s="158"/>
      <c r="AO20" s="177"/>
      <c r="AP20" s="177"/>
      <c r="AS20" s="339"/>
      <c r="AU20" s="158"/>
      <c r="AV20" s="177"/>
      <c r="AW20" s="177"/>
      <c r="AZ20" s="339"/>
      <c r="BB20" s="158"/>
      <c r="BC20" s="177"/>
      <c r="BD20" s="177"/>
      <c r="BG20" s="339"/>
      <c r="BI20" s="158"/>
      <c r="BJ20" s="177"/>
      <c r="BK20" s="177"/>
      <c r="BN20" s="339"/>
      <c r="BP20" s="158"/>
      <c r="BQ20" s="177"/>
      <c r="BR20" s="177"/>
    </row>
    <row r="21" spans="2:70" ht="12.75" customHeight="1" x14ac:dyDescent="0.2">
      <c r="B21" s="35"/>
      <c r="C21" s="1" t="str">
        <f>IF(G21&gt;=0,"　買付販売利益（損失）金額","　買付販売損失金額")</f>
        <v>　買付販売利益（損失）金額</v>
      </c>
      <c r="D21" s="34"/>
      <c r="E21" s="146"/>
      <c r="F21" s="146"/>
      <c r="G21" s="170">
        <f>G13-G20</f>
        <v>0</v>
      </c>
      <c r="L21" s="344"/>
      <c r="M21" s="344"/>
      <c r="N21" s="177"/>
      <c r="S21" s="344"/>
      <c r="T21" s="344"/>
      <c r="U21" s="177"/>
      <c r="Z21" s="344"/>
      <c r="AA21" s="344"/>
      <c r="AB21" s="177"/>
      <c r="AG21" s="344"/>
      <c r="AH21" s="344"/>
      <c r="AI21" s="177"/>
      <c r="AN21" s="344"/>
      <c r="AO21" s="344"/>
      <c r="AP21" s="177"/>
      <c r="AU21" s="344"/>
      <c r="AV21" s="344"/>
      <c r="AW21" s="177"/>
      <c r="BB21" s="344"/>
      <c r="BC21" s="344"/>
      <c r="BD21" s="177"/>
      <c r="BI21" s="344"/>
      <c r="BJ21" s="344"/>
      <c r="BK21" s="177"/>
      <c r="BP21" s="344"/>
      <c r="BQ21" s="344"/>
      <c r="BR21" s="177"/>
    </row>
    <row r="22" spans="2:70" ht="12.75" customHeight="1" x14ac:dyDescent="0.2">
      <c r="B22" s="35"/>
      <c r="C22" s="1" t="str">
        <f>IF(G22&gt;=0,"販売利益(損失）金額","販売損失金額")</f>
        <v>販売利益(損失）金額</v>
      </c>
      <c r="D22" s="34"/>
      <c r="E22" s="146"/>
      <c r="F22" s="146"/>
      <c r="G22" s="170">
        <f>G8+G21</f>
        <v>0</v>
      </c>
      <c r="L22" s="344"/>
      <c r="M22" s="344"/>
      <c r="N22" s="177"/>
      <c r="S22" s="344"/>
      <c r="T22" s="344"/>
      <c r="U22" s="177"/>
      <c r="Z22" s="344"/>
      <c r="AA22" s="344"/>
      <c r="AB22" s="177"/>
      <c r="AG22" s="344"/>
      <c r="AH22" s="344"/>
      <c r="AI22" s="177"/>
      <c r="AN22" s="344"/>
      <c r="AO22" s="344"/>
      <c r="AP22" s="177"/>
      <c r="AU22" s="344"/>
      <c r="AV22" s="344"/>
      <c r="AW22" s="177"/>
      <c r="BB22" s="344"/>
      <c r="BC22" s="344"/>
      <c r="BD22" s="177"/>
      <c r="BI22" s="344"/>
      <c r="BJ22" s="344"/>
      <c r="BK22" s="177"/>
      <c r="BP22" s="344"/>
      <c r="BQ22" s="344"/>
      <c r="BR22" s="177"/>
    </row>
    <row r="23" spans="2:70" ht="12.75" customHeight="1" x14ac:dyDescent="0.2">
      <c r="B23" s="33" t="s">
        <v>94</v>
      </c>
      <c r="C23" s="1"/>
      <c r="D23" s="34"/>
      <c r="E23" s="146"/>
      <c r="F23" s="146"/>
      <c r="G23" s="146"/>
      <c r="I23" s="339"/>
      <c r="L23" s="344"/>
      <c r="M23" s="344"/>
      <c r="N23" s="344"/>
      <c r="P23" s="339"/>
      <c r="S23" s="344"/>
      <c r="T23" s="344"/>
      <c r="U23" s="344"/>
      <c r="W23" s="339"/>
      <c r="Z23" s="344"/>
      <c r="AA23" s="344"/>
      <c r="AB23" s="344"/>
      <c r="AD23" s="339"/>
      <c r="AG23" s="344"/>
      <c r="AH23" s="344"/>
      <c r="AI23" s="344"/>
      <c r="AK23" s="339"/>
      <c r="AN23" s="344"/>
      <c r="AO23" s="344"/>
      <c r="AP23" s="344"/>
      <c r="AR23" s="339"/>
      <c r="AU23" s="344"/>
      <c r="AV23" s="344"/>
      <c r="AW23" s="344"/>
      <c r="AY23" s="339"/>
      <c r="BB23" s="344"/>
      <c r="BC23" s="344"/>
      <c r="BD23" s="344"/>
      <c r="BF23" s="339"/>
      <c r="BI23" s="344"/>
      <c r="BJ23" s="344"/>
      <c r="BK23" s="344"/>
      <c r="BM23" s="339"/>
      <c r="BP23" s="344"/>
      <c r="BQ23" s="344"/>
      <c r="BR23" s="344"/>
    </row>
    <row r="24" spans="2:70" ht="12.75" customHeight="1" x14ac:dyDescent="0.2">
      <c r="B24" s="35"/>
      <c r="C24" s="48">
        <v>1</v>
      </c>
      <c r="D24" s="34" t="s">
        <v>213</v>
      </c>
      <c r="E24" s="146"/>
      <c r="F24" s="146"/>
      <c r="G24" s="146"/>
      <c r="J24" s="48"/>
      <c r="L24" s="344"/>
      <c r="M24" s="344"/>
      <c r="N24" s="344"/>
      <c r="Q24" s="48"/>
      <c r="S24" s="344"/>
      <c r="T24" s="344"/>
      <c r="U24" s="344"/>
      <c r="X24" s="48"/>
      <c r="Z24" s="344"/>
      <c r="AA24" s="344"/>
      <c r="AB24" s="344"/>
      <c r="AE24" s="48"/>
      <c r="AG24" s="344"/>
      <c r="AH24" s="344"/>
      <c r="AI24" s="344"/>
      <c r="AL24" s="48"/>
      <c r="AN24" s="344"/>
      <c r="AO24" s="344"/>
      <c r="AP24" s="344"/>
      <c r="AS24" s="48"/>
      <c r="AU24" s="344"/>
      <c r="AV24" s="344"/>
      <c r="AW24" s="344"/>
      <c r="AZ24" s="48"/>
      <c r="BB24" s="344"/>
      <c r="BC24" s="344"/>
      <c r="BD24" s="344"/>
      <c r="BG24" s="48"/>
      <c r="BI24" s="344"/>
      <c r="BJ24" s="344"/>
      <c r="BK24" s="344"/>
      <c r="BN24" s="48"/>
      <c r="BP24" s="344"/>
      <c r="BQ24" s="344"/>
      <c r="BR24" s="344"/>
    </row>
    <row r="25" spans="2:70" ht="12.75" customHeight="1" x14ac:dyDescent="0.2">
      <c r="B25" s="155"/>
      <c r="C25" s="156"/>
      <c r="D25" s="181"/>
      <c r="E25" s="153"/>
      <c r="F25" s="170"/>
      <c r="G25" s="146"/>
      <c r="K25" s="345"/>
      <c r="L25" s="158"/>
      <c r="M25" s="177"/>
      <c r="N25" s="344"/>
      <c r="R25" s="345"/>
      <c r="S25" s="158"/>
      <c r="T25" s="177"/>
      <c r="U25" s="344"/>
      <c r="Y25" s="345"/>
      <c r="Z25" s="158"/>
      <c r="AA25" s="177"/>
      <c r="AB25" s="344"/>
      <c r="AF25" s="345"/>
      <c r="AG25" s="158"/>
      <c r="AH25" s="177"/>
      <c r="AI25" s="344"/>
      <c r="AM25" s="345"/>
      <c r="AN25" s="158"/>
      <c r="AO25" s="177"/>
      <c r="AP25" s="344"/>
      <c r="AT25" s="345"/>
      <c r="AU25" s="158"/>
      <c r="AV25" s="177"/>
      <c r="AW25" s="344"/>
      <c r="BA25" s="345"/>
      <c r="BB25" s="158"/>
      <c r="BC25" s="177"/>
      <c r="BD25" s="344"/>
      <c r="BH25" s="345"/>
      <c r="BI25" s="158"/>
      <c r="BJ25" s="177"/>
      <c r="BK25" s="344"/>
      <c r="BO25" s="345"/>
      <c r="BP25" s="158"/>
      <c r="BQ25" s="177"/>
      <c r="BR25" s="344"/>
    </row>
    <row r="26" spans="2:70" ht="12.75" customHeight="1" x14ac:dyDescent="0.2">
      <c r="B26" s="155"/>
      <c r="C26" s="156"/>
      <c r="D26" s="181"/>
      <c r="E26" s="153"/>
      <c r="F26" s="170"/>
      <c r="G26" s="146"/>
      <c r="K26" s="345"/>
      <c r="L26" s="158"/>
      <c r="M26" s="177"/>
      <c r="N26" s="344"/>
      <c r="R26" s="345"/>
      <c r="S26" s="158"/>
      <c r="T26" s="177"/>
      <c r="U26" s="344"/>
      <c r="Y26" s="345"/>
      <c r="Z26" s="158"/>
      <c r="AA26" s="177"/>
      <c r="AB26" s="344"/>
      <c r="AF26" s="345"/>
      <c r="AG26" s="158"/>
      <c r="AH26" s="177"/>
      <c r="AI26" s="344"/>
      <c r="AM26" s="345"/>
      <c r="AN26" s="158"/>
      <c r="AO26" s="177"/>
      <c r="AP26" s="344"/>
      <c r="AT26" s="345"/>
      <c r="AU26" s="158"/>
      <c r="AV26" s="177"/>
      <c r="AW26" s="344"/>
      <c r="BA26" s="345"/>
      <c r="BB26" s="158"/>
      <c r="BC26" s="177"/>
      <c r="BD26" s="344"/>
      <c r="BH26" s="345"/>
      <c r="BI26" s="158"/>
      <c r="BJ26" s="177"/>
      <c r="BK26" s="344"/>
      <c r="BO26" s="345"/>
      <c r="BP26" s="158"/>
      <c r="BQ26" s="177"/>
      <c r="BR26" s="344"/>
    </row>
    <row r="27" spans="2:70" ht="12.75" customHeight="1" x14ac:dyDescent="0.2">
      <c r="B27" s="155"/>
      <c r="C27" s="156"/>
      <c r="D27" s="181"/>
      <c r="E27" s="153"/>
      <c r="F27" s="170"/>
      <c r="G27" s="146"/>
      <c r="K27" s="345"/>
      <c r="L27" s="158"/>
      <c r="M27" s="177"/>
      <c r="N27" s="344"/>
      <c r="R27" s="345"/>
      <c r="S27" s="158"/>
      <c r="T27" s="177"/>
      <c r="U27" s="344"/>
      <c r="Y27" s="345"/>
      <c r="Z27" s="158"/>
      <c r="AA27" s="177"/>
      <c r="AB27" s="344"/>
      <c r="AF27" s="345"/>
      <c r="AG27" s="158"/>
      <c r="AH27" s="177"/>
      <c r="AI27" s="344"/>
      <c r="AM27" s="345"/>
      <c r="AN27" s="158"/>
      <c r="AO27" s="177"/>
      <c r="AP27" s="344"/>
      <c r="AT27" s="345"/>
      <c r="AU27" s="158"/>
      <c r="AV27" s="177"/>
      <c r="AW27" s="344"/>
      <c r="BA27" s="345"/>
      <c r="BB27" s="158"/>
      <c r="BC27" s="177"/>
      <c r="BD27" s="344"/>
      <c r="BH27" s="345"/>
      <c r="BI27" s="158"/>
      <c r="BJ27" s="177"/>
      <c r="BK27" s="344"/>
      <c r="BO27" s="345"/>
      <c r="BP27" s="158"/>
      <c r="BQ27" s="177"/>
      <c r="BR27" s="344"/>
    </row>
    <row r="28" spans="2:70" ht="12.75" customHeight="1" x14ac:dyDescent="0.2">
      <c r="B28" s="155"/>
      <c r="C28" s="156"/>
      <c r="D28" s="181"/>
      <c r="E28" s="153"/>
      <c r="F28" s="170"/>
      <c r="G28" s="146"/>
      <c r="K28" s="345"/>
      <c r="L28" s="158"/>
      <c r="M28" s="177"/>
      <c r="N28" s="344"/>
      <c r="R28" s="345"/>
      <c r="S28" s="158"/>
      <c r="T28" s="177"/>
      <c r="U28" s="344"/>
      <c r="Y28" s="345"/>
      <c r="Z28" s="158"/>
      <c r="AA28" s="177"/>
      <c r="AB28" s="344"/>
      <c r="AF28" s="345"/>
      <c r="AG28" s="158"/>
      <c r="AH28" s="177"/>
      <c r="AI28" s="344"/>
      <c r="AM28" s="345"/>
      <c r="AN28" s="158"/>
      <c r="AO28" s="177"/>
      <c r="AP28" s="344"/>
      <c r="AT28" s="345"/>
      <c r="AU28" s="158"/>
      <c r="AV28" s="177"/>
      <c r="AW28" s="344"/>
      <c r="BA28" s="345"/>
      <c r="BB28" s="158"/>
      <c r="BC28" s="177"/>
      <c r="BD28" s="344"/>
      <c r="BH28" s="345"/>
      <c r="BI28" s="158"/>
      <c r="BJ28" s="177"/>
      <c r="BK28" s="344"/>
      <c r="BO28" s="345"/>
      <c r="BP28" s="158"/>
      <c r="BQ28" s="177"/>
      <c r="BR28" s="344"/>
    </row>
    <row r="29" spans="2:70" ht="12.75" customHeight="1" x14ac:dyDescent="0.2">
      <c r="B29" s="155"/>
      <c r="C29" s="156"/>
      <c r="D29" s="181"/>
      <c r="E29" s="153"/>
      <c r="F29" s="170"/>
      <c r="G29" s="146"/>
      <c r="K29" s="345"/>
      <c r="L29" s="158"/>
      <c r="M29" s="177"/>
      <c r="N29" s="344"/>
      <c r="R29" s="345"/>
      <c r="S29" s="158"/>
      <c r="T29" s="177"/>
      <c r="U29" s="344"/>
      <c r="Y29" s="345"/>
      <c r="Z29" s="158"/>
      <c r="AA29" s="177"/>
      <c r="AB29" s="344"/>
      <c r="AF29" s="345"/>
      <c r="AG29" s="158"/>
      <c r="AH29" s="177"/>
      <c r="AI29" s="344"/>
      <c r="AM29" s="345"/>
      <c r="AN29" s="158"/>
      <c r="AO29" s="177"/>
      <c r="AP29" s="344"/>
      <c r="AT29" s="345"/>
      <c r="AU29" s="158"/>
      <c r="AV29" s="177"/>
      <c r="AW29" s="344"/>
      <c r="BA29" s="345"/>
      <c r="BB29" s="158"/>
      <c r="BC29" s="177"/>
      <c r="BD29" s="344"/>
      <c r="BH29" s="345"/>
      <c r="BI29" s="158"/>
      <c r="BJ29" s="177"/>
      <c r="BK29" s="344"/>
      <c r="BO29" s="345"/>
      <c r="BP29" s="158"/>
      <c r="BQ29" s="177"/>
      <c r="BR29" s="344"/>
    </row>
    <row r="30" spans="2:70" ht="12.75" customHeight="1" x14ac:dyDescent="0.2">
      <c r="B30" s="155"/>
      <c r="C30" s="156"/>
      <c r="D30" s="181"/>
      <c r="E30" s="153"/>
      <c r="F30" s="170"/>
      <c r="G30" s="146"/>
      <c r="K30" s="345"/>
      <c r="L30" s="158"/>
      <c r="M30" s="177"/>
      <c r="N30" s="344"/>
      <c r="R30" s="345"/>
      <c r="S30" s="158"/>
      <c r="T30" s="177"/>
      <c r="U30" s="344"/>
      <c r="Y30" s="345"/>
      <c r="Z30" s="158"/>
      <c r="AA30" s="177"/>
      <c r="AB30" s="344"/>
      <c r="AF30" s="345"/>
      <c r="AG30" s="158"/>
      <c r="AH30" s="177"/>
      <c r="AI30" s="344"/>
      <c r="AM30" s="345"/>
      <c r="AN30" s="158"/>
      <c r="AO30" s="177"/>
      <c r="AP30" s="344"/>
      <c r="AT30" s="345"/>
      <c r="AU30" s="158"/>
      <c r="AV30" s="177"/>
      <c r="AW30" s="344"/>
      <c r="BA30" s="345"/>
      <c r="BB30" s="158"/>
      <c r="BC30" s="177"/>
      <c r="BD30" s="344"/>
      <c r="BH30" s="345"/>
      <c r="BI30" s="158"/>
      <c r="BJ30" s="177"/>
      <c r="BK30" s="344"/>
      <c r="BO30" s="345"/>
      <c r="BP30" s="158"/>
      <c r="BQ30" s="177"/>
      <c r="BR30" s="344"/>
    </row>
    <row r="31" spans="2:70" ht="12.75" customHeight="1" x14ac:dyDescent="0.2">
      <c r="B31" s="155"/>
      <c r="C31" s="156"/>
      <c r="D31" s="181"/>
      <c r="E31" s="153"/>
      <c r="F31" s="170"/>
      <c r="G31" s="146"/>
      <c r="K31" s="345"/>
      <c r="L31" s="158"/>
      <c r="M31" s="177"/>
      <c r="N31" s="344"/>
      <c r="R31" s="345"/>
      <c r="S31" s="158"/>
      <c r="T31" s="177"/>
      <c r="U31" s="344"/>
      <c r="Y31" s="345"/>
      <c r="Z31" s="158"/>
      <c r="AA31" s="177"/>
      <c r="AB31" s="344"/>
      <c r="AF31" s="345"/>
      <c r="AG31" s="158"/>
      <c r="AH31" s="177"/>
      <c r="AI31" s="344"/>
      <c r="AM31" s="345"/>
      <c r="AN31" s="158"/>
      <c r="AO31" s="177"/>
      <c r="AP31" s="344"/>
      <c r="AT31" s="345"/>
      <c r="AU31" s="158"/>
      <c r="AV31" s="177"/>
      <c r="AW31" s="344"/>
      <c r="BA31" s="345"/>
      <c r="BB31" s="158"/>
      <c r="BC31" s="177"/>
      <c r="BD31" s="344"/>
      <c r="BH31" s="345"/>
      <c r="BI31" s="158"/>
      <c r="BJ31" s="177"/>
      <c r="BK31" s="344"/>
      <c r="BO31" s="345"/>
      <c r="BP31" s="158"/>
      <c r="BQ31" s="177"/>
      <c r="BR31" s="344"/>
    </row>
    <row r="32" spans="2:70" ht="12.75" customHeight="1" x14ac:dyDescent="0.2">
      <c r="B32" s="155"/>
      <c r="C32" s="156"/>
      <c r="D32" s="181"/>
      <c r="E32" s="153"/>
      <c r="F32" s="170"/>
      <c r="G32" s="146"/>
      <c r="K32" s="345"/>
      <c r="L32" s="158"/>
      <c r="M32" s="177"/>
      <c r="N32" s="344"/>
      <c r="R32" s="345"/>
      <c r="S32" s="158"/>
      <c r="T32" s="177"/>
      <c r="U32" s="344"/>
      <c r="Y32" s="345"/>
      <c r="Z32" s="158"/>
      <c r="AA32" s="177"/>
      <c r="AB32" s="344"/>
      <c r="AF32" s="345"/>
      <c r="AG32" s="158"/>
      <c r="AH32" s="177"/>
      <c r="AI32" s="344"/>
      <c r="AM32" s="345"/>
      <c r="AN32" s="158"/>
      <c r="AO32" s="177"/>
      <c r="AP32" s="344"/>
      <c r="AT32" s="345"/>
      <c r="AU32" s="158"/>
      <c r="AV32" s="177"/>
      <c r="AW32" s="344"/>
      <c r="BA32" s="345"/>
      <c r="BB32" s="158"/>
      <c r="BC32" s="177"/>
      <c r="BD32" s="344"/>
      <c r="BH32" s="345"/>
      <c r="BI32" s="158"/>
      <c r="BJ32" s="177"/>
      <c r="BK32" s="344"/>
      <c r="BO32" s="345"/>
      <c r="BP32" s="158"/>
      <c r="BQ32" s="177"/>
      <c r="BR32" s="344"/>
    </row>
    <row r="33" spans="2:70" ht="12.75" customHeight="1" x14ac:dyDescent="0.2">
      <c r="B33" s="155"/>
      <c r="C33" s="156"/>
      <c r="D33" s="181"/>
      <c r="E33" s="153"/>
      <c r="F33" s="170"/>
      <c r="G33" s="146"/>
      <c r="K33" s="345"/>
      <c r="L33" s="158"/>
      <c r="M33" s="177"/>
      <c r="N33" s="344"/>
      <c r="R33" s="345"/>
      <c r="S33" s="158"/>
      <c r="T33" s="177"/>
      <c r="U33" s="344"/>
      <c r="Y33" s="345"/>
      <c r="Z33" s="158"/>
      <c r="AA33" s="177"/>
      <c r="AB33" s="344"/>
      <c r="AF33" s="345"/>
      <c r="AG33" s="158"/>
      <c r="AH33" s="177"/>
      <c r="AI33" s="344"/>
      <c r="AM33" s="345"/>
      <c r="AN33" s="158"/>
      <c r="AO33" s="177"/>
      <c r="AP33" s="344"/>
      <c r="AT33" s="345"/>
      <c r="AU33" s="158"/>
      <c r="AV33" s="177"/>
      <c r="AW33" s="344"/>
      <c r="BA33" s="345"/>
      <c r="BB33" s="158"/>
      <c r="BC33" s="177"/>
      <c r="BD33" s="344"/>
      <c r="BH33" s="345"/>
      <c r="BI33" s="158"/>
      <c r="BJ33" s="177"/>
      <c r="BK33" s="344"/>
      <c r="BO33" s="345"/>
      <c r="BP33" s="158"/>
      <c r="BQ33" s="177"/>
      <c r="BR33" s="344"/>
    </row>
    <row r="34" spans="2:70" ht="12.75" customHeight="1" x14ac:dyDescent="0.2">
      <c r="B34" s="155"/>
      <c r="C34" s="156"/>
      <c r="D34" s="181"/>
      <c r="E34" s="153"/>
      <c r="F34" s="170"/>
      <c r="G34" s="170">
        <f>SUM(F25:F34)</f>
        <v>0</v>
      </c>
      <c r="K34" s="345"/>
      <c r="L34" s="158"/>
      <c r="M34" s="177"/>
      <c r="N34" s="177"/>
      <c r="R34" s="345"/>
      <c r="S34" s="158"/>
      <c r="T34" s="177"/>
      <c r="U34" s="177"/>
      <c r="Y34" s="345"/>
      <c r="Z34" s="158"/>
      <c r="AA34" s="177"/>
      <c r="AB34" s="177"/>
      <c r="AF34" s="345"/>
      <c r="AG34" s="158"/>
      <c r="AH34" s="177"/>
      <c r="AI34" s="177"/>
      <c r="AM34" s="345"/>
      <c r="AN34" s="158"/>
      <c r="AO34" s="177"/>
      <c r="AP34" s="177"/>
      <c r="AT34" s="345"/>
      <c r="AU34" s="158"/>
      <c r="AV34" s="177"/>
      <c r="AW34" s="177"/>
      <c r="BA34" s="345"/>
      <c r="BB34" s="158"/>
      <c r="BC34" s="177"/>
      <c r="BD34" s="177"/>
      <c r="BH34" s="345"/>
      <c r="BI34" s="158"/>
      <c r="BJ34" s="177"/>
      <c r="BK34" s="177"/>
      <c r="BO34" s="345"/>
      <c r="BP34" s="158"/>
      <c r="BQ34" s="177"/>
      <c r="BR34" s="177"/>
    </row>
    <row r="35" spans="2:70" ht="12.75" customHeight="1" x14ac:dyDescent="0.2">
      <c r="B35" s="35"/>
      <c r="C35" s="48">
        <v>2</v>
      </c>
      <c r="D35" s="34" t="s">
        <v>89</v>
      </c>
      <c r="E35" s="146"/>
      <c r="F35" s="146"/>
      <c r="G35" s="146"/>
      <c r="J35" s="48"/>
      <c r="L35" s="344"/>
      <c r="M35" s="344"/>
      <c r="N35" s="344"/>
      <c r="Q35" s="48"/>
      <c r="S35" s="344"/>
      <c r="T35" s="344"/>
      <c r="U35" s="344"/>
      <c r="X35" s="48"/>
      <c r="Z35" s="344"/>
      <c r="AA35" s="344"/>
      <c r="AB35" s="344"/>
      <c r="AE35" s="48"/>
      <c r="AG35" s="344"/>
      <c r="AH35" s="344"/>
      <c r="AI35" s="344"/>
      <c r="AL35" s="48"/>
      <c r="AN35" s="344"/>
      <c r="AO35" s="344"/>
      <c r="AP35" s="344"/>
      <c r="AS35" s="48"/>
      <c r="AU35" s="344"/>
      <c r="AV35" s="344"/>
      <c r="AW35" s="344"/>
      <c r="AZ35" s="48"/>
      <c r="BB35" s="344"/>
      <c r="BC35" s="344"/>
      <c r="BD35" s="344"/>
      <c r="BG35" s="48"/>
      <c r="BI35" s="344"/>
      <c r="BJ35" s="344"/>
      <c r="BK35" s="344"/>
      <c r="BN35" s="48"/>
      <c r="BP35" s="344"/>
      <c r="BQ35" s="344"/>
      <c r="BR35" s="344"/>
    </row>
    <row r="36" spans="2:70" ht="12.75" customHeight="1" x14ac:dyDescent="0.2">
      <c r="B36" s="155"/>
      <c r="C36" s="156"/>
      <c r="D36" s="181"/>
      <c r="E36" s="153"/>
      <c r="F36" s="170"/>
      <c r="G36" s="146"/>
      <c r="K36" s="345"/>
      <c r="L36" s="158"/>
      <c r="M36" s="177"/>
      <c r="N36" s="344"/>
      <c r="R36" s="345"/>
      <c r="S36" s="158"/>
      <c r="T36" s="177"/>
      <c r="U36" s="344"/>
      <c r="Y36" s="345"/>
      <c r="Z36" s="158"/>
      <c r="AA36" s="177"/>
      <c r="AB36" s="344"/>
      <c r="AF36" s="345"/>
      <c r="AG36" s="158"/>
      <c r="AH36" s="177"/>
      <c r="AI36" s="344"/>
      <c r="AM36" s="345"/>
      <c r="AN36" s="158"/>
      <c r="AO36" s="177"/>
      <c r="AP36" s="344"/>
      <c r="AT36" s="345"/>
      <c r="AU36" s="158"/>
      <c r="AV36" s="177"/>
      <c r="AW36" s="344"/>
      <c r="BA36" s="345"/>
      <c r="BB36" s="158"/>
      <c r="BC36" s="177"/>
      <c r="BD36" s="344"/>
      <c r="BH36" s="345"/>
      <c r="BI36" s="158"/>
      <c r="BJ36" s="177"/>
      <c r="BK36" s="344"/>
      <c r="BO36" s="345"/>
      <c r="BP36" s="158"/>
      <c r="BQ36" s="177"/>
      <c r="BR36" s="344"/>
    </row>
    <row r="37" spans="2:70" ht="12.75" customHeight="1" x14ac:dyDescent="0.2">
      <c r="B37" s="155"/>
      <c r="C37" s="156"/>
      <c r="D37" s="181"/>
      <c r="E37" s="153"/>
      <c r="F37" s="170"/>
      <c r="G37" s="146"/>
      <c r="K37" s="345"/>
      <c r="L37" s="158"/>
      <c r="M37" s="177"/>
      <c r="N37" s="344"/>
      <c r="R37" s="345"/>
      <c r="S37" s="158"/>
      <c r="T37" s="177"/>
      <c r="U37" s="344"/>
      <c r="Y37" s="345"/>
      <c r="Z37" s="158"/>
      <c r="AA37" s="177"/>
      <c r="AB37" s="344"/>
      <c r="AF37" s="345"/>
      <c r="AG37" s="158"/>
      <c r="AH37" s="177"/>
      <c r="AI37" s="344"/>
      <c r="AM37" s="345"/>
      <c r="AN37" s="158"/>
      <c r="AO37" s="177"/>
      <c r="AP37" s="344"/>
      <c r="AT37" s="345"/>
      <c r="AU37" s="158"/>
      <c r="AV37" s="177"/>
      <c r="AW37" s="344"/>
      <c r="BA37" s="345"/>
      <c r="BB37" s="158"/>
      <c r="BC37" s="177"/>
      <c r="BD37" s="344"/>
      <c r="BH37" s="345"/>
      <c r="BI37" s="158"/>
      <c r="BJ37" s="177"/>
      <c r="BK37" s="344"/>
      <c r="BO37" s="345"/>
      <c r="BP37" s="158"/>
      <c r="BQ37" s="177"/>
      <c r="BR37" s="344"/>
    </row>
    <row r="38" spans="2:70" ht="12.75" customHeight="1" x14ac:dyDescent="0.2">
      <c r="B38" s="155"/>
      <c r="C38" s="156"/>
      <c r="D38" s="181"/>
      <c r="E38" s="153"/>
      <c r="F38" s="170"/>
      <c r="G38" s="146"/>
      <c r="K38" s="345"/>
      <c r="L38" s="158"/>
      <c r="M38" s="177"/>
      <c r="N38" s="344"/>
      <c r="R38" s="345"/>
      <c r="S38" s="158"/>
      <c r="T38" s="177"/>
      <c r="U38" s="344"/>
      <c r="Y38" s="345"/>
      <c r="Z38" s="158"/>
      <c r="AA38" s="177"/>
      <c r="AB38" s="344"/>
      <c r="AF38" s="345"/>
      <c r="AG38" s="158"/>
      <c r="AH38" s="177"/>
      <c r="AI38" s="344"/>
      <c r="AM38" s="345"/>
      <c r="AN38" s="158"/>
      <c r="AO38" s="177"/>
      <c r="AP38" s="344"/>
      <c r="AT38" s="345"/>
      <c r="AU38" s="158"/>
      <c r="AV38" s="177"/>
      <c r="AW38" s="344"/>
      <c r="BA38" s="345"/>
      <c r="BB38" s="158"/>
      <c r="BC38" s="177"/>
      <c r="BD38" s="344"/>
      <c r="BH38" s="345"/>
      <c r="BI38" s="158"/>
      <c r="BJ38" s="177"/>
      <c r="BK38" s="344"/>
      <c r="BO38" s="345"/>
      <c r="BP38" s="158"/>
      <c r="BQ38" s="177"/>
      <c r="BR38" s="344"/>
    </row>
    <row r="39" spans="2:70" ht="12.75" customHeight="1" x14ac:dyDescent="0.2">
      <c r="B39" s="155"/>
      <c r="C39" s="156"/>
      <c r="D39" s="181"/>
      <c r="E39" s="153"/>
      <c r="F39" s="170"/>
      <c r="G39" s="146"/>
      <c r="K39" s="345"/>
      <c r="L39" s="158"/>
      <c r="M39" s="177"/>
      <c r="N39" s="344"/>
      <c r="R39" s="345"/>
      <c r="S39" s="158"/>
      <c r="T39" s="177"/>
      <c r="U39" s="344"/>
      <c r="Y39" s="345"/>
      <c r="Z39" s="158"/>
      <c r="AA39" s="177"/>
      <c r="AB39" s="344"/>
      <c r="AF39" s="345"/>
      <c r="AG39" s="158"/>
      <c r="AH39" s="177"/>
      <c r="AI39" s="344"/>
      <c r="AM39" s="345"/>
      <c r="AN39" s="158"/>
      <c r="AO39" s="177"/>
      <c r="AP39" s="344"/>
      <c r="AT39" s="345"/>
      <c r="AU39" s="158"/>
      <c r="AV39" s="177"/>
      <c r="AW39" s="344"/>
      <c r="BA39" s="345"/>
      <c r="BB39" s="158"/>
      <c r="BC39" s="177"/>
      <c r="BD39" s="344"/>
      <c r="BH39" s="345"/>
      <c r="BI39" s="158"/>
      <c r="BJ39" s="177"/>
      <c r="BK39" s="344"/>
      <c r="BO39" s="345"/>
      <c r="BP39" s="158"/>
      <c r="BQ39" s="177"/>
      <c r="BR39" s="344"/>
    </row>
    <row r="40" spans="2:70" ht="12.75" customHeight="1" x14ac:dyDescent="0.2">
      <c r="B40" s="155"/>
      <c r="C40" s="156"/>
      <c r="D40" s="181"/>
      <c r="E40" s="153"/>
      <c r="F40" s="170"/>
      <c r="G40" s="146"/>
      <c r="K40" s="345"/>
      <c r="L40" s="158"/>
      <c r="M40" s="177"/>
      <c r="N40" s="344"/>
      <c r="R40" s="345"/>
      <c r="S40" s="158"/>
      <c r="T40" s="177"/>
      <c r="U40" s="344"/>
      <c r="Y40" s="345"/>
      <c r="Z40" s="158"/>
      <c r="AA40" s="177"/>
      <c r="AB40" s="344"/>
      <c r="AF40" s="345"/>
      <c r="AG40" s="158"/>
      <c r="AH40" s="177"/>
      <c r="AI40" s="344"/>
      <c r="AM40" s="345"/>
      <c r="AN40" s="158"/>
      <c r="AO40" s="177"/>
      <c r="AP40" s="344"/>
      <c r="AT40" s="345"/>
      <c r="AU40" s="158"/>
      <c r="AV40" s="177"/>
      <c r="AW40" s="344"/>
      <c r="BA40" s="345"/>
      <c r="BB40" s="158"/>
      <c r="BC40" s="177"/>
      <c r="BD40" s="344"/>
      <c r="BH40" s="345"/>
      <c r="BI40" s="158"/>
      <c r="BJ40" s="177"/>
      <c r="BK40" s="344"/>
      <c r="BO40" s="345"/>
      <c r="BP40" s="158"/>
      <c r="BQ40" s="177"/>
      <c r="BR40" s="344"/>
    </row>
    <row r="41" spans="2:70" ht="12.75" customHeight="1" x14ac:dyDescent="0.2">
      <c r="B41" s="155"/>
      <c r="C41" s="156"/>
      <c r="D41" s="181"/>
      <c r="E41" s="153"/>
      <c r="F41" s="170"/>
      <c r="G41" s="146"/>
      <c r="K41" s="345"/>
      <c r="L41" s="158"/>
      <c r="M41" s="177"/>
      <c r="N41" s="344"/>
      <c r="R41" s="345"/>
      <c r="S41" s="158"/>
      <c r="T41" s="177"/>
      <c r="U41" s="344"/>
      <c r="Y41" s="345"/>
      <c r="Z41" s="158"/>
      <c r="AA41" s="177"/>
      <c r="AB41" s="344"/>
      <c r="AF41" s="345"/>
      <c r="AG41" s="158"/>
      <c r="AH41" s="177"/>
      <c r="AI41" s="344"/>
      <c r="AM41" s="345"/>
      <c r="AN41" s="158"/>
      <c r="AO41" s="177"/>
      <c r="AP41" s="344"/>
      <c r="AT41" s="345"/>
      <c r="AU41" s="158"/>
      <c r="AV41" s="177"/>
      <c r="AW41" s="344"/>
      <c r="BA41" s="345"/>
      <c r="BB41" s="158"/>
      <c r="BC41" s="177"/>
      <c r="BD41" s="344"/>
      <c r="BH41" s="345"/>
      <c r="BI41" s="158"/>
      <c r="BJ41" s="177"/>
      <c r="BK41" s="344"/>
      <c r="BO41" s="345"/>
      <c r="BP41" s="158"/>
      <c r="BQ41" s="177"/>
      <c r="BR41" s="344"/>
    </row>
    <row r="42" spans="2:70" ht="12.75" customHeight="1" x14ac:dyDescent="0.2">
      <c r="B42" s="155"/>
      <c r="C42" s="156"/>
      <c r="D42" s="181"/>
      <c r="E42" s="153"/>
      <c r="F42" s="170"/>
      <c r="G42" s="146"/>
      <c r="K42" s="345"/>
      <c r="L42" s="158"/>
      <c r="M42" s="177"/>
      <c r="N42" s="344"/>
      <c r="R42" s="345"/>
      <c r="S42" s="158"/>
      <c r="T42" s="177"/>
      <c r="U42" s="344"/>
      <c r="Y42" s="345"/>
      <c r="Z42" s="158"/>
      <c r="AA42" s="177"/>
      <c r="AB42" s="344"/>
      <c r="AF42" s="345"/>
      <c r="AG42" s="158"/>
      <c r="AH42" s="177"/>
      <c r="AI42" s="344"/>
      <c r="AM42" s="345"/>
      <c r="AN42" s="158"/>
      <c r="AO42" s="177"/>
      <c r="AP42" s="344"/>
      <c r="AT42" s="345"/>
      <c r="AU42" s="158"/>
      <c r="AV42" s="177"/>
      <c r="AW42" s="344"/>
      <c r="BA42" s="345"/>
      <c r="BB42" s="158"/>
      <c r="BC42" s="177"/>
      <c r="BD42" s="344"/>
      <c r="BH42" s="345"/>
      <c r="BI42" s="158"/>
      <c r="BJ42" s="177"/>
      <c r="BK42" s="344"/>
      <c r="BO42" s="345"/>
      <c r="BP42" s="158"/>
      <c r="BQ42" s="177"/>
      <c r="BR42" s="344"/>
    </row>
    <row r="43" spans="2:70" ht="12.75" customHeight="1" x14ac:dyDescent="0.2">
      <c r="B43" s="155"/>
      <c r="C43" s="156"/>
      <c r="D43" s="181"/>
      <c r="E43" s="153"/>
      <c r="F43" s="170"/>
      <c r="G43" s="146"/>
      <c r="K43" s="345"/>
      <c r="L43" s="158"/>
      <c r="M43" s="177"/>
      <c r="N43" s="344"/>
      <c r="R43" s="345"/>
      <c r="S43" s="158"/>
      <c r="T43" s="177"/>
      <c r="U43" s="344"/>
      <c r="Y43" s="345"/>
      <c r="Z43" s="158"/>
      <c r="AA43" s="177"/>
      <c r="AB43" s="344"/>
      <c r="AF43" s="345"/>
      <c r="AG43" s="158"/>
      <c r="AH43" s="177"/>
      <c r="AI43" s="344"/>
      <c r="AM43" s="345"/>
      <c r="AN43" s="158"/>
      <c r="AO43" s="177"/>
      <c r="AP43" s="344"/>
      <c r="AT43" s="345"/>
      <c r="AU43" s="158"/>
      <c r="AV43" s="177"/>
      <c r="AW43" s="344"/>
      <c r="BA43" s="345"/>
      <c r="BB43" s="158"/>
      <c r="BC43" s="177"/>
      <c r="BD43" s="344"/>
      <c r="BH43" s="345"/>
      <c r="BI43" s="158"/>
      <c r="BJ43" s="177"/>
      <c r="BK43" s="344"/>
      <c r="BO43" s="345"/>
      <c r="BP43" s="158"/>
      <c r="BQ43" s="177"/>
      <c r="BR43" s="344"/>
    </row>
    <row r="44" spans="2:70" ht="12.75" customHeight="1" x14ac:dyDescent="0.2">
      <c r="B44" s="155"/>
      <c r="C44" s="156"/>
      <c r="D44" s="181"/>
      <c r="E44" s="153"/>
      <c r="F44" s="170"/>
      <c r="G44" s="146"/>
      <c r="K44" s="345"/>
      <c r="L44" s="158"/>
      <c r="M44" s="177"/>
      <c r="N44" s="344"/>
      <c r="R44" s="345"/>
      <c r="S44" s="158"/>
      <c r="T44" s="177"/>
      <c r="U44" s="344"/>
      <c r="Y44" s="345"/>
      <c r="Z44" s="158"/>
      <c r="AA44" s="177"/>
      <c r="AB44" s="344"/>
      <c r="AF44" s="345"/>
      <c r="AG44" s="158"/>
      <c r="AH44" s="177"/>
      <c r="AI44" s="344"/>
      <c r="AM44" s="345"/>
      <c r="AN44" s="158"/>
      <c r="AO44" s="177"/>
      <c r="AP44" s="344"/>
      <c r="AT44" s="345"/>
      <c r="AU44" s="158"/>
      <c r="AV44" s="177"/>
      <c r="AW44" s="344"/>
      <c r="BA44" s="345"/>
      <c r="BB44" s="158"/>
      <c r="BC44" s="177"/>
      <c r="BD44" s="344"/>
      <c r="BH44" s="345"/>
      <c r="BI44" s="158"/>
      <c r="BJ44" s="177"/>
      <c r="BK44" s="344"/>
      <c r="BO44" s="345"/>
      <c r="BP44" s="158"/>
      <c r="BQ44" s="177"/>
      <c r="BR44" s="344"/>
    </row>
    <row r="45" spans="2:70" ht="12.75" customHeight="1" x14ac:dyDescent="0.2">
      <c r="B45" s="155"/>
      <c r="C45" s="156"/>
      <c r="D45" s="181"/>
      <c r="E45" s="153"/>
      <c r="F45" s="170"/>
      <c r="G45" s="170">
        <f>SUM(F36:F45)</f>
        <v>0</v>
      </c>
      <c r="K45" s="345"/>
      <c r="L45" s="158"/>
      <c r="M45" s="177"/>
      <c r="N45" s="177"/>
      <c r="R45" s="345"/>
      <c r="S45" s="158"/>
      <c r="T45" s="177"/>
      <c r="U45" s="177"/>
      <c r="Y45" s="345"/>
      <c r="Z45" s="158"/>
      <c r="AA45" s="177"/>
      <c r="AB45" s="177"/>
      <c r="AF45" s="345"/>
      <c r="AG45" s="158"/>
      <c r="AH45" s="177"/>
      <c r="AI45" s="177"/>
      <c r="AM45" s="345"/>
      <c r="AN45" s="158"/>
      <c r="AO45" s="177"/>
      <c r="AP45" s="177"/>
      <c r="AT45" s="345"/>
      <c r="AU45" s="158"/>
      <c r="AV45" s="177"/>
      <c r="AW45" s="177"/>
      <c r="BA45" s="345"/>
      <c r="BB45" s="158"/>
      <c r="BC45" s="177"/>
      <c r="BD45" s="177"/>
      <c r="BH45" s="345"/>
      <c r="BI45" s="158"/>
      <c r="BJ45" s="177"/>
      <c r="BK45" s="177"/>
      <c r="BO45" s="345"/>
      <c r="BP45" s="158"/>
      <c r="BQ45" s="177"/>
      <c r="BR45" s="177"/>
    </row>
    <row r="46" spans="2:70" ht="12.75" customHeight="1" x14ac:dyDescent="0.2">
      <c r="B46" s="35"/>
      <c r="C46" s="1" t="str">
        <f>IF(G46&gt;=0,"兼業業務利益（損失）金額","兼業業務損失")</f>
        <v>兼業業務利益（損失）金額</v>
      </c>
      <c r="D46" s="34"/>
      <c r="E46" s="146"/>
      <c r="F46" s="146"/>
      <c r="G46" s="170">
        <f>G34-G45</f>
        <v>0</v>
      </c>
      <c r="L46" s="344"/>
      <c r="M46" s="344"/>
      <c r="N46" s="177"/>
      <c r="S46" s="344"/>
      <c r="T46" s="344"/>
      <c r="U46" s="177"/>
      <c r="Z46" s="344"/>
      <c r="AA46" s="344"/>
      <c r="AB46" s="177"/>
      <c r="AG46" s="344"/>
      <c r="AH46" s="344"/>
      <c r="AI46" s="177"/>
      <c r="AN46" s="344"/>
      <c r="AO46" s="344"/>
      <c r="AP46" s="177"/>
      <c r="AU46" s="344"/>
      <c r="AV46" s="344"/>
      <c r="AW46" s="177"/>
      <c r="BB46" s="344"/>
      <c r="BC46" s="344"/>
      <c r="BD46" s="177"/>
      <c r="BI46" s="344"/>
      <c r="BJ46" s="344"/>
      <c r="BK46" s="177"/>
      <c r="BP46" s="344"/>
      <c r="BQ46" s="344"/>
      <c r="BR46" s="177"/>
    </row>
    <row r="47" spans="2:70" ht="12.75" customHeight="1" x14ac:dyDescent="0.2">
      <c r="B47" s="35" t="str">
        <f>IF(G47&gt;=0,"　売上総利益（損失）金額","　売上総損失")</f>
        <v>　売上総利益（損失）金額</v>
      </c>
      <c r="C47" s="1"/>
      <c r="D47" s="34"/>
      <c r="E47" s="146"/>
      <c r="F47" s="146"/>
      <c r="G47" s="170">
        <f>G22+G46</f>
        <v>0</v>
      </c>
      <c r="L47" s="344"/>
      <c r="M47" s="344"/>
      <c r="N47" s="177"/>
      <c r="S47" s="344"/>
      <c r="T47" s="344"/>
      <c r="U47" s="177"/>
      <c r="Z47" s="344"/>
      <c r="AA47" s="344"/>
      <c r="AB47" s="177"/>
      <c r="AG47" s="344"/>
      <c r="AH47" s="344"/>
      <c r="AI47" s="177"/>
      <c r="AN47" s="344"/>
      <c r="AO47" s="344"/>
      <c r="AP47" s="177"/>
      <c r="AU47" s="344"/>
      <c r="AV47" s="344"/>
      <c r="AW47" s="177"/>
      <c r="BB47" s="344"/>
      <c r="BC47" s="344"/>
      <c r="BD47" s="177"/>
      <c r="BI47" s="344"/>
      <c r="BJ47" s="344"/>
      <c r="BK47" s="177"/>
      <c r="BP47" s="344"/>
      <c r="BQ47" s="344"/>
      <c r="BR47" s="177"/>
    </row>
    <row r="48" spans="2:70" ht="12.75" customHeight="1" x14ac:dyDescent="0.2">
      <c r="B48" s="33" t="s">
        <v>95</v>
      </c>
      <c r="C48" s="1"/>
      <c r="D48" s="34"/>
      <c r="E48" s="146"/>
      <c r="F48" s="146"/>
      <c r="G48" s="146"/>
      <c r="I48" s="339"/>
      <c r="L48" s="344"/>
      <c r="M48" s="344"/>
      <c r="N48" s="344"/>
      <c r="P48" s="339"/>
      <c r="S48" s="344"/>
      <c r="T48" s="344"/>
      <c r="U48" s="344"/>
      <c r="W48" s="339"/>
      <c r="Z48" s="344"/>
      <c r="AA48" s="344"/>
      <c r="AB48" s="344"/>
      <c r="AD48" s="339"/>
      <c r="AG48" s="344"/>
      <c r="AH48" s="344"/>
      <c r="AI48" s="344"/>
      <c r="AK48" s="339"/>
      <c r="AN48" s="344"/>
      <c r="AO48" s="344"/>
      <c r="AP48" s="344"/>
      <c r="AR48" s="339"/>
      <c r="AU48" s="344"/>
      <c r="AV48" s="344"/>
      <c r="AW48" s="344"/>
      <c r="AY48" s="339"/>
      <c r="BB48" s="344"/>
      <c r="BC48" s="344"/>
      <c r="BD48" s="344"/>
      <c r="BF48" s="339"/>
      <c r="BI48" s="344"/>
      <c r="BJ48" s="344"/>
      <c r="BK48" s="344"/>
      <c r="BM48" s="339"/>
      <c r="BP48" s="344"/>
      <c r="BQ48" s="344"/>
      <c r="BR48" s="344"/>
    </row>
    <row r="49" spans="2:70" ht="12.75" customHeight="1" x14ac:dyDescent="0.2">
      <c r="B49" s="35"/>
      <c r="C49" s="48">
        <v>1</v>
      </c>
      <c r="D49" s="34" t="s">
        <v>332</v>
      </c>
      <c r="E49" s="153"/>
      <c r="F49" s="170"/>
      <c r="G49" s="146"/>
      <c r="J49" s="48"/>
      <c r="L49" s="158"/>
      <c r="M49" s="177"/>
      <c r="N49" s="344"/>
      <c r="Q49" s="48"/>
      <c r="S49" s="158"/>
      <c r="T49" s="177"/>
      <c r="U49" s="344"/>
      <c r="X49" s="48"/>
      <c r="Z49" s="158"/>
      <c r="AA49" s="177"/>
      <c r="AB49" s="344"/>
      <c r="AE49" s="48"/>
      <c r="AG49" s="158"/>
      <c r="AH49" s="177"/>
      <c r="AI49" s="344"/>
      <c r="AL49" s="48"/>
      <c r="AN49" s="158"/>
      <c r="AO49" s="177"/>
      <c r="AP49" s="344"/>
      <c r="AS49" s="48"/>
      <c r="AU49" s="158"/>
      <c r="AV49" s="177"/>
      <c r="AW49" s="344"/>
      <c r="AZ49" s="48"/>
      <c r="BB49" s="158"/>
      <c r="BC49" s="177"/>
      <c r="BD49" s="344"/>
      <c r="BG49" s="48"/>
      <c r="BI49" s="158"/>
      <c r="BJ49" s="177"/>
      <c r="BK49" s="344"/>
      <c r="BN49" s="48"/>
      <c r="BP49" s="158"/>
      <c r="BQ49" s="177"/>
      <c r="BR49" s="344"/>
    </row>
    <row r="50" spans="2:70" ht="12.75" customHeight="1" x14ac:dyDescent="0.2">
      <c r="B50" s="35"/>
      <c r="C50" s="48">
        <v>2</v>
      </c>
      <c r="D50" s="34" t="s">
        <v>333</v>
      </c>
      <c r="E50" s="153"/>
      <c r="F50" s="170"/>
      <c r="G50" s="146"/>
      <c r="J50" s="48"/>
      <c r="L50" s="158"/>
      <c r="M50" s="177"/>
      <c r="N50" s="344"/>
      <c r="Q50" s="48"/>
      <c r="S50" s="158"/>
      <c r="T50" s="177"/>
      <c r="U50" s="344"/>
      <c r="X50" s="48"/>
      <c r="Z50" s="158"/>
      <c r="AA50" s="177"/>
      <c r="AB50" s="344"/>
      <c r="AE50" s="48"/>
      <c r="AG50" s="158"/>
      <c r="AH50" s="177"/>
      <c r="AI50" s="344"/>
      <c r="AL50" s="48"/>
      <c r="AN50" s="158"/>
      <c r="AO50" s="177"/>
      <c r="AP50" s="344"/>
      <c r="AS50" s="48"/>
      <c r="AU50" s="158"/>
      <c r="AV50" s="177"/>
      <c r="AW50" s="344"/>
      <c r="AZ50" s="48"/>
      <c r="BB50" s="158"/>
      <c r="BC50" s="177"/>
      <c r="BD50" s="344"/>
      <c r="BG50" s="48"/>
      <c r="BI50" s="158"/>
      <c r="BJ50" s="177"/>
      <c r="BK50" s="344"/>
      <c r="BN50" s="48"/>
      <c r="BP50" s="158"/>
      <c r="BQ50" s="177"/>
      <c r="BR50" s="344"/>
    </row>
    <row r="51" spans="2:70" ht="12.75" customHeight="1" x14ac:dyDescent="0.2">
      <c r="B51" s="35"/>
      <c r="C51" s="48">
        <v>3</v>
      </c>
      <c r="D51" s="143" t="s">
        <v>215</v>
      </c>
      <c r="E51" s="153"/>
      <c r="F51" s="170"/>
      <c r="G51" s="146"/>
      <c r="J51" s="48"/>
      <c r="L51" s="158"/>
      <c r="M51" s="177"/>
      <c r="N51" s="344"/>
      <c r="Q51" s="48"/>
      <c r="S51" s="158"/>
      <c r="T51" s="177"/>
      <c r="U51" s="344"/>
      <c r="X51" s="48"/>
      <c r="Z51" s="158"/>
      <c r="AA51" s="177"/>
      <c r="AB51" s="344"/>
      <c r="AE51" s="48"/>
      <c r="AG51" s="158"/>
      <c r="AH51" s="177"/>
      <c r="AI51" s="344"/>
      <c r="AL51" s="48"/>
      <c r="AN51" s="158"/>
      <c r="AO51" s="177"/>
      <c r="AP51" s="344"/>
      <c r="AS51" s="48"/>
      <c r="AU51" s="158"/>
      <c r="AV51" s="177"/>
      <c r="AW51" s="344"/>
      <c r="AZ51" s="48"/>
      <c r="BB51" s="158"/>
      <c r="BC51" s="177"/>
      <c r="BD51" s="344"/>
      <c r="BG51" s="48"/>
      <c r="BI51" s="158"/>
      <c r="BJ51" s="177"/>
      <c r="BK51" s="344"/>
      <c r="BN51" s="48"/>
      <c r="BP51" s="158"/>
      <c r="BQ51" s="177"/>
      <c r="BR51" s="344"/>
    </row>
    <row r="52" spans="2:70" ht="12.75" customHeight="1" x14ac:dyDescent="0.2">
      <c r="B52" s="35"/>
      <c r="C52" s="48">
        <v>4</v>
      </c>
      <c r="D52" s="34" t="s">
        <v>188</v>
      </c>
      <c r="E52" s="153"/>
      <c r="F52" s="170"/>
      <c r="G52" s="146"/>
      <c r="J52" s="48"/>
      <c r="L52" s="158"/>
      <c r="M52" s="177"/>
      <c r="N52" s="344"/>
      <c r="Q52" s="48"/>
      <c r="S52" s="158"/>
      <c r="T52" s="177"/>
      <c r="U52" s="344"/>
      <c r="X52" s="48"/>
      <c r="Z52" s="158"/>
      <c r="AA52" s="177"/>
      <c r="AB52" s="344"/>
      <c r="AE52" s="48"/>
      <c r="AG52" s="158"/>
      <c r="AH52" s="177"/>
      <c r="AI52" s="344"/>
      <c r="AL52" s="48"/>
      <c r="AN52" s="158"/>
      <c r="AO52" s="177"/>
      <c r="AP52" s="344"/>
      <c r="AS52" s="48"/>
      <c r="AU52" s="158"/>
      <c r="AV52" s="177"/>
      <c r="AW52" s="344"/>
      <c r="AZ52" s="48"/>
      <c r="BB52" s="158"/>
      <c r="BC52" s="177"/>
      <c r="BD52" s="344"/>
      <c r="BG52" s="48"/>
      <c r="BI52" s="158"/>
      <c r="BJ52" s="177"/>
      <c r="BK52" s="344"/>
      <c r="BN52" s="48"/>
      <c r="BP52" s="158"/>
      <c r="BQ52" s="177"/>
      <c r="BR52" s="344"/>
    </row>
    <row r="53" spans="2:70" ht="12.75" customHeight="1" x14ac:dyDescent="0.2">
      <c r="B53" s="35"/>
      <c r="C53" s="48">
        <v>5</v>
      </c>
      <c r="D53" s="34" t="s">
        <v>189</v>
      </c>
      <c r="E53" s="153"/>
      <c r="F53" s="170"/>
      <c r="G53" s="146"/>
      <c r="J53" s="48"/>
      <c r="L53" s="158"/>
      <c r="M53" s="177"/>
      <c r="N53" s="344"/>
      <c r="Q53" s="48"/>
      <c r="S53" s="158"/>
      <c r="T53" s="177"/>
      <c r="U53" s="344"/>
      <c r="X53" s="48"/>
      <c r="Z53" s="158"/>
      <c r="AA53" s="177"/>
      <c r="AB53" s="344"/>
      <c r="AE53" s="48"/>
      <c r="AG53" s="158"/>
      <c r="AH53" s="177"/>
      <c r="AI53" s="344"/>
      <c r="AL53" s="48"/>
      <c r="AN53" s="158"/>
      <c r="AO53" s="177"/>
      <c r="AP53" s="344"/>
      <c r="AS53" s="48"/>
      <c r="AU53" s="158"/>
      <c r="AV53" s="177"/>
      <c r="AW53" s="344"/>
      <c r="AZ53" s="48"/>
      <c r="BB53" s="158"/>
      <c r="BC53" s="177"/>
      <c r="BD53" s="344"/>
      <c r="BG53" s="48"/>
      <c r="BI53" s="158"/>
      <c r="BJ53" s="177"/>
      <c r="BK53" s="344"/>
      <c r="BN53" s="48"/>
      <c r="BP53" s="158"/>
      <c r="BQ53" s="177"/>
      <c r="BR53" s="344"/>
    </row>
    <row r="54" spans="2:70" ht="12.75" customHeight="1" x14ac:dyDescent="0.2">
      <c r="B54" s="35"/>
      <c r="C54" s="48">
        <v>6</v>
      </c>
      <c r="D54" s="34" t="s">
        <v>107</v>
      </c>
      <c r="E54" s="153"/>
      <c r="F54" s="170"/>
      <c r="G54" s="146"/>
      <c r="J54" s="48"/>
      <c r="L54" s="158"/>
      <c r="M54" s="177"/>
      <c r="N54" s="344"/>
      <c r="Q54" s="48"/>
      <c r="S54" s="158"/>
      <c r="T54" s="177"/>
      <c r="U54" s="344"/>
      <c r="X54" s="48"/>
      <c r="Z54" s="158"/>
      <c r="AA54" s="177"/>
      <c r="AB54" s="344"/>
      <c r="AE54" s="48"/>
      <c r="AG54" s="158"/>
      <c r="AH54" s="177"/>
      <c r="AI54" s="344"/>
      <c r="AL54" s="48"/>
      <c r="AN54" s="158"/>
      <c r="AO54" s="177"/>
      <c r="AP54" s="344"/>
      <c r="AS54" s="48"/>
      <c r="AU54" s="158"/>
      <c r="AV54" s="177"/>
      <c r="AW54" s="344"/>
      <c r="AZ54" s="48"/>
      <c r="BB54" s="158"/>
      <c r="BC54" s="177"/>
      <c r="BD54" s="344"/>
      <c r="BG54" s="48"/>
      <c r="BI54" s="158"/>
      <c r="BJ54" s="177"/>
      <c r="BK54" s="344"/>
      <c r="BN54" s="48"/>
      <c r="BP54" s="158"/>
      <c r="BQ54" s="177"/>
      <c r="BR54" s="344"/>
    </row>
    <row r="55" spans="2:70" ht="12.75" customHeight="1" x14ac:dyDescent="0.2">
      <c r="B55" s="35"/>
      <c r="C55" s="48">
        <v>7</v>
      </c>
      <c r="D55" s="143" t="s">
        <v>216</v>
      </c>
      <c r="E55" s="153"/>
      <c r="F55" s="170"/>
      <c r="G55" s="146"/>
      <c r="J55" s="48"/>
      <c r="L55" s="158"/>
      <c r="M55" s="177"/>
      <c r="N55" s="344"/>
      <c r="Q55" s="48"/>
      <c r="S55" s="158"/>
      <c r="T55" s="177"/>
      <c r="U55" s="344"/>
      <c r="X55" s="48"/>
      <c r="Z55" s="158"/>
      <c r="AA55" s="177"/>
      <c r="AB55" s="344"/>
      <c r="AE55" s="48"/>
      <c r="AG55" s="158"/>
      <c r="AH55" s="177"/>
      <c r="AI55" s="344"/>
      <c r="AL55" s="48"/>
      <c r="AN55" s="158"/>
      <c r="AO55" s="177"/>
      <c r="AP55" s="344"/>
      <c r="AS55" s="48"/>
      <c r="AU55" s="158"/>
      <c r="AV55" s="177"/>
      <c r="AW55" s="344"/>
      <c r="AZ55" s="48"/>
      <c r="BB55" s="158"/>
      <c r="BC55" s="177"/>
      <c r="BD55" s="344"/>
      <c r="BG55" s="48"/>
      <c r="BI55" s="158"/>
      <c r="BJ55" s="177"/>
      <c r="BK55" s="344"/>
      <c r="BN55" s="48"/>
      <c r="BP55" s="158"/>
      <c r="BQ55" s="177"/>
      <c r="BR55" s="344"/>
    </row>
    <row r="56" spans="2:70" ht="12.75" customHeight="1" x14ac:dyDescent="0.2">
      <c r="B56" s="35"/>
      <c r="C56" s="48">
        <v>8</v>
      </c>
      <c r="D56" s="34" t="s">
        <v>108</v>
      </c>
      <c r="E56" s="153"/>
      <c r="F56" s="170"/>
      <c r="G56" s="146"/>
      <c r="J56" s="48"/>
      <c r="L56" s="158"/>
      <c r="M56" s="177"/>
      <c r="N56" s="344"/>
      <c r="Q56" s="48"/>
      <c r="S56" s="158"/>
      <c r="T56" s="177"/>
      <c r="U56" s="344"/>
      <c r="X56" s="48"/>
      <c r="Z56" s="158"/>
      <c r="AA56" s="177"/>
      <c r="AB56" s="344"/>
      <c r="AE56" s="48"/>
      <c r="AG56" s="158"/>
      <c r="AH56" s="177"/>
      <c r="AI56" s="344"/>
      <c r="AL56" s="48"/>
      <c r="AN56" s="158"/>
      <c r="AO56" s="177"/>
      <c r="AP56" s="344"/>
      <c r="AS56" s="48"/>
      <c r="AU56" s="158"/>
      <c r="AV56" s="177"/>
      <c r="AW56" s="344"/>
      <c r="AZ56" s="48"/>
      <c r="BB56" s="158"/>
      <c r="BC56" s="177"/>
      <c r="BD56" s="344"/>
      <c r="BG56" s="48"/>
      <c r="BI56" s="158"/>
      <c r="BJ56" s="177"/>
      <c r="BK56" s="344"/>
      <c r="BN56" s="48"/>
      <c r="BP56" s="158"/>
      <c r="BQ56" s="177"/>
      <c r="BR56" s="344"/>
    </row>
    <row r="57" spans="2:70" ht="12.75" customHeight="1" x14ac:dyDescent="0.2">
      <c r="B57" s="35"/>
      <c r="C57" s="48">
        <v>9</v>
      </c>
      <c r="D57" s="34" t="s">
        <v>109</v>
      </c>
      <c r="E57" s="153"/>
      <c r="F57" s="170"/>
      <c r="G57" s="146"/>
      <c r="J57" s="48"/>
      <c r="L57" s="158"/>
      <c r="M57" s="177"/>
      <c r="N57" s="344"/>
      <c r="Q57" s="48"/>
      <c r="S57" s="158"/>
      <c r="T57" s="177"/>
      <c r="U57" s="344"/>
      <c r="X57" s="48"/>
      <c r="Z57" s="158"/>
      <c r="AA57" s="177"/>
      <c r="AB57" s="344"/>
      <c r="AE57" s="48"/>
      <c r="AG57" s="158"/>
      <c r="AH57" s="177"/>
      <c r="AI57" s="344"/>
      <c r="AL57" s="48"/>
      <c r="AN57" s="158"/>
      <c r="AO57" s="177"/>
      <c r="AP57" s="344"/>
      <c r="AS57" s="48"/>
      <c r="AU57" s="158"/>
      <c r="AV57" s="177"/>
      <c r="AW57" s="344"/>
      <c r="AZ57" s="48"/>
      <c r="BB57" s="158"/>
      <c r="BC57" s="177"/>
      <c r="BD57" s="344"/>
      <c r="BG57" s="48"/>
      <c r="BI57" s="158"/>
      <c r="BJ57" s="177"/>
      <c r="BK57" s="344"/>
      <c r="BN57" s="48"/>
      <c r="BP57" s="158"/>
      <c r="BQ57" s="177"/>
      <c r="BR57" s="344"/>
    </row>
    <row r="58" spans="2:70" ht="12.75" customHeight="1" x14ac:dyDescent="0.2">
      <c r="B58" s="35"/>
      <c r="C58" s="48">
        <v>10</v>
      </c>
      <c r="D58" s="34" t="s">
        <v>110</v>
      </c>
      <c r="E58" s="153"/>
      <c r="F58" s="170"/>
      <c r="G58" s="146"/>
      <c r="J58" s="48"/>
      <c r="L58" s="158"/>
      <c r="M58" s="177"/>
      <c r="N58" s="344"/>
      <c r="Q58" s="48"/>
      <c r="S58" s="158"/>
      <c r="T58" s="177"/>
      <c r="U58" s="344"/>
      <c r="X58" s="48"/>
      <c r="Z58" s="158"/>
      <c r="AA58" s="177"/>
      <c r="AB58" s="344"/>
      <c r="AE58" s="48"/>
      <c r="AG58" s="158"/>
      <c r="AH58" s="177"/>
      <c r="AI58" s="344"/>
      <c r="AL58" s="48"/>
      <c r="AN58" s="158"/>
      <c r="AO58" s="177"/>
      <c r="AP58" s="344"/>
      <c r="AS58" s="48"/>
      <c r="AU58" s="158"/>
      <c r="AV58" s="177"/>
      <c r="AW58" s="344"/>
      <c r="AZ58" s="48"/>
      <c r="BB58" s="158"/>
      <c r="BC58" s="177"/>
      <c r="BD58" s="344"/>
      <c r="BG58" s="48"/>
      <c r="BI58" s="158"/>
      <c r="BJ58" s="177"/>
      <c r="BK58" s="344"/>
      <c r="BN58" s="48"/>
      <c r="BP58" s="158"/>
      <c r="BQ58" s="177"/>
      <c r="BR58" s="344"/>
    </row>
    <row r="59" spans="2:70" ht="12.75" customHeight="1" x14ac:dyDescent="0.2">
      <c r="B59" s="35"/>
      <c r="C59" s="48">
        <v>11</v>
      </c>
      <c r="D59" s="34" t="s">
        <v>111</v>
      </c>
      <c r="E59" s="153"/>
      <c r="F59" s="170"/>
      <c r="G59" s="146"/>
      <c r="J59" s="48"/>
      <c r="L59" s="158"/>
      <c r="M59" s="177"/>
      <c r="N59" s="344"/>
      <c r="Q59" s="48"/>
      <c r="S59" s="158"/>
      <c r="T59" s="177"/>
      <c r="U59" s="344"/>
      <c r="X59" s="48"/>
      <c r="Z59" s="158"/>
      <c r="AA59" s="177"/>
      <c r="AB59" s="344"/>
      <c r="AE59" s="48"/>
      <c r="AG59" s="158"/>
      <c r="AH59" s="177"/>
      <c r="AI59" s="344"/>
      <c r="AL59" s="48"/>
      <c r="AN59" s="158"/>
      <c r="AO59" s="177"/>
      <c r="AP59" s="344"/>
      <c r="AS59" s="48"/>
      <c r="AU59" s="158"/>
      <c r="AV59" s="177"/>
      <c r="AW59" s="344"/>
      <c r="AZ59" s="48"/>
      <c r="BB59" s="158"/>
      <c r="BC59" s="177"/>
      <c r="BD59" s="344"/>
      <c r="BG59" s="48"/>
      <c r="BI59" s="158"/>
      <c r="BJ59" s="177"/>
      <c r="BK59" s="344"/>
      <c r="BN59" s="48"/>
      <c r="BP59" s="158"/>
      <c r="BQ59" s="177"/>
      <c r="BR59" s="344"/>
    </row>
    <row r="60" spans="2:70" ht="12.75" customHeight="1" x14ac:dyDescent="0.2">
      <c r="B60" s="35"/>
      <c r="C60" s="48">
        <v>12</v>
      </c>
      <c r="D60" s="34" t="s">
        <v>112</v>
      </c>
      <c r="E60" s="153"/>
      <c r="F60" s="170"/>
      <c r="G60" s="146"/>
      <c r="J60" s="48"/>
      <c r="L60" s="158"/>
      <c r="M60" s="177"/>
      <c r="N60" s="344"/>
      <c r="Q60" s="48"/>
      <c r="S60" s="158"/>
      <c r="T60" s="177"/>
      <c r="U60" s="344"/>
      <c r="X60" s="48"/>
      <c r="Z60" s="158"/>
      <c r="AA60" s="177"/>
      <c r="AB60" s="344"/>
      <c r="AE60" s="48"/>
      <c r="AG60" s="158"/>
      <c r="AH60" s="177"/>
      <c r="AI60" s="344"/>
      <c r="AL60" s="48"/>
      <c r="AN60" s="158"/>
      <c r="AO60" s="177"/>
      <c r="AP60" s="344"/>
      <c r="AS60" s="48"/>
      <c r="AU60" s="158"/>
      <c r="AV60" s="177"/>
      <c r="AW60" s="344"/>
      <c r="AZ60" s="48"/>
      <c r="BB60" s="158"/>
      <c r="BC60" s="177"/>
      <c r="BD60" s="344"/>
      <c r="BG60" s="48"/>
      <c r="BI60" s="158"/>
      <c r="BJ60" s="177"/>
      <c r="BK60" s="344"/>
      <c r="BN60" s="48"/>
      <c r="BP60" s="158"/>
      <c r="BQ60" s="177"/>
      <c r="BR60" s="344"/>
    </row>
    <row r="61" spans="2:70" ht="12.75" customHeight="1" x14ac:dyDescent="0.2">
      <c r="B61" s="35"/>
      <c r="C61" s="48">
        <v>13</v>
      </c>
      <c r="D61" s="34" t="s">
        <v>113</v>
      </c>
      <c r="E61" s="153"/>
      <c r="F61" s="170"/>
      <c r="G61" s="146"/>
      <c r="J61" s="48"/>
      <c r="L61" s="158"/>
      <c r="M61" s="177"/>
      <c r="N61" s="344"/>
      <c r="Q61" s="48"/>
      <c r="S61" s="158"/>
      <c r="T61" s="177"/>
      <c r="U61" s="344"/>
      <c r="X61" s="48"/>
      <c r="Z61" s="158"/>
      <c r="AA61" s="177"/>
      <c r="AB61" s="344"/>
      <c r="AE61" s="48"/>
      <c r="AG61" s="158"/>
      <c r="AH61" s="177"/>
      <c r="AI61" s="344"/>
      <c r="AL61" s="48"/>
      <c r="AN61" s="158"/>
      <c r="AO61" s="177"/>
      <c r="AP61" s="344"/>
      <c r="AS61" s="48"/>
      <c r="AU61" s="158"/>
      <c r="AV61" s="177"/>
      <c r="AW61" s="344"/>
      <c r="AZ61" s="48"/>
      <c r="BB61" s="158"/>
      <c r="BC61" s="177"/>
      <c r="BD61" s="344"/>
      <c r="BG61" s="48"/>
      <c r="BI61" s="158"/>
      <c r="BJ61" s="177"/>
      <c r="BK61" s="344"/>
      <c r="BN61" s="48"/>
      <c r="BP61" s="158"/>
      <c r="BQ61" s="177"/>
      <c r="BR61" s="344"/>
    </row>
    <row r="62" spans="2:70" ht="12.75" customHeight="1" x14ac:dyDescent="0.2">
      <c r="B62" s="35"/>
      <c r="C62" s="48">
        <v>14</v>
      </c>
      <c r="D62" s="34" t="s">
        <v>217</v>
      </c>
      <c r="E62" s="153"/>
      <c r="F62" s="170"/>
      <c r="G62" s="146"/>
      <c r="J62" s="48"/>
      <c r="L62" s="158"/>
      <c r="M62" s="177"/>
      <c r="N62" s="344"/>
      <c r="Q62" s="48"/>
      <c r="S62" s="158"/>
      <c r="T62" s="177"/>
      <c r="U62" s="344"/>
      <c r="X62" s="48"/>
      <c r="Z62" s="158"/>
      <c r="AA62" s="177"/>
      <c r="AB62" s="344"/>
      <c r="AE62" s="48"/>
      <c r="AG62" s="158"/>
      <c r="AH62" s="177"/>
      <c r="AI62" s="344"/>
      <c r="AL62" s="48"/>
      <c r="AN62" s="158"/>
      <c r="AO62" s="177"/>
      <c r="AP62" s="344"/>
      <c r="AS62" s="48"/>
      <c r="AU62" s="158"/>
      <c r="AV62" s="177"/>
      <c r="AW62" s="344"/>
      <c r="AZ62" s="48"/>
      <c r="BB62" s="158"/>
      <c r="BC62" s="177"/>
      <c r="BD62" s="344"/>
      <c r="BG62" s="48"/>
      <c r="BI62" s="158"/>
      <c r="BJ62" s="177"/>
      <c r="BK62" s="344"/>
      <c r="BN62" s="48"/>
      <c r="BP62" s="158"/>
      <c r="BQ62" s="177"/>
      <c r="BR62" s="344"/>
    </row>
    <row r="63" spans="2:70" ht="12.75" customHeight="1" x14ac:dyDescent="0.2">
      <c r="B63" s="35"/>
      <c r="C63" s="48">
        <v>15</v>
      </c>
      <c r="D63" s="34" t="s">
        <v>114</v>
      </c>
      <c r="E63" s="153"/>
      <c r="F63" s="170"/>
      <c r="G63" s="146"/>
      <c r="J63" s="48"/>
      <c r="L63" s="158"/>
      <c r="M63" s="177"/>
      <c r="N63" s="344"/>
      <c r="Q63" s="48"/>
      <c r="S63" s="158"/>
      <c r="T63" s="177"/>
      <c r="U63" s="344"/>
      <c r="X63" s="48"/>
      <c r="Z63" s="158"/>
      <c r="AA63" s="177"/>
      <c r="AB63" s="344"/>
      <c r="AE63" s="48"/>
      <c r="AG63" s="158"/>
      <c r="AH63" s="177"/>
      <c r="AI63" s="344"/>
      <c r="AL63" s="48"/>
      <c r="AN63" s="158"/>
      <c r="AO63" s="177"/>
      <c r="AP63" s="344"/>
      <c r="AS63" s="48"/>
      <c r="AU63" s="158"/>
      <c r="AV63" s="177"/>
      <c r="AW63" s="344"/>
      <c r="AZ63" s="48"/>
      <c r="BB63" s="158"/>
      <c r="BC63" s="177"/>
      <c r="BD63" s="344"/>
      <c r="BG63" s="48"/>
      <c r="BI63" s="158"/>
      <c r="BJ63" s="177"/>
      <c r="BK63" s="344"/>
      <c r="BN63" s="48"/>
      <c r="BP63" s="158"/>
      <c r="BQ63" s="177"/>
      <c r="BR63" s="344"/>
    </row>
    <row r="64" spans="2:70" ht="12.75" customHeight="1" x14ac:dyDescent="0.2">
      <c r="B64" s="35"/>
      <c r="C64" s="48">
        <v>16</v>
      </c>
      <c r="D64" s="34" t="s">
        <v>218</v>
      </c>
      <c r="E64" s="153"/>
      <c r="F64" s="170"/>
      <c r="G64" s="146"/>
      <c r="J64" s="48"/>
      <c r="L64" s="158"/>
      <c r="M64" s="177"/>
      <c r="N64" s="344"/>
      <c r="Q64" s="48"/>
      <c r="S64" s="158"/>
      <c r="T64" s="177"/>
      <c r="U64" s="344"/>
      <c r="X64" s="48"/>
      <c r="Z64" s="158"/>
      <c r="AA64" s="177"/>
      <c r="AB64" s="344"/>
      <c r="AE64" s="48"/>
      <c r="AG64" s="158"/>
      <c r="AH64" s="177"/>
      <c r="AI64" s="344"/>
      <c r="AL64" s="48"/>
      <c r="AN64" s="158"/>
      <c r="AO64" s="177"/>
      <c r="AP64" s="344"/>
      <c r="AS64" s="48"/>
      <c r="AU64" s="158"/>
      <c r="AV64" s="177"/>
      <c r="AW64" s="344"/>
      <c r="AZ64" s="48"/>
      <c r="BB64" s="158"/>
      <c r="BC64" s="177"/>
      <c r="BD64" s="344"/>
      <c r="BG64" s="48"/>
      <c r="BI64" s="158"/>
      <c r="BJ64" s="177"/>
      <c r="BK64" s="344"/>
      <c r="BN64" s="48"/>
      <c r="BP64" s="158"/>
      <c r="BQ64" s="177"/>
      <c r="BR64" s="344"/>
    </row>
    <row r="65" spans="2:70" ht="12.75" customHeight="1" x14ac:dyDescent="0.2">
      <c r="B65" s="35"/>
      <c r="C65" s="48">
        <v>17</v>
      </c>
      <c r="D65" s="34" t="s">
        <v>115</v>
      </c>
      <c r="E65" s="153"/>
      <c r="F65" s="170"/>
      <c r="G65" s="146"/>
      <c r="J65" s="48"/>
      <c r="L65" s="158"/>
      <c r="M65" s="177"/>
      <c r="N65" s="344"/>
      <c r="Q65" s="48"/>
      <c r="S65" s="158"/>
      <c r="T65" s="177"/>
      <c r="U65" s="344"/>
      <c r="X65" s="48"/>
      <c r="Z65" s="158"/>
      <c r="AA65" s="177"/>
      <c r="AB65" s="344"/>
      <c r="AE65" s="48"/>
      <c r="AG65" s="158"/>
      <c r="AH65" s="177"/>
      <c r="AI65" s="344"/>
      <c r="AL65" s="48"/>
      <c r="AN65" s="158"/>
      <c r="AO65" s="177"/>
      <c r="AP65" s="344"/>
      <c r="AS65" s="48"/>
      <c r="AU65" s="158"/>
      <c r="AV65" s="177"/>
      <c r="AW65" s="344"/>
      <c r="AZ65" s="48"/>
      <c r="BB65" s="158"/>
      <c r="BC65" s="177"/>
      <c r="BD65" s="344"/>
      <c r="BG65" s="48"/>
      <c r="BI65" s="158"/>
      <c r="BJ65" s="177"/>
      <c r="BK65" s="344"/>
      <c r="BN65" s="48"/>
      <c r="BP65" s="158"/>
      <c r="BQ65" s="177"/>
      <c r="BR65" s="344"/>
    </row>
    <row r="66" spans="2:70" ht="12.75" customHeight="1" x14ac:dyDescent="0.2">
      <c r="B66" s="35"/>
      <c r="C66" s="48">
        <v>18</v>
      </c>
      <c r="D66" s="34" t="s">
        <v>116</v>
      </c>
      <c r="E66" s="153"/>
      <c r="F66" s="170"/>
      <c r="G66" s="146"/>
      <c r="J66" s="48"/>
      <c r="L66" s="158"/>
      <c r="M66" s="177"/>
      <c r="N66" s="344"/>
      <c r="Q66" s="48"/>
      <c r="S66" s="158"/>
      <c r="T66" s="177"/>
      <c r="U66" s="344"/>
      <c r="X66" s="48"/>
      <c r="Z66" s="158"/>
      <c r="AA66" s="177"/>
      <c r="AB66" s="344"/>
      <c r="AE66" s="48"/>
      <c r="AG66" s="158"/>
      <c r="AH66" s="177"/>
      <c r="AI66" s="344"/>
      <c r="AL66" s="48"/>
      <c r="AN66" s="158"/>
      <c r="AO66" s="177"/>
      <c r="AP66" s="344"/>
      <c r="AS66" s="48"/>
      <c r="AU66" s="158"/>
      <c r="AV66" s="177"/>
      <c r="AW66" s="344"/>
      <c r="AZ66" s="48"/>
      <c r="BB66" s="158"/>
      <c r="BC66" s="177"/>
      <c r="BD66" s="344"/>
      <c r="BG66" s="48"/>
      <c r="BI66" s="158"/>
      <c r="BJ66" s="177"/>
      <c r="BK66" s="344"/>
      <c r="BN66" s="48"/>
      <c r="BP66" s="158"/>
      <c r="BQ66" s="177"/>
      <c r="BR66" s="344"/>
    </row>
    <row r="67" spans="2:70" ht="12.75" customHeight="1" x14ac:dyDescent="0.2">
      <c r="B67" s="35"/>
      <c r="C67" s="48">
        <v>19</v>
      </c>
      <c r="D67" s="34" t="s">
        <v>117</v>
      </c>
      <c r="E67" s="153"/>
      <c r="F67" s="170"/>
      <c r="G67" s="146"/>
      <c r="J67" s="48"/>
      <c r="L67" s="158"/>
      <c r="M67" s="177"/>
      <c r="N67" s="344"/>
      <c r="Q67" s="48"/>
      <c r="S67" s="158"/>
      <c r="T67" s="177"/>
      <c r="U67" s="344"/>
      <c r="X67" s="48"/>
      <c r="Z67" s="158"/>
      <c r="AA67" s="177"/>
      <c r="AB67" s="344"/>
      <c r="AE67" s="48"/>
      <c r="AG67" s="158"/>
      <c r="AH67" s="177"/>
      <c r="AI67" s="344"/>
      <c r="AL67" s="48"/>
      <c r="AN67" s="158"/>
      <c r="AO67" s="177"/>
      <c r="AP67" s="344"/>
      <c r="AS67" s="48"/>
      <c r="AU67" s="158"/>
      <c r="AV67" s="177"/>
      <c r="AW67" s="344"/>
      <c r="AZ67" s="48"/>
      <c r="BB67" s="158"/>
      <c r="BC67" s="177"/>
      <c r="BD67" s="344"/>
      <c r="BG67" s="48"/>
      <c r="BI67" s="158"/>
      <c r="BJ67" s="177"/>
      <c r="BK67" s="344"/>
      <c r="BN67" s="48"/>
      <c r="BP67" s="158"/>
      <c r="BQ67" s="177"/>
      <c r="BR67" s="344"/>
    </row>
    <row r="68" spans="2:70" ht="12.75" customHeight="1" x14ac:dyDescent="0.2">
      <c r="B68" s="35"/>
      <c r="C68" s="48">
        <v>20</v>
      </c>
      <c r="D68" s="34" t="s">
        <v>118</v>
      </c>
      <c r="E68" s="153"/>
      <c r="F68" s="170"/>
      <c r="G68" s="146"/>
      <c r="J68" s="48"/>
      <c r="L68" s="158"/>
      <c r="M68" s="177"/>
      <c r="N68" s="344"/>
      <c r="Q68" s="48"/>
      <c r="S68" s="158"/>
      <c r="T68" s="177"/>
      <c r="U68" s="344"/>
      <c r="X68" s="48"/>
      <c r="Z68" s="158"/>
      <c r="AA68" s="177"/>
      <c r="AB68" s="344"/>
      <c r="AE68" s="48"/>
      <c r="AG68" s="158"/>
      <c r="AH68" s="177"/>
      <c r="AI68" s="344"/>
      <c r="AL68" s="48"/>
      <c r="AN68" s="158"/>
      <c r="AO68" s="177"/>
      <c r="AP68" s="344"/>
      <c r="AS68" s="48"/>
      <c r="AU68" s="158"/>
      <c r="AV68" s="177"/>
      <c r="AW68" s="344"/>
      <c r="AZ68" s="48"/>
      <c r="BB68" s="158"/>
      <c r="BC68" s="177"/>
      <c r="BD68" s="344"/>
      <c r="BG68" s="48"/>
      <c r="BI68" s="158"/>
      <c r="BJ68" s="177"/>
      <c r="BK68" s="344"/>
      <c r="BN68" s="48"/>
      <c r="BP68" s="158"/>
      <c r="BQ68" s="177"/>
      <c r="BR68" s="344"/>
    </row>
    <row r="69" spans="2:70" ht="12.75" customHeight="1" x14ac:dyDescent="0.2">
      <c r="B69" s="35"/>
      <c r="C69" s="48">
        <v>21</v>
      </c>
      <c r="D69" s="34" t="s">
        <v>119</v>
      </c>
      <c r="E69" s="153"/>
      <c r="F69" s="170"/>
      <c r="G69" s="146"/>
      <c r="J69" s="48"/>
      <c r="L69" s="158"/>
      <c r="M69" s="177"/>
      <c r="N69" s="344"/>
      <c r="Q69" s="48"/>
      <c r="S69" s="158"/>
      <c r="T69" s="177"/>
      <c r="U69" s="344"/>
      <c r="X69" s="48"/>
      <c r="Z69" s="158"/>
      <c r="AA69" s="177"/>
      <c r="AB69" s="344"/>
      <c r="AE69" s="48"/>
      <c r="AG69" s="158"/>
      <c r="AH69" s="177"/>
      <c r="AI69" s="344"/>
      <c r="AL69" s="48"/>
      <c r="AN69" s="158"/>
      <c r="AO69" s="177"/>
      <c r="AP69" s="344"/>
      <c r="AS69" s="48"/>
      <c r="AU69" s="158"/>
      <c r="AV69" s="177"/>
      <c r="AW69" s="344"/>
      <c r="AZ69" s="48"/>
      <c r="BB69" s="158"/>
      <c r="BC69" s="177"/>
      <c r="BD69" s="344"/>
      <c r="BG69" s="48"/>
      <c r="BI69" s="158"/>
      <c r="BJ69" s="177"/>
      <c r="BK69" s="344"/>
      <c r="BN69" s="48"/>
      <c r="BP69" s="158"/>
      <c r="BQ69" s="177"/>
      <c r="BR69" s="344"/>
    </row>
    <row r="70" spans="2:70" ht="12.75" customHeight="1" x14ac:dyDescent="0.2">
      <c r="B70" s="35"/>
      <c r="C70" s="48">
        <v>22</v>
      </c>
      <c r="D70" s="34" t="s">
        <v>120</v>
      </c>
      <c r="E70" s="153"/>
      <c r="F70" s="170"/>
      <c r="G70" s="146"/>
      <c r="J70" s="48"/>
      <c r="L70" s="158"/>
      <c r="M70" s="177"/>
      <c r="N70" s="344"/>
      <c r="Q70" s="48"/>
      <c r="S70" s="158"/>
      <c r="T70" s="177"/>
      <c r="U70" s="344"/>
      <c r="X70" s="48"/>
      <c r="Z70" s="158"/>
      <c r="AA70" s="177"/>
      <c r="AB70" s="344"/>
      <c r="AE70" s="48"/>
      <c r="AG70" s="158"/>
      <c r="AH70" s="177"/>
      <c r="AI70" s="344"/>
      <c r="AL70" s="48"/>
      <c r="AN70" s="158"/>
      <c r="AO70" s="177"/>
      <c r="AP70" s="344"/>
      <c r="AS70" s="48"/>
      <c r="AU70" s="158"/>
      <c r="AV70" s="177"/>
      <c r="AW70" s="344"/>
      <c r="AZ70" s="48"/>
      <c r="BB70" s="158"/>
      <c r="BC70" s="177"/>
      <c r="BD70" s="344"/>
      <c r="BG70" s="48"/>
      <c r="BI70" s="158"/>
      <c r="BJ70" s="177"/>
      <c r="BK70" s="344"/>
      <c r="BN70" s="48"/>
      <c r="BP70" s="158"/>
      <c r="BQ70" s="177"/>
      <c r="BR70" s="344"/>
    </row>
    <row r="71" spans="2:70" ht="12.75" customHeight="1" x14ac:dyDescent="0.2">
      <c r="B71" s="35"/>
      <c r="C71" s="48">
        <v>23</v>
      </c>
      <c r="D71" s="34" t="s">
        <v>121</v>
      </c>
      <c r="E71" s="153"/>
      <c r="F71" s="170"/>
      <c r="G71" s="146"/>
      <c r="J71" s="48"/>
      <c r="L71" s="158"/>
      <c r="M71" s="177"/>
      <c r="N71" s="344"/>
      <c r="Q71" s="48"/>
      <c r="S71" s="158"/>
      <c r="T71" s="177"/>
      <c r="U71" s="344"/>
      <c r="X71" s="48"/>
      <c r="Z71" s="158"/>
      <c r="AA71" s="177"/>
      <c r="AB71" s="344"/>
      <c r="AE71" s="48"/>
      <c r="AG71" s="158"/>
      <c r="AH71" s="177"/>
      <c r="AI71" s="344"/>
      <c r="AL71" s="48"/>
      <c r="AN71" s="158"/>
      <c r="AO71" s="177"/>
      <c r="AP71" s="344"/>
      <c r="AS71" s="48"/>
      <c r="AU71" s="158"/>
      <c r="AV71" s="177"/>
      <c r="AW71" s="344"/>
      <c r="AZ71" s="48"/>
      <c r="BB71" s="158"/>
      <c r="BC71" s="177"/>
      <c r="BD71" s="344"/>
      <c r="BG71" s="48"/>
      <c r="BI71" s="158"/>
      <c r="BJ71" s="177"/>
      <c r="BK71" s="344"/>
      <c r="BN71" s="48"/>
      <c r="BP71" s="158"/>
      <c r="BQ71" s="177"/>
      <c r="BR71" s="344"/>
    </row>
    <row r="72" spans="2:70" ht="12.75" customHeight="1" x14ac:dyDescent="0.2">
      <c r="B72" s="35"/>
      <c r="C72" s="48">
        <v>24</v>
      </c>
      <c r="D72" s="34" t="s">
        <v>122</v>
      </c>
      <c r="E72" s="153"/>
      <c r="F72" s="170"/>
      <c r="G72" s="146"/>
      <c r="J72" s="48"/>
      <c r="L72" s="158"/>
      <c r="M72" s="177"/>
      <c r="N72" s="344"/>
      <c r="Q72" s="48"/>
      <c r="S72" s="158"/>
      <c r="T72" s="177"/>
      <c r="U72" s="344"/>
      <c r="X72" s="48"/>
      <c r="Z72" s="158"/>
      <c r="AA72" s="177"/>
      <c r="AB72" s="344"/>
      <c r="AE72" s="48"/>
      <c r="AG72" s="158"/>
      <c r="AH72" s="177"/>
      <c r="AI72" s="344"/>
      <c r="AL72" s="48"/>
      <c r="AN72" s="158"/>
      <c r="AO72" s="177"/>
      <c r="AP72" s="344"/>
      <c r="AS72" s="48"/>
      <c r="AU72" s="158"/>
      <c r="AV72" s="177"/>
      <c r="AW72" s="344"/>
      <c r="AZ72" s="48"/>
      <c r="BB72" s="158"/>
      <c r="BC72" s="177"/>
      <c r="BD72" s="344"/>
      <c r="BG72" s="48"/>
      <c r="BI72" s="158"/>
      <c r="BJ72" s="177"/>
      <c r="BK72" s="344"/>
      <c r="BN72" s="48"/>
      <c r="BP72" s="158"/>
      <c r="BQ72" s="177"/>
      <c r="BR72" s="344"/>
    </row>
    <row r="73" spans="2:70" ht="12.75" customHeight="1" x14ac:dyDescent="0.2">
      <c r="B73" s="35"/>
      <c r="C73" s="48">
        <v>25</v>
      </c>
      <c r="D73" s="34" t="s">
        <v>123</v>
      </c>
      <c r="E73" s="153"/>
      <c r="F73" s="170"/>
      <c r="G73" s="146"/>
      <c r="J73" s="48"/>
      <c r="L73" s="158"/>
      <c r="M73" s="177"/>
      <c r="N73" s="344"/>
      <c r="Q73" s="48"/>
      <c r="S73" s="158"/>
      <c r="T73" s="177"/>
      <c r="U73" s="344"/>
      <c r="X73" s="48"/>
      <c r="Z73" s="158"/>
      <c r="AA73" s="177"/>
      <c r="AB73" s="344"/>
      <c r="AE73" s="48"/>
      <c r="AG73" s="158"/>
      <c r="AH73" s="177"/>
      <c r="AI73" s="344"/>
      <c r="AL73" s="48"/>
      <c r="AN73" s="158"/>
      <c r="AO73" s="177"/>
      <c r="AP73" s="344"/>
      <c r="AS73" s="48"/>
      <c r="AU73" s="158"/>
      <c r="AV73" s="177"/>
      <c r="AW73" s="344"/>
      <c r="AZ73" s="48"/>
      <c r="BB73" s="158"/>
      <c r="BC73" s="177"/>
      <c r="BD73" s="344"/>
      <c r="BG73" s="48"/>
      <c r="BI73" s="158"/>
      <c r="BJ73" s="177"/>
      <c r="BK73" s="344"/>
      <c r="BN73" s="48"/>
      <c r="BP73" s="158"/>
      <c r="BQ73" s="177"/>
      <c r="BR73" s="344"/>
    </row>
    <row r="74" spans="2:70" ht="12.75" customHeight="1" x14ac:dyDescent="0.2">
      <c r="B74" s="35"/>
      <c r="C74" s="48">
        <v>26</v>
      </c>
      <c r="D74" s="34" t="s">
        <v>124</v>
      </c>
      <c r="E74" s="153"/>
      <c r="F74" s="170"/>
      <c r="G74" s="146"/>
      <c r="J74" s="48"/>
      <c r="L74" s="158"/>
      <c r="M74" s="177"/>
      <c r="N74" s="344"/>
      <c r="Q74" s="48"/>
      <c r="S74" s="158"/>
      <c r="T74" s="177"/>
      <c r="U74" s="344"/>
      <c r="X74" s="48"/>
      <c r="Z74" s="158"/>
      <c r="AA74" s="177"/>
      <c r="AB74" s="344"/>
      <c r="AE74" s="48"/>
      <c r="AG74" s="158"/>
      <c r="AH74" s="177"/>
      <c r="AI74" s="344"/>
      <c r="AL74" s="48"/>
      <c r="AN74" s="158"/>
      <c r="AO74" s="177"/>
      <c r="AP74" s="344"/>
      <c r="AS74" s="48"/>
      <c r="AU74" s="158"/>
      <c r="AV74" s="177"/>
      <c r="AW74" s="344"/>
      <c r="AZ74" s="48"/>
      <c r="BB74" s="158"/>
      <c r="BC74" s="177"/>
      <c r="BD74" s="344"/>
      <c r="BG74" s="48"/>
      <c r="BI74" s="158"/>
      <c r="BJ74" s="177"/>
      <c r="BK74" s="344"/>
      <c r="BN74" s="48"/>
      <c r="BP74" s="158"/>
      <c r="BQ74" s="177"/>
      <c r="BR74" s="344"/>
    </row>
    <row r="75" spans="2:70" ht="12.75" customHeight="1" x14ac:dyDescent="0.2">
      <c r="B75" s="35"/>
      <c r="C75" s="48">
        <v>27</v>
      </c>
      <c r="D75" s="34" t="s">
        <v>125</v>
      </c>
      <c r="E75" s="153"/>
      <c r="F75" s="170"/>
      <c r="G75" s="146"/>
      <c r="J75" s="48"/>
      <c r="L75" s="158"/>
      <c r="M75" s="177"/>
      <c r="N75" s="344"/>
      <c r="Q75" s="48"/>
      <c r="S75" s="158"/>
      <c r="T75" s="177"/>
      <c r="U75" s="344"/>
      <c r="X75" s="48"/>
      <c r="Z75" s="158"/>
      <c r="AA75" s="177"/>
      <c r="AB75" s="344"/>
      <c r="AE75" s="48"/>
      <c r="AG75" s="158"/>
      <c r="AH75" s="177"/>
      <c r="AI75" s="344"/>
      <c r="AL75" s="48"/>
      <c r="AN75" s="158"/>
      <c r="AO75" s="177"/>
      <c r="AP75" s="344"/>
      <c r="AS75" s="48"/>
      <c r="AU75" s="158"/>
      <c r="AV75" s="177"/>
      <c r="AW75" s="344"/>
      <c r="AZ75" s="48"/>
      <c r="BB75" s="158"/>
      <c r="BC75" s="177"/>
      <c r="BD75" s="344"/>
      <c r="BG75" s="48"/>
      <c r="BI75" s="158"/>
      <c r="BJ75" s="177"/>
      <c r="BK75" s="344"/>
      <c r="BN75" s="48"/>
      <c r="BP75" s="158"/>
      <c r="BQ75" s="177"/>
      <c r="BR75" s="344"/>
    </row>
    <row r="76" spans="2:70" ht="12.75" customHeight="1" x14ac:dyDescent="0.2">
      <c r="B76" s="35"/>
      <c r="C76" s="48">
        <v>28</v>
      </c>
      <c r="D76" s="34" t="s">
        <v>126</v>
      </c>
      <c r="E76" s="153"/>
      <c r="F76" s="170"/>
      <c r="G76" s="146"/>
      <c r="J76" s="48"/>
      <c r="L76" s="158"/>
      <c r="M76" s="177"/>
      <c r="N76" s="344"/>
      <c r="Q76" s="48"/>
      <c r="S76" s="158"/>
      <c r="T76" s="177"/>
      <c r="U76" s="344"/>
      <c r="X76" s="48"/>
      <c r="Z76" s="158"/>
      <c r="AA76" s="177"/>
      <c r="AB76" s="344"/>
      <c r="AE76" s="48"/>
      <c r="AG76" s="158"/>
      <c r="AH76" s="177"/>
      <c r="AI76" s="344"/>
      <c r="AL76" s="48"/>
      <c r="AN76" s="158"/>
      <c r="AO76" s="177"/>
      <c r="AP76" s="344"/>
      <c r="AS76" s="48"/>
      <c r="AU76" s="158"/>
      <c r="AV76" s="177"/>
      <c r="AW76" s="344"/>
      <c r="AZ76" s="48"/>
      <c r="BB76" s="158"/>
      <c r="BC76" s="177"/>
      <c r="BD76" s="344"/>
      <c r="BG76" s="48"/>
      <c r="BI76" s="158"/>
      <c r="BJ76" s="177"/>
      <c r="BK76" s="344"/>
      <c r="BN76" s="48"/>
      <c r="BP76" s="158"/>
      <c r="BQ76" s="177"/>
      <c r="BR76" s="344"/>
    </row>
    <row r="77" spans="2:70" ht="12.75" customHeight="1" x14ac:dyDescent="0.2">
      <c r="B77" s="35"/>
      <c r="C77" s="48">
        <f>IF(D77&gt;0,COUNTA(D$49:D76)-COUNT(D$49:D76)+1,0)</f>
        <v>29</v>
      </c>
      <c r="D77" s="34" t="s">
        <v>334</v>
      </c>
      <c r="E77" s="153"/>
      <c r="F77" s="170"/>
      <c r="G77" s="146"/>
      <c r="J77" s="48"/>
      <c r="L77" s="158"/>
      <c r="M77" s="177"/>
      <c r="N77" s="344"/>
      <c r="Q77" s="48"/>
      <c r="S77" s="158"/>
      <c r="T77" s="177"/>
      <c r="U77" s="344"/>
      <c r="X77" s="48"/>
      <c r="Z77" s="158"/>
      <c r="AA77" s="177"/>
      <c r="AB77" s="344"/>
      <c r="AE77" s="48"/>
      <c r="AG77" s="158"/>
      <c r="AH77" s="177"/>
      <c r="AI77" s="344"/>
      <c r="AL77" s="48"/>
      <c r="AN77" s="158"/>
      <c r="AO77" s="177"/>
      <c r="AP77" s="344"/>
      <c r="AS77" s="48"/>
      <c r="AU77" s="158"/>
      <c r="AV77" s="177"/>
      <c r="AW77" s="344"/>
      <c r="AZ77" s="48"/>
      <c r="BB77" s="158"/>
      <c r="BC77" s="177"/>
      <c r="BD77" s="344"/>
      <c r="BG77" s="48"/>
      <c r="BI77" s="158"/>
      <c r="BJ77" s="177"/>
      <c r="BK77" s="344"/>
      <c r="BN77" s="48"/>
      <c r="BP77" s="158"/>
      <c r="BQ77" s="177"/>
      <c r="BR77" s="344"/>
    </row>
    <row r="78" spans="2:70" ht="12.75" customHeight="1" x14ac:dyDescent="0.2">
      <c r="B78" s="35"/>
      <c r="C78" s="48">
        <f>IF(D78&gt;0,COUNTA(D$49:D77)-COUNT(D$49:D77)+1,0)</f>
        <v>30</v>
      </c>
      <c r="D78" s="34" t="s">
        <v>334</v>
      </c>
      <c r="E78" s="153"/>
      <c r="F78" s="170"/>
      <c r="G78" s="146"/>
      <c r="J78" s="48"/>
      <c r="L78" s="158"/>
      <c r="M78" s="177"/>
      <c r="N78" s="344"/>
      <c r="Q78" s="48"/>
      <c r="S78" s="158"/>
      <c r="T78" s="177"/>
      <c r="U78" s="344"/>
      <c r="X78" s="48"/>
      <c r="Z78" s="158"/>
      <c r="AA78" s="177"/>
      <c r="AB78" s="344"/>
      <c r="AE78" s="48"/>
      <c r="AG78" s="158"/>
      <c r="AH78" s="177"/>
      <c r="AI78" s="344"/>
      <c r="AL78" s="48"/>
      <c r="AN78" s="158"/>
      <c r="AO78" s="177"/>
      <c r="AP78" s="344"/>
      <c r="AS78" s="48"/>
      <c r="AU78" s="158"/>
      <c r="AV78" s="177"/>
      <c r="AW78" s="344"/>
      <c r="AZ78" s="48"/>
      <c r="BB78" s="158"/>
      <c r="BC78" s="177"/>
      <c r="BD78" s="344"/>
      <c r="BG78" s="48"/>
      <c r="BI78" s="158"/>
      <c r="BJ78" s="177"/>
      <c r="BK78" s="344"/>
      <c r="BN78" s="48"/>
      <c r="BP78" s="158"/>
      <c r="BQ78" s="177"/>
      <c r="BR78" s="344"/>
    </row>
    <row r="79" spans="2:70" ht="12.75" customHeight="1" x14ac:dyDescent="0.2">
      <c r="B79" s="35"/>
      <c r="C79" s="48">
        <f>IF(D79&gt;0,COUNTA(D$49:D78)-COUNT(D$49:D78)+1,0)</f>
        <v>0</v>
      </c>
      <c r="D79" s="34"/>
      <c r="E79" s="153"/>
      <c r="F79" s="170"/>
      <c r="G79" s="146"/>
      <c r="J79" s="48"/>
      <c r="L79" s="158"/>
      <c r="M79" s="177"/>
      <c r="N79" s="344"/>
      <c r="Q79" s="48"/>
      <c r="S79" s="158"/>
      <c r="T79" s="177"/>
      <c r="U79" s="344"/>
      <c r="X79" s="48"/>
      <c r="Z79" s="158"/>
      <c r="AA79" s="177"/>
      <c r="AB79" s="344"/>
      <c r="AE79" s="48"/>
      <c r="AG79" s="158"/>
      <c r="AH79" s="177"/>
      <c r="AI79" s="344"/>
      <c r="AL79" s="48"/>
      <c r="AN79" s="158"/>
      <c r="AO79" s="177"/>
      <c r="AP79" s="344"/>
      <c r="AS79" s="48"/>
      <c r="AU79" s="158"/>
      <c r="AV79" s="177"/>
      <c r="AW79" s="344"/>
      <c r="AZ79" s="48"/>
      <c r="BB79" s="158"/>
      <c r="BC79" s="177"/>
      <c r="BD79" s="344"/>
      <c r="BG79" s="48"/>
      <c r="BI79" s="158"/>
      <c r="BJ79" s="177"/>
      <c r="BK79" s="344"/>
      <c r="BN79" s="48"/>
      <c r="BP79" s="158"/>
      <c r="BQ79" s="177"/>
      <c r="BR79" s="344"/>
    </row>
    <row r="80" spans="2:70" ht="12.75" customHeight="1" x14ac:dyDescent="0.2">
      <c r="B80" s="35"/>
      <c r="C80" s="48">
        <f>IF(D80&gt;0,COUNTA(D$49:D79)-COUNT(D$49:D79)+1,0)</f>
        <v>0</v>
      </c>
      <c r="D80" s="34"/>
      <c r="E80" s="153"/>
      <c r="F80" s="170"/>
      <c r="G80" s="146"/>
      <c r="J80" s="48"/>
      <c r="L80" s="158"/>
      <c r="M80" s="177"/>
      <c r="N80" s="344"/>
      <c r="Q80" s="48"/>
      <c r="S80" s="158"/>
      <c r="T80" s="177"/>
      <c r="U80" s="344"/>
      <c r="X80" s="48"/>
      <c r="Z80" s="158"/>
      <c r="AA80" s="177"/>
      <c r="AB80" s="344"/>
      <c r="AE80" s="48"/>
      <c r="AG80" s="158"/>
      <c r="AH80" s="177"/>
      <c r="AI80" s="344"/>
      <c r="AL80" s="48"/>
      <c r="AN80" s="158"/>
      <c r="AO80" s="177"/>
      <c r="AP80" s="344"/>
      <c r="AS80" s="48"/>
      <c r="AU80" s="158"/>
      <c r="AV80" s="177"/>
      <c r="AW80" s="344"/>
      <c r="AZ80" s="48"/>
      <c r="BB80" s="158"/>
      <c r="BC80" s="177"/>
      <c r="BD80" s="344"/>
      <c r="BG80" s="48"/>
      <c r="BI80" s="158"/>
      <c r="BJ80" s="177"/>
      <c r="BK80" s="344"/>
      <c r="BN80" s="48"/>
      <c r="BP80" s="158"/>
      <c r="BQ80" s="177"/>
      <c r="BR80" s="344"/>
    </row>
    <row r="81" spans="2:70" ht="12.75" customHeight="1" x14ac:dyDescent="0.2">
      <c r="B81" s="35"/>
      <c r="C81" s="48">
        <f>IF(D81&gt;0,COUNTA(D$49:D80)-COUNT(D$49:D80)+1,0)</f>
        <v>0</v>
      </c>
      <c r="D81" s="34"/>
      <c r="E81" s="153"/>
      <c r="F81" s="170"/>
      <c r="G81" s="146"/>
      <c r="J81" s="48"/>
      <c r="L81" s="158"/>
      <c r="M81" s="177"/>
      <c r="N81" s="344"/>
      <c r="Q81" s="48"/>
      <c r="S81" s="158"/>
      <c r="T81" s="177"/>
      <c r="U81" s="344"/>
      <c r="X81" s="48"/>
      <c r="Z81" s="158"/>
      <c r="AA81" s="177"/>
      <c r="AB81" s="344"/>
      <c r="AE81" s="48"/>
      <c r="AG81" s="158"/>
      <c r="AH81" s="177"/>
      <c r="AI81" s="344"/>
      <c r="AL81" s="48"/>
      <c r="AN81" s="158"/>
      <c r="AO81" s="177"/>
      <c r="AP81" s="344"/>
      <c r="AS81" s="48"/>
      <c r="AU81" s="158"/>
      <c r="AV81" s="177"/>
      <c r="AW81" s="344"/>
      <c r="AZ81" s="48"/>
      <c r="BB81" s="158"/>
      <c r="BC81" s="177"/>
      <c r="BD81" s="344"/>
      <c r="BG81" s="48"/>
      <c r="BI81" s="158"/>
      <c r="BJ81" s="177"/>
      <c r="BK81" s="344"/>
      <c r="BN81" s="48"/>
      <c r="BP81" s="158"/>
      <c r="BQ81" s="177"/>
      <c r="BR81" s="344"/>
    </row>
    <row r="82" spans="2:70" ht="12.75" customHeight="1" x14ac:dyDescent="0.2">
      <c r="B82" s="155"/>
      <c r="C82" s="156">
        <f>IF(D82&gt;0,COUNTA(D$49:D81)-COUNT(D$49:D81)+1,0)</f>
        <v>0</v>
      </c>
      <c r="D82" s="157"/>
      <c r="E82" s="153"/>
      <c r="F82" s="170"/>
      <c r="G82" s="170">
        <f>SUM(F49:F82)</f>
        <v>0</v>
      </c>
      <c r="J82" s="48"/>
      <c r="L82" s="158"/>
      <c r="M82" s="177"/>
      <c r="N82" s="177"/>
      <c r="Q82" s="48"/>
      <c r="S82" s="158"/>
      <c r="T82" s="177"/>
      <c r="U82" s="177"/>
      <c r="X82" s="48"/>
      <c r="Z82" s="158"/>
      <c r="AA82" s="177"/>
      <c r="AB82" s="177"/>
      <c r="AE82" s="48"/>
      <c r="AG82" s="158"/>
      <c r="AH82" s="177"/>
      <c r="AI82" s="177"/>
      <c r="AL82" s="48"/>
      <c r="AN82" s="158"/>
      <c r="AO82" s="177"/>
      <c r="AP82" s="177"/>
      <c r="AS82" s="48"/>
      <c r="AU82" s="158"/>
      <c r="AV82" s="177"/>
      <c r="AW82" s="177"/>
      <c r="AZ82" s="48"/>
      <c r="BB82" s="158"/>
      <c r="BC82" s="177"/>
      <c r="BD82" s="177"/>
      <c r="BG82" s="48"/>
      <c r="BI82" s="158"/>
      <c r="BJ82" s="177"/>
      <c r="BK82" s="177"/>
      <c r="BN82" s="48"/>
      <c r="BP82" s="158"/>
      <c r="BQ82" s="177"/>
      <c r="BR82" s="177"/>
    </row>
    <row r="83" spans="2:70" ht="12.75" customHeight="1" x14ac:dyDescent="0.2">
      <c r="B83" s="35" t="str">
        <f>IF(G83&gt;=0,"　営業利益（損失）金額","　営業損失金額")</f>
        <v>　営業利益（損失）金額</v>
      </c>
      <c r="C83" s="1"/>
      <c r="D83" s="34"/>
      <c r="E83" s="146"/>
      <c r="F83" s="146"/>
      <c r="G83" s="170">
        <f>G47-G82</f>
        <v>0</v>
      </c>
      <c r="L83" s="344"/>
      <c r="M83" s="344"/>
      <c r="N83" s="177"/>
      <c r="S83" s="344"/>
      <c r="T83" s="344"/>
      <c r="U83" s="177"/>
      <c r="Z83" s="344"/>
      <c r="AA83" s="344"/>
      <c r="AB83" s="177"/>
      <c r="AG83" s="344"/>
      <c r="AH83" s="344"/>
      <c r="AI83" s="177"/>
      <c r="AN83" s="344"/>
      <c r="AO83" s="344"/>
      <c r="AP83" s="177"/>
      <c r="AU83" s="344"/>
      <c r="AV83" s="344"/>
      <c r="AW83" s="177"/>
      <c r="BB83" s="344"/>
      <c r="BC83" s="344"/>
      <c r="BD83" s="177"/>
      <c r="BI83" s="344"/>
      <c r="BJ83" s="344"/>
      <c r="BK83" s="177"/>
      <c r="BP83" s="344"/>
      <c r="BQ83" s="344"/>
      <c r="BR83" s="177"/>
    </row>
    <row r="84" spans="2:70" ht="12.75" customHeight="1" x14ac:dyDescent="0.2">
      <c r="B84" s="35" t="s">
        <v>96</v>
      </c>
      <c r="C84" s="1"/>
      <c r="D84" s="34"/>
      <c r="E84" s="146"/>
      <c r="F84" s="146"/>
      <c r="G84" s="146"/>
      <c r="L84" s="344"/>
      <c r="M84" s="344"/>
      <c r="N84" s="344"/>
      <c r="S84" s="344"/>
      <c r="T84" s="344"/>
      <c r="U84" s="344"/>
      <c r="Z84" s="344"/>
      <c r="AA84" s="344"/>
      <c r="AB84" s="344"/>
      <c r="AG84" s="344"/>
      <c r="AH84" s="344"/>
      <c r="AI84" s="344"/>
      <c r="AN84" s="344"/>
      <c r="AO84" s="344"/>
      <c r="AP84" s="344"/>
      <c r="AU84" s="344"/>
      <c r="AV84" s="344"/>
      <c r="AW84" s="344"/>
      <c r="BB84" s="344"/>
      <c r="BC84" s="344"/>
      <c r="BD84" s="344"/>
      <c r="BI84" s="344"/>
      <c r="BJ84" s="344"/>
      <c r="BK84" s="344"/>
      <c r="BP84" s="344"/>
      <c r="BQ84" s="344"/>
      <c r="BR84" s="344"/>
    </row>
    <row r="85" spans="2:70" ht="12.75" customHeight="1" x14ac:dyDescent="0.2">
      <c r="B85" s="33" t="s">
        <v>97</v>
      </c>
      <c r="C85" s="1"/>
      <c r="D85" s="34"/>
      <c r="E85" s="146"/>
      <c r="F85" s="170"/>
      <c r="G85" s="146"/>
      <c r="I85" s="339"/>
      <c r="L85" s="344"/>
      <c r="M85" s="177"/>
      <c r="N85" s="344"/>
      <c r="P85" s="339"/>
      <c r="S85" s="344"/>
      <c r="T85" s="177"/>
      <c r="U85" s="344"/>
      <c r="W85" s="339"/>
      <c r="Z85" s="344"/>
      <c r="AA85" s="177"/>
      <c r="AB85" s="344"/>
      <c r="AD85" s="339"/>
      <c r="AG85" s="344"/>
      <c r="AH85" s="177"/>
      <c r="AI85" s="344"/>
      <c r="AK85" s="339"/>
      <c r="AN85" s="344"/>
      <c r="AO85" s="177"/>
      <c r="AP85" s="344"/>
      <c r="AR85" s="339"/>
      <c r="AU85" s="344"/>
      <c r="AV85" s="177"/>
      <c r="AW85" s="344"/>
      <c r="AY85" s="339"/>
      <c r="BB85" s="344"/>
      <c r="BC85" s="177"/>
      <c r="BD85" s="344"/>
      <c r="BF85" s="339"/>
      <c r="BI85" s="344"/>
      <c r="BJ85" s="177"/>
      <c r="BK85" s="344"/>
      <c r="BM85" s="339"/>
      <c r="BP85" s="344"/>
      <c r="BQ85" s="177"/>
      <c r="BR85" s="344"/>
    </row>
    <row r="86" spans="2:70" ht="12.75" customHeight="1" x14ac:dyDescent="0.2">
      <c r="B86" s="35"/>
      <c r="C86" s="48">
        <v>1</v>
      </c>
      <c r="D86" s="34" t="s">
        <v>127</v>
      </c>
      <c r="E86" s="153"/>
      <c r="F86" s="170"/>
      <c r="G86" s="146"/>
      <c r="J86" s="48"/>
      <c r="L86" s="158"/>
      <c r="M86" s="177"/>
      <c r="N86" s="344"/>
      <c r="Q86" s="48"/>
      <c r="S86" s="158"/>
      <c r="T86" s="177"/>
      <c r="U86" s="344"/>
      <c r="X86" s="48"/>
      <c r="Z86" s="158"/>
      <c r="AA86" s="177"/>
      <c r="AB86" s="344"/>
      <c r="AE86" s="48"/>
      <c r="AG86" s="158"/>
      <c r="AH86" s="177"/>
      <c r="AI86" s="344"/>
      <c r="AL86" s="48"/>
      <c r="AN86" s="158"/>
      <c r="AO86" s="177"/>
      <c r="AP86" s="344"/>
      <c r="AS86" s="48"/>
      <c r="AU86" s="158"/>
      <c r="AV86" s="177"/>
      <c r="AW86" s="344"/>
      <c r="AZ86" s="48"/>
      <c r="BB86" s="158"/>
      <c r="BC86" s="177"/>
      <c r="BD86" s="344"/>
      <c r="BG86" s="48"/>
      <c r="BI86" s="158"/>
      <c r="BJ86" s="177"/>
      <c r="BK86" s="344"/>
      <c r="BN86" s="48"/>
      <c r="BP86" s="158"/>
      <c r="BQ86" s="177"/>
      <c r="BR86" s="344"/>
    </row>
    <row r="87" spans="2:70" ht="12.75" customHeight="1" x14ac:dyDescent="0.2">
      <c r="B87" s="35"/>
      <c r="C87" s="48">
        <v>2</v>
      </c>
      <c r="D87" s="34" t="s">
        <v>128</v>
      </c>
      <c r="E87" s="153"/>
      <c r="F87" s="170"/>
      <c r="G87" s="146"/>
      <c r="J87" s="48"/>
      <c r="L87" s="158"/>
      <c r="M87" s="177"/>
      <c r="N87" s="344"/>
      <c r="Q87" s="48"/>
      <c r="S87" s="158"/>
      <c r="T87" s="177"/>
      <c r="U87" s="344"/>
      <c r="X87" s="48"/>
      <c r="Z87" s="158"/>
      <c r="AA87" s="177"/>
      <c r="AB87" s="344"/>
      <c r="AE87" s="48"/>
      <c r="AG87" s="158"/>
      <c r="AH87" s="177"/>
      <c r="AI87" s="344"/>
      <c r="AL87" s="48"/>
      <c r="AN87" s="158"/>
      <c r="AO87" s="177"/>
      <c r="AP87" s="344"/>
      <c r="AS87" s="48"/>
      <c r="AU87" s="158"/>
      <c r="AV87" s="177"/>
      <c r="AW87" s="344"/>
      <c r="AZ87" s="48"/>
      <c r="BB87" s="158"/>
      <c r="BC87" s="177"/>
      <c r="BD87" s="344"/>
      <c r="BG87" s="48"/>
      <c r="BI87" s="158"/>
      <c r="BJ87" s="177"/>
      <c r="BK87" s="344"/>
      <c r="BN87" s="48"/>
      <c r="BP87" s="158"/>
      <c r="BQ87" s="177"/>
      <c r="BR87" s="344"/>
    </row>
    <row r="88" spans="2:70" ht="12.75" customHeight="1" x14ac:dyDescent="0.2">
      <c r="B88" s="35"/>
      <c r="C88" s="48">
        <v>3</v>
      </c>
      <c r="D88" s="34" t="s">
        <v>129</v>
      </c>
      <c r="E88" s="153"/>
      <c r="F88" s="170"/>
      <c r="G88" s="146"/>
      <c r="J88" s="48"/>
      <c r="L88" s="158"/>
      <c r="M88" s="177"/>
      <c r="N88" s="344"/>
      <c r="Q88" s="48"/>
      <c r="S88" s="158"/>
      <c r="T88" s="177"/>
      <c r="U88" s="344"/>
      <c r="X88" s="48"/>
      <c r="Z88" s="158"/>
      <c r="AA88" s="177"/>
      <c r="AB88" s="344"/>
      <c r="AE88" s="48"/>
      <c r="AG88" s="158"/>
      <c r="AH88" s="177"/>
      <c r="AI88" s="344"/>
      <c r="AL88" s="48"/>
      <c r="AN88" s="158"/>
      <c r="AO88" s="177"/>
      <c r="AP88" s="344"/>
      <c r="AS88" s="48"/>
      <c r="AU88" s="158"/>
      <c r="AV88" s="177"/>
      <c r="AW88" s="344"/>
      <c r="AZ88" s="48"/>
      <c r="BB88" s="158"/>
      <c r="BC88" s="177"/>
      <c r="BD88" s="344"/>
      <c r="BG88" s="48"/>
      <c r="BI88" s="158"/>
      <c r="BJ88" s="177"/>
      <c r="BK88" s="344"/>
      <c r="BN88" s="48"/>
      <c r="BP88" s="158"/>
      <c r="BQ88" s="177"/>
      <c r="BR88" s="344"/>
    </row>
    <row r="89" spans="2:70" ht="12.75" customHeight="1" x14ac:dyDescent="0.2">
      <c r="B89" s="35"/>
      <c r="C89" s="48">
        <v>4</v>
      </c>
      <c r="D89" s="34" t="s">
        <v>130</v>
      </c>
      <c r="E89" s="153"/>
      <c r="F89" s="170"/>
      <c r="G89" s="146"/>
      <c r="J89" s="48"/>
      <c r="L89" s="158"/>
      <c r="M89" s="177"/>
      <c r="N89" s="344"/>
      <c r="Q89" s="48"/>
      <c r="S89" s="158"/>
      <c r="T89" s="177"/>
      <c r="U89" s="344"/>
      <c r="X89" s="48"/>
      <c r="Z89" s="158"/>
      <c r="AA89" s="177"/>
      <c r="AB89" s="344"/>
      <c r="AE89" s="48"/>
      <c r="AG89" s="158"/>
      <c r="AH89" s="177"/>
      <c r="AI89" s="344"/>
      <c r="AL89" s="48"/>
      <c r="AN89" s="158"/>
      <c r="AO89" s="177"/>
      <c r="AP89" s="344"/>
      <c r="AS89" s="48"/>
      <c r="AU89" s="158"/>
      <c r="AV89" s="177"/>
      <c r="AW89" s="344"/>
      <c r="AZ89" s="48"/>
      <c r="BB89" s="158"/>
      <c r="BC89" s="177"/>
      <c r="BD89" s="344"/>
      <c r="BG89" s="48"/>
      <c r="BI89" s="158"/>
      <c r="BJ89" s="177"/>
      <c r="BK89" s="344"/>
      <c r="BN89" s="48"/>
      <c r="BP89" s="158"/>
      <c r="BQ89" s="177"/>
      <c r="BR89" s="344"/>
    </row>
    <row r="90" spans="2:70" ht="12.75" customHeight="1" x14ac:dyDescent="0.2">
      <c r="B90" s="155"/>
      <c r="C90" s="156">
        <f>IF(D90&gt;0,COUNTA(D$86:D89)-COUNT(D$86:D89)+1,0)</f>
        <v>0</v>
      </c>
      <c r="D90" s="181"/>
      <c r="E90" s="153"/>
      <c r="F90" s="170"/>
      <c r="G90" s="146"/>
      <c r="J90" s="48"/>
      <c r="K90" s="345"/>
      <c r="L90" s="158"/>
      <c r="M90" s="177"/>
      <c r="N90" s="344"/>
      <c r="Q90" s="48"/>
      <c r="R90" s="345"/>
      <c r="S90" s="158"/>
      <c r="T90" s="177"/>
      <c r="U90" s="344"/>
      <c r="X90" s="48"/>
      <c r="Y90" s="345"/>
      <c r="Z90" s="158"/>
      <c r="AA90" s="177"/>
      <c r="AB90" s="344"/>
      <c r="AE90" s="48"/>
      <c r="AF90" s="345"/>
      <c r="AG90" s="158"/>
      <c r="AH90" s="177"/>
      <c r="AI90" s="344"/>
      <c r="AL90" s="48"/>
      <c r="AM90" s="345"/>
      <c r="AN90" s="158"/>
      <c r="AO90" s="177"/>
      <c r="AP90" s="344"/>
      <c r="AS90" s="48"/>
      <c r="AT90" s="345"/>
      <c r="AU90" s="158"/>
      <c r="AV90" s="177"/>
      <c r="AW90" s="344"/>
      <c r="AZ90" s="48"/>
      <c r="BA90" s="345"/>
      <c r="BB90" s="158"/>
      <c r="BC90" s="177"/>
      <c r="BD90" s="344"/>
      <c r="BG90" s="48"/>
      <c r="BH90" s="345"/>
      <c r="BI90" s="158"/>
      <c r="BJ90" s="177"/>
      <c r="BK90" s="344"/>
      <c r="BN90" s="48"/>
      <c r="BO90" s="345"/>
      <c r="BP90" s="158"/>
      <c r="BQ90" s="177"/>
      <c r="BR90" s="344"/>
    </row>
    <row r="91" spans="2:70" ht="12.75" customHeight="1" x14ac:dyDescent="0.2">
      <c r="B91" s="155"/>
      <c r="C91" s="156">
        <f>IF(D91&gt;0,COUNTA(D$86:D90)-COUNT(D$86:D90)+1,0)</f>
        <v>0</v>
      </c>
      <c r="D91" s="181"/>
      <c r="E91" s="153"/>
      <c r="F91" s="170"/>
      <c r="G91" s="146"/>
      <c r="J91" s="48"/>
      <c r="K91" s="345"/>
      <c r="L91" s="158"/>
      <c r="M91" s="177"/>
      <c r="N91" s="344"/>
      <c r="Q91" s="48"/>
      <c r="R91" s="345"/>
      <c r="S91" s="158"/>
      <c r="T91" s="177"/>
      <c r="U91" s="344"/>
      <c r="X91" s="48"/>
      <c r="Y91" s="345"/>
      <c r="Z91" s="158"/>
      <c r="AA91" s="177"/>
      <c r="AB91" s="344"/>
      <c r="AE91" s="48"/>
      <c r="AF91" s="345"/>
      <c r="AG91" s="158"/>
      <c r="AH91" s="177"/>
      <c r="AI91" s="344"/>
      <c r="AL91" s="48"/>
      <c r="AM91" s="345"/>
      <c r="AN91" s="158"/>
      <c r="AO91" s="177"/>
      <c r="AP91" s="344"/>
      <c r="AS91" s="48"/>
      <c r="AT91" s="345"/>
      <c r="AU91" s="158"/>
      <c r="AV91" s="177"/>
      <c r="AW91" s="344"/>
      <c r="AZ91" s="48"/>
      <c r="BA91" s="345"/>
      <c r="BB91" s="158"/>
      <c r="BC91" s="177"/>
      <c r="BD91" s="344"/>
      <c r="BG91" s="48"/>
      <c r="BH91" s="345"/>
      <c r="BI91" s="158"/>
      <c r="BJ91" s="177"/>
      <c r="BK91" s="344"/>
      <c r="BN91" s="48"/>
      <c r="BO91" s="345"/>
      <c r="BP91" s="158"/>
      <c r="BQ91" s="177"/>
      <c r="BR91" s="344"/>
    </row>
    <row r="92" spans="2:70" ht="12.75" customHeight="1" x14ac:dyDescent="0.2">
      <c r="B92" s="155"/>
      <c r="C92" s="156">
        <f>IF(D92&gt;0,COUNTA(D$86:D91)-COUNT(D$86:D91)+1,0)</f>
        <v>0</v>
      </c>
      <c r="D92" s="181"/>
      <c r="E92" s="153"/>
      <c r="F92" s="170"/>
      <c r="G92" s="146"/>
      <c r="J92" s="48"/>
      <c r="K92" s="345"/>
      <c r="L92" s="158"/>
      <c r="M92" s="177"/>
      <c r="N92" s="344"/>
      <c r="Q92" s="48"/>
      <c r="R92" s="345"/>
      <c r="S92" s="158"/>
      <c r="T92" s="177"/>
      <c r="U92" s="344"/>
      <c r="X92" s="48"/>
      <c r="Y92" s="345"/>
      <c r="Z92" s="158"/>
      <c r="AA92" s="177"/>
      <c r="AB92" s="344"/>
      <c r="AE92" s="48"/>
      <c r="AF92" s="345"/>
      <c r="AG92" s="158"/>
      <c r="AH92" s="177"/>
      <c r="AI92" s="344"/>
      <c r="AL92" s="48"/>
      <c r="AM92" s="345"/>
      <c r="AN92" s="158"/>
      <c r="AO92" s="177"/>
      <c r="AP92" s="344"/>
      <c r="AS92" s="48"/>
      <c r="AT92" s="345"/>
      <c r="AU92" s="158"/>
      <c r="AV92" s="177"/>
      <c r="AW92" s="344"/>
      <c r="AZ92" s="48"/>
      <c r="BA92" s="345"/>
      <c r="BB92" s="158"/>
      <c r="BC92" s="177"/>
      <c r="BD92" s="344"/>
      <c r="BG92" s="48"/>
      <c r="BH92" s="345"/>
      <c r="BI92" s="158"/>
      <c r="BJ92" s="177"/>
      <c r="BK92" s="344"/>
      <c r="BN92" s="48"/>
      <c r="BO92" s="345"/>
      <c r="BP92" s="158"/>
      <c r="BQ92" s="177"/>
      <c r="BR92" s="344"/>
    </row>
    <row r="93" spans="2:70" ht="12.75" customHeight="1" x14ac:dyDescent="0.2">
      <c r="B93" s="155"/>
      <c r="C93" s="156">
        <f>IF(D93&gt;0,COUNTA(D$86:D92)-COUNT(D$86:D92)+1,0)</f>
        <v>0</v>
      </c>
      <c r="D93" s="181"/>
      <c r="E93" s="153"/>
      <c r="F93" s="170"/>
      <c r="G93" s="146"/>
      <c r="J93" s="48"/>
      <c r="K93" s="345"/>
      <c r="L93" s="158"/>
      <c r="M93" s="177"/>
      <c r="N93" s="344"/>
      <c r="Q93" s="48"/>
      <c r="R93" s="345"/>
      <c r="S93" s="158"/>
      <c r="T93" s="177"/>
      <c r="U93" s="344"/>
      <c r="X93" s="48"/>
      <c r="Y93" s="345"/>
      <c r="Z93" s="158"/>
      <c r="AA93" s="177"/>
      <c r="AB93" s="344"/>
      <c r="AE93" s="48"/>
      <c r="AF93" s="345"/>
      <c r="AG93" s="158"/>
      <c r="AH93" s="177"/>
      <c r="AI93" s="344"/>
      <c r="AL93" s="48"/>
      <c r="AM93" s="345"/>
      <c r="AN93" s="158"/>
      <c r="AO93" s="177"/>
      <c r="AP93" s="344"/>
      <c r="AS93" s="48"/>
      <c r="AT93" s="345"/>
      <c r="AU93" s="158"/>
      <c r="AV93" s="177"/>
      <c r="AW93" s="344"/>
      <c r="AZ93" s="48"/>
      <c r="BA93" s="345"/>
      <c r="BB93" s="158"/>
      <c r="BC93" s="177"/>
      <c r="BD93" s="344"/>
      <c r="BG93" s="48"/>
      <c r="BH93" s="345"/>
      <c r="BI93" s="158"/>
      <c r="BJ93" s="177"/>
      <c r="BK93" s="344"/>
      <c r="BN93" s="48"/>
      <c r="BO93" s="345"/>
      <c r="BP93" s="158"/>
      <c r="BQ93" s="177"/>
      <c r="BR93" s="344"/>
    </row>
    <row r="94" spans="2:70" ht="12.75" customHeight="1" x14ac:dyDescent="0.2">
      <c r="B94" s="155"/>
      <c r="C94" s="156">
        <f>IF(D94&gt;0,COUNTA(D$86:D93)-COUNT(D$86:D93)+1,0)</f>
        <v>0</v>
      </c>
      <c r="D94" s="181"/>
      <c r="E94" s="153"/>
      <c r="F94" s="170"/>
      <c r="G94" s="146"/>
      <c r="J94" s="48"/>
      <c r="K94" s="345"/>
      <c r="L94" s="158"/>
      <c r="M94" s="177"/>
      <c r="N94" s="344"/>
      <c r="Q94" s="48"/>
      <c r="R94" s="345"/>
      <c r="S94" s="158"/>
      <c r="T94" s="177"/>
      <c r="U94" s="344"/>
      <c r="X94" s="48"/>
      <c r="Y94" s="345"/>
      <c r="Z94" s="158"/>
      <c r="AA94" s="177"/>
      <c r="AB94" s="344"/>
      <c r="AE94" s="48"/>
      <c r="AF94" s="345"/>
      <c r="AG94" s="158"/>
      <c r="AH94" s="177"/>
      <c r="AI94" s="344"/>
      <c r="AL94" s="48"/>
      <c r="AM94" s="345"/>
      <c r="AN94" s="158"/>
      <c r="AO94" s="177"/>
      <c r="AP94" s="344"/>
      <c r="AS94" s="48"/>
      <c r="AT94" s="345"/>
      <c r="AU94" s="158"/>
      <c r="AV94" s="177"/>
      <c r="AW94" s="344"/>
      <c r="AZ94" s="48"/>
      <c r="BA94" s="345"/>
      <c r="BB94" s="158"/>
      <c r="BC94" s="177"/>
      <c r="BD94" s="344"/>
      <c r="BG94" s="48"/>
      <c r="BH94" s="345"/>
      <c r="BI94" s="158"/>
      <c r="BJ94" s="177"/>
      <c r="BK94" s="344"/>
      <c r="BN94" s="48"/>
      <c r="BO94" s="345"/>
      <c r="BP94" s="158"/>
      <c r="BQ94" s="177"/>
      <c r="BR94" s="344"/>
    </row>
    <row r="95" spans="2:70" ht="12.75" customHeight="1" x14ac:dyDescent="0.2">
      <c r="B95" s="155"/>
      <c r="C95" s="156">
        <f>IF(D95&gt;0,COUNTA(D$86:D94)-COUNT(D$86:D94)+1,0)</f>
        <v>0</v>
      </c>
      <c r="D95" s="181"/>
      <c r="E95" s="153"/>
      <c r="F95" s="170"/>
      <c r="G95" s="170">
        <f>SUM(F86:F95)</f>
        <v>0</v>
      </c>
      <c r="J95" s="48"/>
      <c r="K95" s="345"/>
      <c r="L95" s="158"/>
      <c r="M95" s="177"/>
      <c r="N95" s="177"/>
      <c r="Q95" s="48"/>
      <c r="R95" s="345"/>
      <c r="S95" s="158"/>
      <c r="T95" s="177"/>
      <c r="U95" s="177"/>
      <c r="X95" s="48"/>
      <c r="Y95" s="345"/>
      <c r="Z95" s="158"/>
      <c r="AA95" s="177"/>
      <c r="AB95" s="177"/>
      <c r="AE95" s="48"/>
      <c r="AF95" s="345"/>
      <c r="AG95" s="158"/>
      <c r="AH95" s="177"/>
      <c r="AI95" s="177"/>
      <c r="AL95" s="48"/>
      <c r="AM95" s="345"/>
      <c r="AN95" s="158"/>
      <c r="AO95" s="177"/>
      <c r="AP95" s="177"/>
      <c r="AS95" s="48"/>
      <c r="AT95" s="345"/>
      <c r="AU95" s="158"/>
      <c r="AV95" s="177"/>
      <c r="AW95" s="177"/>
      <c r="AZ95" s="48"/>
      <c r="BA95" s="345"/>
      <c r="BB95" s="158"/>
      <c r="BC95" s="177"/>
      <c r="BD95" s="177"/>
      <c r="BG95" s="48"/>
      <c r="BH95" s="345"/>
      <c r="BI95" s="158"/>
      <c r="BJ95" s="177"/>
      <c r="BK95" s="177"/>
      <c r="BN95" s="48"/>
      <c r="BO95" s="345"/>
      <c r="BP95" s="158"/>
      <c r="BQ95" s="177"/>
      <c r="BR95" s="177"/>
    </row>
    <row r="96" spans="2:70" ht="12.75" customHeight="1" x14ac:dyDescent="0.2">
      <c r="B96" s="33" t="s">
        <v>98</v>
      </c>
      <c r="C96" s="1"/>
      <c r="D96" s="34"/>
      <c r="E96" s="153"/>
      <c r="F96" s="146"/>
      <c r="G96" s="146"/>
      <c r="I96" s="339"/>
      <c r="L96" s="158"/>
      <c r="M96" s="344"/>
      <c r="N96" s="344"/>
      <c r="P96" s="339"/>
      <c r="S96" s="158"/>
      <c r="T96" s="344"/>
      <c r="U96" s="344"/>
      <c r="W96" s="339"/>
      <c r="Z96" s="158"/>
      <c r="AA96" s="344"/>
      <c r="AB96" s="344"/>
      <c r="AD96" s="339"/>
      <c r="AG96" s="158"/>
      <c r="AH96" s="344"/>
      <c r="AI96" s="344"/>
      <c r="AK96" s="339"/>
      <c r="AN96" s="158"/>
      <c r="AO96" s="344"/>
      <c r="AP96" s="344"/>
      <c r="AR96" s="339"/>
      <c r="AU96" s="158"/>
      <c r="AV96" s="344"/>
      <c r="AW96" s="344"/>
      <c r="AY96" s="339"/>
      <c r="BB96" s="158"/>
      <c r="BC96" s="344"/>
      <c r="BD96" s="344"/>
      <c r="BF96" s="339"/>
      <c r="BI96" s="158"/>
      <c r="BJ96" s="344"/>
      <c r="BK96" s="344"/>
      <c r="BM96" s="339"/>
      <c r="BP96" s="158"/>
      <c r="BQ96" s="344"/>
      <c r="BR96" s="344"/>
    </row>
    <row r="97" spans="2:70" ht="12.75" customHeight="1" x14ac:dyDescent="0.2">
      <c r="B97" s="35"/>
      <c r="C97" s="48">
        <v>1</v>
      </c>
      <c r="D97" s="143" t="s">
        <v>219</v>
      </c>
      <c r="E97" s="153"/>
      <c r="F97" s="170"/>
      <c r="G97" s="146"/>
      <c r="J97" s="48"/>
      <c r="L97" s="158"/>
      <c r="M97" s="177"/>
      <c r="N97" s="344"/>
      <c r="Q97" s="48"/>
      <c r="S97" s="158"/>
      <c r="T97" s="177"/>
      <c r="U97" s="344"/>
      <c r="X97" s="48"/>
      <c r="Z97" s="158"/>
      <c r="AA97" s="177"/>
      <c r="AB97" s="344"/>
      <c r="AE97" s="48"/>
      <c r="AG97" s="158"/>
      <c r="AH97" s="177"/>
      <c r="AI97" s="344"/>
      <c r="AL97" s="48"/>
      <c r="AN97" s="158"/>
      <c r="AO97" s="177"/>
      <c r="AP97" s="344"/>
      <c r="AS97" s="48"/>
      <c r="AU97" s="158"/>
      <c r="AV97" s="177"/>
      <c r="AW97" s="344"/>
      <c r="AZ97" s="48"/>
      <c r="BB97" s="158"/>
      <c r="BC97" s="177"/>
      <c r="BD97" s="344"/>
      <c r="BG97" s="48"/>
      <c r="BI97" s="158"/>
      <c r="BJ97" s="177"/>
      <c r="BK97" s="344"/>
      <c r="BN97" s="48"/>
      <c r="BP97" s="158"/>
      <c r="BQ97" s="177"/>
      <c r="BR97" s="344"/>
    </row>
    <row r="98" spans="2:70" ht="12.75" customHeight="1" x14ac:dyDescent="0.2">
      <c r="B98" s="35"/>
      <c r="C98" s="48">
        <v>2</v>
      </c>
      <c r="D98" s="34" t="s">
        <v>131</v>
      </c>
      <c r="E98" s="153"/>
      <c r="F98" s="170"/>
      <c r="G98" s="146"/>
      <c r="J98" s="48"/>
      <c r="L98" s="158"/>
      <c r="M98" s="177"/>
      <c r="N98" s="344"/>
      <c r="Q98" s="48"/>
      <c r="S98" s="158"/>
      <c r="T98" s="177"/>
      <c r="U98" s="344"/>
      <c r="X98" s="48"/>
      <c r="Z98" s="158"/>
      <c r="AA98" s="177"/>
      <c r="AB98" s="344"/>
      <c r="AE98" s="48"/>
      <c r="AG98" s="158"/>
      <c r="AH98" s="177"/>
      <c r="AI98" s="344"/>
      <c r="AL98" s="48"/>
      <c r="AN98" s="158"/>
      <c r="AO98" s="177"/>
      <c r="AP98" s="344"/>
      <c r="AS98" s="48"/>
      <c r="AU98" s="158"/>
      <c r="AV98" s="177"/>
      <c r="AW98" s="344"/>
      <c r="AZ98" s="48"/>
      <c r="BB98" s="158"/>
      <c r="BC98" s="177"/>
      <c r="BD98" s="344"/>
      <c r="BG98" s="48"/>
      <c r="BI98" s="158"/>
      <c r="BJ98" s="177"/>
      <c r="BK98" s="344"/>
      <c r="BN98" s="48"/>
      <c r="BP98" s="158"/>
      <c r="BQ98" s="177"/>
      <c r="BR98" s="344"/>
    </row>
    <row r="99" spans="2:70" ht="12.75" customHeight="1" x14ac:dyDescent="0.2">
      <c r="B99" s="35"/>
      <c r="C99" s="48">
        <v>3</v>
      </c>
      <c r="D99" s="34" t="s">
        <v>132</v>
      </c>
      <c r="E99" s="153"/>
      <c r="F99" s="170"/>
      <c r="G99" s="146"/>
      <c r="J99" s="48"/>
      <c r="L99" s="158"/>
      <c r="M99" s="177"/>
      <c r="N99" s="344"/>
      <c r="Q99" s="48"/>
      <c r="S99" s="158"/>
      <c r="T99" s="177"/>
      <c r="U99" s="344"/>
      <c r="X99" s="48"/>
      <c r="Z99" s="158"/>
      <c r="AA99" s="177"/>
      <c r="AB99" s="344"/>
      <c r="AE99" s="48"/>
      <c r="AG99" s="158"/>
      <c r="AH99" s="177"/>
      <c r="AI99" s="344"/>
      <c r="AL99" s="48"/>
      <c r="AN99" s="158"/>
      <c r="AO99" s="177"/>
      <c r="AP99" s="344"/>
      <c r="AS99" s="48"/>
      <c r="AU99" s="158"/>
      <c r="AV99" s="177"/>
      <c r="AW99" s="344"/>
      <c r="AZ99" s="48"/>
      <c r="BB99" s="158"/>
      <c r="BC99" s="177"/>
      <c r="BD99" s="344"/>
      <c r="BG99" s="48"/>
      <c r="BI99" s="158"/>
      <c r="BJ99" s="177"/>
      <c r="BK99" s="344"/>
      <c r="BN99" s="48"/>
      <c r="BP99" s="158"/>
      <c r="BQ99" s="177"/>
      <c r="BR99" s="344"/>
    </row>
    <row r="100" spans="2:70" ht="12.75" customHeight="1" x14ac:dyDescent="0.2">
      <c r="B100" s="35"/>
      <c r="C100" s="48">
        <v>4</v>
      </c>
      <c r="D100" s="34" t="s">
        <v>133</v>
      </c>
      <c r="E100" s="153"/>
      <c r="F100" s="170"/>
      <c r="G100" s="146"/>
      <c r="J100" s="48"/>
      <c r="L100" s="158"/>
      <c r="M100" s="177"/>
      <c r="N100" s="344"/>
      <c r="Q100" s="48"/>
      <c r="S100" s="158"/>
      <c r="T100" s="177"/>
      <c r="U100" s="344"/>
      <c r="X100" s="48"/>
      <c r="Z100" s="158"/>
      <c r="AA100" s="177"/>
      <c r="AB100" s="344"/>
      <c r="AE100" s="48"/>
      <c r="AG100" s="158"/>
      <c r="AH100" s="177"/>
      <c r="AI100" s="344"/>
      <c r="AL100" s="48"/>
      <c r="AN100" s="158"/>
      <c r="AO100" s="177"/>
      <c r="AP100" s="344"/>
      <c r="AS100" s="48"/>
      <c r="AU100" s="158"/>
      <c r="AV100" s="177"/>
      <c r="AW100" s="344"/>
      <c r="AZ100" s="48"/>
      <c r="BB100" s="158"/>
      <c r="BC100" s="177"/>
      <c r="BD100" s="344"/>
      <c r="BG100" s="48"/>
      <c r="BI100" s="158"/>
      <c r="BJ100" s="177"/>
      <c r="BK100" s="344"/>
      <c r="BN100" s="48"/>
      <c r="BP100" s="158"/>
      <c r="BQ100" s="177"/>
      <c r="BR100" s="344"/>
    </row>
    <row r="101" spans="2:70" ht="12.75" customHeight="1" x14ac:dyDescent="0.2">
      <c r="B101" s="155"/>
      <c r="C101" s="156">
        <f>IF(D101&gt;0,COUNTA(D$97:D100)-COUNT(D$97:D100)+1,0)</f>
        <v>0</v>
      </c>
      <c r="D101" s="181"/>
      <c r="E101" s="153"/>
      <c r="F101" s="170"/>
      <c r="G101" s="146"/>
      <c r="J101" s="48"/>
      <c r="K101" s="345"/>
      <c r="L101" s="158"/>
      <c r="M101" s="177"/>
      <c r="N101" s="344"/>
      <c r="Q101" s="48"/>
      <c r="R101" s="345"/>
      <c r="S101" s="158"/>
      <c r="T101" s="177"/>
      <c r="U101" s="344"/>
      <c r="X101" s="48"/>
      <c r="Y101" s="345"/>
      <c r="Z101" s="158"/>
      <c r="AA101" s="177"/>
      <c r="AB101" s="344"/>
      <c r="AE101" s="48"/>
      <c r="AF101" s="345"/>
      <c r="AG101" s="158"/>
      <c r="AH101" s="177"/>
      <c r="AI101" s="344"/>
      <c r="AL101" s="48"/>
      <c r="AM101" s="345"/>
      <c r="AN101" s="158"/>
      <c r="AO101" s="177"/>
      <c r="AP101" s="344"/>
      <c r="AS101" s="48"/>
      <c r="AT101" s="345"/>
      <c r="AU101" s="158"/>
      <c r="AV101" s="177"/>
      <c r="AW101" s="344"/>
      <c r="AZ101" s="48"/>
      <c r="BA101" s="345"/>
      <c r="BB101" s="158"/>
      <c r="BC101" s="177"/>
      <c r="BD101" s="344"/>
      <c r="BG101" s="48"/>
      <c r="BH101" s="345"/>
      <c r="BI101" s="158"/>
      <c r="BJ101" s="177"/>
      <c r="BK101" s="344"/>
      <c r="BN101" s="48"/>
      <c r="BO101" s="345"/>
      <c r="BP101" s="158"/>
      <c r="BQ101" s="177"/>
      <c r="BR101" s="344"/>
    </row>
    <row r="102" spans="2:70" ht="12.75" customHeight="1" x14ac:dyDescent="0.2">
      <c r="B102" s="155"/>
      <c r="C102" s="156">
        <f>IF(D102&gt;0,COUNTA(D$97:D101)-COUNT(D$97:D101)+1,0)</f>
        <v>0</v>
      </c>
      <c r="D102" s="181"/>
      <c r="E102" s="153"/>
      <c r="F102" s="170"/>
      <c r="G102" s="146"/>
      <c r="J102" s="48"/>
      <c r="K102" s="345"/>
      <c r="L102" s="158"/>
      <c r="M102" s="177"/>
      <c r="N102" s="344"/>
      <c r="Q102" s="48"/>
      <c r="R102" s="345"/>
      <c r="S102" s="158"/>
      <c r="T102" s="177"/>
      <c r="U102" s="344"/>
      <c r="X102" s="48"/>
      <c r="Y102" s="345"/>
      <c r="Z102" s="158"/>
      <c r="AA102" s="177"/>
      <c r="AB102" s="344"/>
      <c r="AE102" s="48"/>
      <c r="AF102" s="345"/>
      <c r="AG102" s="158"/>
      <c r="AH102" s="177"/>
      <c r="AI102" s="344"/>
      <c r="AL102" s="48"/>
      <c r="AM102" s="345"/>
      <c r="AN102" s="158"/>
      <c r="AO102" s="177"/>
      <c r="AP102" s="344"/>
      <c r="AS102" s="48"/>
      <c r="AT102" s="345"/>
      <c r="AU102" s="158"/>
      <c r="AV102" s="177"/>
      <c r="AW102" s="344"/>
      <c r="AZ102" s="48"/>
      <c r="BA102" s="345"/>
      <c r="BB102" s="158"/>
      <c r="BC102" s="177"/>
      <c r="BD102" s="344"/>
      <c r="BG102" s="48"/>
      <c r="BH102" s="345"/>
      <c r="BI102" s="158"/>
      <c r="BJ102" s="177"/>
      <c r="BK102" s="344"/>
      <c r="BN102" s="48"/>
      <c r="BO102" s="345"/>
      <c r="BP102" s="158"/>
      <c r="BQ102" s="177"/>
      <c r="BR102" s="344"/>
    </row>
    <row r="103" spans="2:70" ht="12.75" customHeight="1" x14ac:dyDescent="0.2">
      <c r="B103" s="155"/>
      <c r="C103" s="156">
        <f>IF(D103&gt;0,COUNTA(D$97:D102)-COUNT(D$97:D102)+1,0)</f>
        <v>0</v>
      </c>
      <c r="D103" s="181"/>
      <c r="E103" s="153"/>
      <c r="F103" s="170"/>
      <c r="G103" s="146"/>
      <c r="J103" s="48"/>
      <c r="K103" s="345"/>
      <c r="L103" s="158"/>
      <c r="M103" s="177"/>
      <c r="N103" s="344"/>
      <c r="Q103" s="48"/>
      <c r="R103" s="345"/>
      <c r="S103" s="158"/>
      <c r="T103" s="177"/>
      <c r="U103" s="344"/>
      <c r="X103" s="48"/>
      <c r="Y103" s="345"/>
      <c r="Z103" s="158"/>
      <c r="AA103" s="177"/>
      <c r="AB103" s="344"/>
      <c r="AE103" s="48"/>
      <c r="AF103" s="345"/>
      <c r="AG103" s="158"/>
      <c r="AH103" s="177"/>
      <c r="AI103" s="344"/>
      <c r="AL103" s="48"/>
      <c r="AM103" s="345"/>
      <c r="AN103" s="158"/>
      <c r="AO103" s="177"/>
      <c r="AP103" s="344"/>
      <c r="AS103" s="48"/>
      <c r="AT103" s="345"/>
      <c r="AU103" s="158"/>
      <c r="AV103" s="177"/>
      <c r="AW103" s="344"/>
      <c r="AZ103" s="48"/>
      <c r="BA103" s="345"/>
      <c r="BB103" s="158"/>
      <c r="BC103" s="177"/>
      <c r="BD103" s="344"/>
      <c r="BG103" s="48"/>
      <c r="BH103" s="345"/>
      <c r="BI103" s="158"/>
      <c r="BJ103" s="177"/>
      <c r="BK103" s="344"/>
      <c r="BN103" s="48"/>
      <c r="BO103" s="345"/>
      <c r="BP103" s="158"/>
      <c r="BQ103" s="177"/>
      <c r="BR103" s="344"/>
    </row>
    <row r="104" spans="2:70" ht="12.75" customHeight="1" x14ac:dyDescent="0.2">
      <c r="B104" s="155"/>
      <c r="C104" s="156">
        <f>IF(D104&gt;0,COUNTA(D$97:D103)-COUNT(D$97:D103)+1,0)</f>
        <v>0</v>
      </c>
      <c r="D104" s="181"/>
      <c r="E104" s="153"/>
      <c r="F104" s="170"/>
      <c r="G104" s="146"/>
      <c r="J104" s="48"/>
      <c r="K104" s="345"/>
      <c r="L104" s="158"/>
      <c r="M104" s="177"/>
      <c r="N104" s="344"/>
      <c r="Q104" s="48"/>
      <c r="R104" s="345"/>
      <c r="S104" s="158"/>
      <c r="T104" s="177"/>
      <c r="U104" s="344"/>
      <c r="X104" s="48"/>
      <c r="Y104" s="345"/>
      <c r="Z104" s="158"/>
      <c r="AA104" s="177"/>
      <c r="AB104" s="344"/>
      <c r="AE104" s="48"/>
      <c r="AF104" s="345"/>
      <c r="AG104" s="158"/>
      <c r="AH104" s="177"/>
      <c r="AI104" s="344"/>
      <c r="AL104" s="48"/>
      <c r="AM104" s="345"/>
      <c r="AN104" s="158"/>
      <c r="AO104" s="177"/>
      <c r="AP104" s="344"/>
      <c r="AS104" s="48"/>
      <c r="AT104" s="345"/>
      <c r="AU104" s="158"/>
      <c r="AV104" s="177"/>
      <c r="AW104" s="344"/>
      <c r="AZ104" s="48"/>
      <c r="BA104" s="345"/>
      <c r="BB104" s="158"/>
      <c r="BC104" s="177"/>
      <c r="BD104" s="344"/>
      <c r="BG104" s="48"/>
      <c r="BH104" s="345"/>
      <c r="BI104" s="158"/>
      <c r="BJ104" s="177"/>
      <c r="BK104" s="344"/>
      <c r="BN104" s="48"/>
      <c r="BO104" s="345"/>
      <c r="BP104" s="158"/>
      <c r="BQ104" s="177"/>
      <c r="BR104" s="344"/>
    </row>
    <row r="105" spans="2:70" ht="12.75" customHeight="1" x14ac:dyDescent="0.2">
      <c r="B105" s="155"/>
      <c r="C105" s="156">
        <f>IF(D105&gt;0,COUNTA(D$97:D104)-COUNT(D$97:D104)+1,0)</f>
        <v>0</v>
      </c>
      <c r="D105" s="181"/>
      <c r="E105" s="153"/>
      <c r="F105" s="170"/>
      <c r="G105" s="146"/>
      <c r="J105" s="48"/>
      <c r="K105" s="345"/>
      <c r="L105" s="158"/>
      <c r="M105" s="177"/>
      <c r="N105" s="344"/>
      <c r="Q105" s="48"/>
      <c r="R105" s="345"/>
      <c r="S105" s="158"/>
      <c r="T105" s="177"/>
      <c r="U105" s="344"/>
      <c r="X105" s="48"/>
      <c r="Y105" s="345"/>
      <c r="Z105" s="158"/>
      <c r="AA105" s="177"/>
      <c r="AB105" s="344"/>
      <c r="AE105" s="48"/>
      <c r="AF105" s="345"/>
      <c r="AG105" s="158"/>
      <c r="AH105" s="177"/>
      <c r="AI105" s="344"/>
      <c r="AL105" s="48"/>
      <c r="AM105" s="345"/>
      <c r="AN105" s="158"/>
      <c r="AO105" s="177"/>
      <c r="AP105" s="344"/>
      <c r="AS105" s="48"/>
      <c r="AT105" s="345"/>
      <c r="AU105" s="158"/>
      <c r="AV105" s="177"/>
      <c r="AW105" s="344"/>
      <c r="AZ105" s="48"/>
      <c r="BA105" s="345"/>
      <c r="BB105" s="158"/>
      <c r="BC105" s="177"/>
      <c r="BD105" s="344"/>
      <c r="BG105" s="48"/>
      <c r="BH105" s="345"/>
      <c r="BI105" s="158"/>
      <c r="BJ105" s="177"/>
      <c r="BK105" s="344"/>
      <c r="BN105" s="48"/>
      <c r="BO105" s="345"/>
      <c r="BP105" s="158"/>
      <c r="BQ105" s="177"/>
      <c r="BR105" s="344"/>
    </row>
    <row r="106" spans="2:70" ht="12.75" customHeight="1" x14ac:dyDescent="0.2">
      <c r="B106" s="155"/>
      <c r="C106" s="156">
        <f>IF(D106&gt;0,COUNTA(D$97:D105)-COUNT(D$97:D105)+1,0)</f>
        <v>0</v>
      </c>
      <c r="D106" s="181"/>
      <c r="E106" s="153"/>
      <c r="F106" s="170"/>
      <c r="G106" s="170">
        <f>SUM(F97:F106)</f>
        <v>0</v>
      </c>
      <c r="J106" s="48"/>
      <c r="K106" s="345"/>
      <c r="L106" s="158"/>
      <c r="M106" s="177"/>
      <c r="N106" s="177"/>
      <c r="Q106" s="48"/>
      <c r="R106" s="345"/>
      <c r="S106" s="158"/>
      <c r="T106" s="177"/>
      <c r="U106" s="177"/>
      <c r="X106" s="48"/>
      <c r="Y106" s="345"/>
      <c r="Z106" s="158"/>
      <c r="AA106" s="177"/>
      <c r="AB106" s="177"/>
      <c r="AE106" s="48"/>
      <c r="AF106" s="345"/>
      <c r="AG106" s="158"/>
      <c r="AH106" s="177"/>
      <c r="AI106" s="177"/>
      <c r="AL106" s="48"/>
      <c r="AM106" s="345"/>
      <c r="AN106" s="158"/>
      <c r="AO106" s="177"/>
      <c r="AP106" s="177"/>
      <c r="AS106" s="48"/>
      <c r="AT106" s="345"/>
      <c r="AU106" s="158"/>
      <c r="AV106" s="177"/>
      <c r="AW106" s="177"/>
      <c r="AZ106" s="48"/>
      <c r="BA106" s="345"/>
      <c r="BB106" s="158"/>
      <c r="BC106" s="177"/>
      <c r="BD106" s="177"/>
      <c r="BG106" s="48"/>
      <c r="BH106" s="345"/>
      <c r="BI106" s="158"/>
      <c r="BJ106" s="177"/>
      <c r="BK106" s="177"/>
      <c r="BN106" s="48"/>
      <c r="BO106" s="345"/>
      <c r="BP106" s="158"/>
      <c r="BQ106" s="177"/>
      <c r="BR106" s="177"/>
    </row>
    <row r="107" spans="2:70" ht="12.75" customHeight="1" x14ac:dyDescent="0.2">
      <c r="B107" s="35" t="str">
        <f>IF(G107&gt;=0,"　経常利益（損失）金額","　経常損失金額")</f>
        <v>　経常利益（損失）金額</v>
      </c>
      <c r="C107" s="1"/>
      <c r="D107" s="34"/>
      <c r="E107" s="146"/>
      <c r="F107" s="146"/>
      <c r="G107" s="170">
        <f>G83+G95-G106</f>
        <v>0</v>
      </c>
      <c r="L107" s="344"/>
      <c r="M107" s="344"/>
      <c r="N107" s="177"/>
      <c r="S107" s="344"/>
      <c r="T107" s="344"/>
      <c r="U107" s="177"/>
      <c r="Z107" s="344"/>
      <c r="AA107" s="344"/>
      <c r="AB107" s="177"/>
      <c r="AG107" s="344"/>
      <c r="AH107" s="344"/>
      <c r="AI107" s="177"/>
      <c r="AN107" s="344"/>
      <c r="AO107" s="344"/>
      <c r="AP107" s="177"/>
      <c r="AU107" s="344"/>
      <c r="AV107" s="344"/>
      <c r="AW107" s="177"/>
      <c r="BB107" s="344"/>
      <c r="BC107" s="344"/>
      <c r="BD107" s="177"/>
      <c r="BI107" s="344"/>
      <c r="BJ107" s="344"/>
      <c r="BK107" s="177"/>
      <c r="BP107" s="344"/>
      <c r="BQ107" s="344"/>
      <c r="BR107" s="177"/>
    </row>
    <row r="108" spans="2:70" ht="12.75" customHeight="1" x14ac:dyDescent="0.2">
      <c r="B108" s="35"/>
      <c r="C108" s="1"/>
      <c r="D108" s="34"/>
      <c r="E108" s="146"/>
      <c r="F108" s="146"/>
      <c r="G108" s="146"/>
      <c r="L108" s="344"/>
      <c r="M108" s="344"/>
      <c r="N108" s="344"/>
      <c r="S108" s="344"/>
      <c r="T108" s="344"/>
      <c r="U108" s="344"/>
      <c r="Z108" s="344"/>
      <c r="AA108" s="344"/>
      <c r="AB108" s="344"/>
      <c r="AG108" s="344"/>
      <c r="AH108" s="344"/>
      <c r="AI108" s="344"/>
      <c r="AN108" s="344"/>
      <c r="AO108" s="344"/>
      <c r="AP108" s="344"/>
      <c r="AU108" s="344"/>
      <c r="AV108" s="344"/>
      <c r="AW108" s="344"/>
      <c r="BB108" s="344"/>
      <c r="BC108" s="344"/>
      <c r="BD108" s="344"/>
      <c r="BI108" s="344"/>
      <c r="BJ108" s="344"/>
      <c r="BK108" s="344"/>
      <c r="BP108" s="344"/>
      <c r="BQ108" s="344"/>
      <c r="BR108" s="344"/>
    </row>
    <row r="109" spans="2:70" ht="12.75" customHeight="1" x14ac:dyDescent="0.2">
      <c r="B109" s="33" t="s">
        <v>239</v>
      </c>
      <c r="C109" s="26"/>
      <c r="D109" s="34"/>
      <c r="E109" s="146"/>
      <c r="F109" s="146"/>
      <c r="G109" s="146"/>
      <c r="I109" s="339"/>
      <c r="J109" s="339"/>
      <c r="L109" s="344"/>
      <c r="M109" s="344"/>
      <c r="N109" s="344"/>
      <c r="P109" s="339"/>
      <c r="Q109" s="339"/>
      <c r="S109" s="344"/>
      <c r="T109" s="344"/>
      <c r="U109" s="344"/>
      <c r="W109" s="339"/>
      <c r="X109" s="339"/>
      <c r="Z109" s="344"/>
      <c r="AA109" s="344"/>
      <c r="AB109" s="344"/>
      <c r="AD109" s="339"/>
      <c r="AE109" s="339"/>
      <c r="AG109" s="344"/>
      <c r="AH109" s="344"/>
      <c r="AI109" s="344"/>
      <c r="AK109" s="339"/>
      <c r="AL109" s="339"/>
      <c r="AN109" s="344"/>
      <c r="AO109" s="344"/>
      <c r="AP109" s="344"/>
      <c r="AR109" s="339"/>
      <c r="AS109" s="339"/>
      <c r="AU109" s="344"/>
      <c r="AV109" s="344"/>
      <c r="AW109" s="344"/>
      <c r="AY109" s="339"/>
      <c r="AZ109" s="339"/>
      <c r="BB109" s="344"/>
      <c r="BC109" s="344"/>
      <c r="BD109" s="344"/>
      <c r="BF109" s="339"/>
      <c r="BG109" s="339"/>
      <c r="BI109" s="344"/>
      <c r="BJ109" s="344"/>
      <c r="BK109" s="344"/>
      <c r="BM109" s="339"/>
      <c r="BN109" s="339"/>
      <c r="BP109" s="344"/>
      <c r="BQ109" s="344"/>
      <c r="BR109" s="344"/>
    </row>
    <row r="110" spans="2:70" ht="12.75" customHeight="1" x14ac:dyDescent="0.2">
      <c r="B110" s="33" t="s">
        <v>240</v>
      </c>
      <c r="C110" s="1"/>
      <c r="D110" s="34"/>
      <c r="E110" s="146"/>
      <c r="F110" s="146"/>
      <c r="G110" s="146"/>
      <c r="I110" s="339"/>
      <c r="L110" s="344"/>
      <c r="M110" s="344"/>
      <c r="N110" s="344"/>
      <c r="P110" s="339"/>
      <c r="S110" s="344"/>
      <c r="T110" s="344"/>
      <c r="U110" s="344"/>
      <c r="W110" s="339"/>
      <c r="Z110" s="344"/>
      <c r="AA110" s="344"/>
      <c r="AB110" s="344"/>
      <c r="AD110" s="339"/>
      <c r="AG110" s="344"/>
      <c r="AH110" s="344"/>
      <c r="AI110" s="344"/>
      <c r="AK110" s="339"/>
      <c r="AN110" s="344"/>
      <c r="AO110" s="344"/>
      <c r="AP110" s="344"/>
      <c r="AR110" s="339"/>
      <c r="AU110" s="344"/>
      <c r="AV110" s="344"/>
      <c r="AW110" s="344"/>
      <c r="AY110" s="339"/>
      <c r="BB110" s="344"/>
      <c r="BC110" s="344"/>
      <c r="BD110" s="344"/>
      <c r="BF110" s="339"/>
      <c r="BI110" s="344"/>
      <c r="BJ110" s="344"/>
      <c r="BK110" s="344"/>
      <c r="BM110" s="339"/>
      <c r="BP110" s="344"/>
      <c r="BQ110" s="344"/>
      <c r="BR110" s="344"/>
    </row>
    <row r="111" spans="2:70" ht="12.75" customHeight="1" x14ac:dyDescent="0.2">
      <c r="B111" s="155"/>
      <c r="C111" s="156">
        <f>IF(D111&gt;0,1,0)</f>
        <v>0</v>
      </c>
      <c r="D111" s="181"/>
      <c r="E111" s="170"/>
      <c r="F111" s="146"/>
      <c r="G111" s="146"/>
      <c r="J111" s="48"/>
      <c r="K111" s="345"/>
      <c r="L111" s="177"/>
      <c r="M111" s="344"/>
      <c r="N111" s="344"/>
      <c r="Q111" s="48"/>
      <c r="R111" s="345"/>
      <c r="S111" s="177"/>
      <c r="T111" s="344"/>
      <c r="U111" s="344"/>
      <c r="X111" s="48"/>
      <c r="Y111" s="345"/>
      <c r="Z111" s="177"/>
      <c r="AA111" s="344"/>
      <c r="AB111" s="344"/>
      <c r="AE111" s="48"/>
      <c r="AF111" s="345"/>
      <c r="AG111" s="177"/>
      <c r="AH111" s="344"/>
      <c r="AI111" s="344"/>
      <c r="AL111" s="48"/>
      <c r="AM111" s="345"/>
      <c r="AN111" s="177"/>
      <c r="AO111" s="344"/>
      <c r="AP111" s="344"/>
      <c r="AS111" s="48"/>
      <c r="AT111" s="345"/>
      <c r="AU111" s="177"/>
      <c r="AV111" s="344"/>
      <c r="AW111" s="344"/>
      <c r="AZ111" s="48"/>
      <c r="BA111" s="345"/>
      <c r="BB111" s="177"/>
      <c r="BC111" s="344"/>
      <c r="BD111" s="344"/>
      <c r="BG111" s="48"/>
      <c r="BH111" s="345"/>
      <c r="BI111" s="177"/>
      <c r="BJ111" s="344"/>
      <c r="BK111" s="344"/>
      <c r="BN111" s="48"/>
      <c r="BO111" s="345"/>
      <c r="BP111" s="177"/>
      <c r="BQ111" s="344"/>
      <c r="BR111" s="344"/>
    </row>
    <row r="112" spans="2:70" ht="12.75" customHeight="1" x14ac:dyDescent="0.2">
      <c r="B112" s="155"/>
      <c r="C112" s="156">
        <f>IF(D112&gt;0,COUNTA(D$111:D111)-COUNT(D$111:D111)+1,0)</f>
        <v>0</v>
      </c>
      <c r="D112" s="181"/>
      <c r="E112" s="170"/>
      <c r="F112" s="146"/>
      <c r="G112" s="146"/>
      <c r="J112" s="48"/>
      <c r="K112" s="345"/>
      <c r="L112" s="177"/>
      <c r="M112" s="344"/>
      <c r="N112" s="344"/>
      <c r="Q112" s="48"/>
      <c r="R112" s="345"/>
      <c r="S112" s="177"/>
      <c r="T112" s="344"/>
      <c r="U112" s="344"/>
      <c r="X112" s="48"/>
      <c r="Y112" s="345"/>
      <c r="Z112" s="177"/>
      <c r="AA112" s="344"/>
      <c r="AB112" s="344"/>
      <c r="AE112" s="48"/>
      <c r="AF112" s="345"/>
      <c r="AG112" s="177"/>
      <c r="AH112" s="344"/>
      <c r="AI112" s="344"/>
      <c r="AL112" s="48"/>
      <c r="AM112" s="345"/>
      <c r="AN112" s="177"/>
      <c r="AO112" s="344"/>
      <c r="AP112" s="344"/>
      <c r="AS112" s="48"/>
      <c r="AT112" s="345"/>
      <c r="AU112" s="177"/>
      <c r="AV112" s="344"/>
      <c r="AW112" s="344"/>
      <c r="AZ112" s="48"/>
      <c r="BA112" s="345"/>
      <c r="BB112" s="177"/>
      <c r="BC112" s="344"/>
      <c r="BD112" s="344"/>
      <c r="BG112" s="48"/>
      <c r="BH112" s="345"/>
      <c r="BI112" s="177"/>
      <c r="BJ112" s="344"/>
      <c r="BK112" s="344"/>
      <c r="BN112" s="48"/>
      <c r="BO112" s="345"/>
      <c r="BP112" s="177"/>
      <c r="BQ112" s="344"/>
      <c r="BR112" s="344"/>
    </row>
    <row r="113" spans="2:70" ht="12.75" customHeight="1" x14ac:dyDescent="0.2">
      <c r="B113" s="155"/>
      <c r="C113" s="156">
        <f>IF(D113&gt;0,COUNTA(D$111:D112)-COUNT(D$111:D112)+1,0)</f>
        <v>0</v>
      </c>
      <c r="D113" s="181"/>
      <c r="E113" s="170"/>
      <c r="F113" s="146"/>
      <c r="G113" s="153"/>
      <c r="J113" s="48"/>
      <c r="K113" s="345"/>
      <c r="L113" s="177"/>
      <c r="M113" s="344"/>
      <c r="N113" s="158"/>
      <c r="Q113" s="48"/>
      <c r="R113" s="345"/>
      <c r="S113" s="177"/>
      <c r="T113" s="344"/>
      <c r="U113" s="158"/>
      <c r="X113" s="48"/>
      <c r="Y113" s="345"/>
      <c r="Z113" s="177"/>
      <c r="AA113" s="344"/>
      <c r="AB113" s="158"/>
      <c r="AE113" s="48"/>
      <c r="AF113" s="345"/>
      <c r="AG113" s="177"/>
      <c r="AH113" s="344"/>
      <c r="AI113" s="158"/>
      <c r="AL113" s="48"/>
      <c r="AM113" s="345"/>
      <c r="AN113" s="177"/>
      <c r="AO113" s="344"/>
      <c r="AP113" s="158"/>
      <c r="AS113" s="48"/>
      <c r="AT113" s="345"/>
      <c r="AU113" s="177"/>
      <c r="AV113" s="344"/>
      <c r="AW113" s="158"/>
      <c r="AZ113" s="48"/>
      <c r="BA113" s="345"/>
      <c r="BB113" s="177"/>
      <c r="BC113" s="344"/>
      <c r="BD113" s="158"/>
      <c r="BG113" s="48"/>
      <c r="BH113" s="345"/>
      <c r="BI113" s="177"/>
      <c r="BJ113" s="344"/>
      <c r="BK113" s="158"/>
      <c r="BN113" s="48"/>
      <c r="BO113" s="345"/>
      <c r="BP113" s="177"/>
      <c r="BQ113" s="344"/>
      <c r="BR113" s="158"/>
    </row>
    <row r="114" spans="2:70" ht="12.75" customHeight="1" x14ac:dyDescent="0.2">
      <c r="B114" s="155"/>
      <c r="C114" s="156">
        <f>IF(D114&gt;0,COUNTA(D$111:D113)-COUNT(D$111:D113)+1,0)</f>
        <v>0</v>
      </c>
      <c r="D114" s="181"/>
      <c r="E114" s="170"/>
      <c r="F114" s="146"/>
      <c r="G114" s="153"/>
      <c r="J114" s="48"/>
      <c r="K114" s="345"/>
      <c r="L114" s="177"/>
      <c r="M114" s="344"/>
      <c r="N114" s="158"/>
      <c r="Q114" s="48"/>
      <c r="R114" s="345"/>
      <c r="S114" s="177"/>
      <c r="T114" s="344"/>
      <c r="U114" s="158"/>
      <c r="X114" s="48"/>
      <c r="Y114" s="345"/>
      <c r="Z114" s="177"/>
      <c r="AA114" s="344"/>
      <c r="AB114" s="158"/>
      <c r="AE114" s="48"/>
      <c r="AF114" s="345"/>
      <c r="AG114" s="177"/>
      <c r="AH114" s="344"/>
      <c r="AI114" s="158"/>
      <c r="AL114" s="48"/>
      <c r="AM114" s="345"/>
      <c r="AN114" s="177"/>
      <c r="AO114" s="344"/>
      <c r="AP114" s="158"/>
      <c r="AS114" s="48"/>
      <c r="AT114" s="345"/>
      <c r="AU114" s="177"/>
      <c r="AV114" s="344"/>
      <c r="AW114" s="158"/>
      <c r="AZ114" s="48"/>
      <c r="BA114" s="345"/>
      <c r="BB114" s="177"/>
      <c r="BC114" s="344"/>
      <c r="BD114" s="158"/>
      <c r="BG114" s="48"/>
      <c r="BH114" s="345"/>
      <c r="BI114" s="177"/>
      <c r="BJ114" s="344"/>
      <c r="BK114" s="158"/>
      <c r="BN114" s="48"/>
      <c r="BO114" s="345"/>
      <c r="BP114" s="177"/>
      <c r="BQ114" s="344"/>
      <c r="BR114" s="158"/>
    </row>
    <row r="115" spans="2:70" ht="12.75" customHeight="1" x14ac:dyDescent="0.2">
      <c r="B115" s="155"/>
      <c r="C115" s="156">
        <f>IF(D115&gt;0,COUNTA(D$111:D114)-COUNT(D$111:D114)+1,0)</f>
        <v>0</v>
      </c>
      <c r="D115" s="181"/>
      <c r="E115" s="170"/>
      <c r="F115" s="146"/>
      <c r="G115" s="153"/>
      <c r="J115" s="48"/>
      <c r="K115" s="345"/>
      <c r="L115" s="177"/>
      <c r="M115" s="344"/>
      <c r="N115" s="158"/>
      <c r="Q115" s="48"/>
      <c r="R115" s="345"/>
      <c r="S115" s="177"/>
      <c r="T115" s="344"/>
      <c r="U115" s="158"/>
      <c r="X115" s="48"/>
      <c r="Y115" s="345"/>
      <c r="Z115" s="177"/>
      <c r="AA115" s="344"/>
      <c r="AB115" s="158"/>
      <c r="AE115" s="48"/>
      <c r="AF115" s="345"/>
      <c r="AG115" s="177"/>
      <c r="AH115" s="344"/>
      <c r="AI115" s="158"/>
      <c r="AL115" s="48"/>
      <c r="AM115" s="345"/>
      <c r="AN115" s="177"/>
      <c r="AO115" s="344"/>
      <c r="AP115" s="158"/>
      <c r="AS115" s="48"/>
      <c r="AT115" s="345"/>
      <c r="AU115" s="177"/>
      <c r="AV115" s="344"/>
      <c r="AW115" s="158"/>
      <c r="AZ115" s="48"/>
      <c r="BA115" s="345"/>
      <c r="BB115" s="177"/>
      <c r="BC115" s="344"/>
      <c r="BD115" s="158"/>
      <c r="BG115" s="48"/>
      <c r="BH115" s="345"/>
      <c r="BI115" s="177"/>
      <c r="BJ115" s="344"/>
      <c r="BK115" s="158"/>
      <c r="BN115" s="48"/>
      <c r="BO115" s="345"/>
      <c r="BP115" s="177"/>
      <c r="BQ115" s="344"/>
      <c r="BR115" s="158"/>
    </row>
    <row r="116" spans="2:70" ht="12.75" customHeight="1" x14ac:dyDescent="0.2">
      <c r="B116" s="155"/>
      <c r="C116" s="156">
        <f>IF(D116&gt;0,COUNTA(D$111:D115)-COUNT(D$111:D115)+1,0)</f>
        <v>0</v>
      </c>
      <c r="D116" s="181"/>
      <c r="E116" s="170"/>
      <c r="F116" s="170">
        <f>SUM(E111:E116)</f>
        <v>0</v>
      </c>
      <c r="G116" s="153"/>
      <c r="J116" s="48"/>
      <c r="K116" s="345"/>
      <c r="L116" s="177"/>
      <c r="M116" s="177"/>
      <c r="N116" s="158"/>
      <c r="Q116" s="48"/>
      <c r="R116" s="345"/>
      <c r="S116" s="177"/>
      <c r="T116" s="177"/>
      <c r="U116" s="158"/>
      <c r="X116" s="48"/>
      <c r="Y116" s="345"/>
      <c r="Z116" s="177"/>
      <c r="AA116" s="177"/>
      <c r="AB116" s="158"/>
      <c r="AE116" s="48"/>
      <c r="AF116" s="345"/>
      <c r="AG116" s="177"/>
      <c r="AH116" s="177"/>
      <c r="AI116" s="158"/>
      <c r="AL116" s="48"/>
      <c r="AM116" s="345"/>
      <c r="AN116" s="177"/>
      <c r="AO116" s="177"/>
      <c r="AP116" s="158"/>
      <c r="AS116" s="48"/>
      <c r="AT116" s="345"/>
      <c r="AU116" s="177"/>
      <c r="AV116" s="177"/>
      <c r="AW116" s="158"/>
      <c r="AZ116" s="48"/>
      <c r="BA116" s="345"/>
      <c r="BB116" s="177"/>
      <c r="BC116" s="177"/>
      <c r="BD116" s="158"/>
      <c r="BG116" s="48"/>
      <c r="BH116" s="345"/>
      <c r="BI116" s="177"/>
      <c r="BJ116" s="177"/>
      <c r="BK116" s="158"/>
      <c r="BN116" s="48"/>
      <c r="BO116" s="345"/>
      <c r="BP116" s="177"/>
      <c r="BQ116" s="177"/>
      <c r="BR116" s="158"/>
    </row>
    <row r="117" spans="2:70" ht="12.75" customHeight="1" x14ac:dyDescent="0.2">
      <c r="B117" s="33" t="s">
        <v>241</v>
      </c>
      <c r="C117" s="1"/>
      <c r="D117" s="34"/>
      <c r="E117" s="146"/>
      <c r="F117" s="146"/>
      <c r="G117" s="146"/>
      <c r="I117" s="339"/>
      <c r="L117" s="344"/>
      <c r="M117" s="344"/>
      <c r="N117" s="344"/>
      <c r="P117" s="339"/>
      <c r="S117" s="344"/>
      <c r="T117" s="344"/>
      <c r="U117" s="344"/>
      <c r="W117" s="339"/>
      <c r="Z117" s="344"/>
      <c r="AA117" s="344"/>
      <c r="AB117" s="344"/>
      <c r="AD117" s="339"/>
      <c r="AG117" s="344"/>
      <c r="AH117" s="344"/>
      <c r="AI117" s="344"/>
      <c r="AK117" s="339"/>
      <c r="AN117" s="344"/>
      <c r="AO117" s="344"/>
      <c r="AP117" s="344"/>
      <c r="AR117" s="339"/>
      <c r="AU117" s="344"/>
      <c r="AV117" s="344"/>
      <c r="AW117" s="344"/>
      <c r="AY117" s="339"/>
      <c r="BB117" s="344"/>
      <c r="BC117" s="344"/>
      <c r="BD117" s="344"/>
      <c r="BF117" s="339"/>
      <c r="BI117" s="344"/>
      <c r="BJ117" s="344"/>
      <c r="BK117" s="344"/>
      <c r="BM117" s="339"/>
      <c r="BP117" s="344"/>
      <c r="BQ117" s="344"/>
      <c r="BR117" s="344"/>
    </row>
    <row r="118" spans="2:70" ht="12.75" customHeight="1" x14ac:dyDescent="0.2">
      <c r="B118" s="160"/>
      <c r="C118" s="156">
        <f>IF(D118&gt;0,1,0)</f>
        <v>0</v>
      </c>
      <c r="D118" s="181"/>
      <c r="E118" s="170"/>
      <c r="F118" s="146"/>
      <c r="G118" s="146"/>
      <c r="I118" s="346"/>
      <c r="J118" s="48"/>
      <c r="K118" s="345"/>
      <c r="L118" s="177"/>
      <c r="M118" s="344"/>
      <c r="N118" s="344"/>
      <c r="P118" s="346"/>
      <c r="Q118" s="48"/>
      <c r="R118" s="345"/>
      <c r="S118" s="177"/>
      <c r="T118" s="344"/>
      <c r="U118" s="344"/>
      <c r="W118" s="346"/>
      <c r="X118" s="48"/>
      <c r="Y118" s="345"/>
      <c r="Z118" s="177"/>
      <c r="AA118" s="344"/>
      <c r="AB118" s="344"/>
      <c r="AD118" s="346"/>
      <c r="AE118" s="48"/>
      <c r="AF118" s="345"/>
      <c r="AG118" s="177"/>
      <c r="AH118" s="344"/>
      <c r="AI118" s="344"/>
      <c r="AK118" s="346"/>
      <c r="AL118" s="48"/>
      <c r="AM118" s="345"/>
      <c r="AN118" s="177"/>
      <c r="AO118" s="344"/>
      <c r="AP118" s="344"/>
      <c r="AR118" s="346"/>
      <c r="AS118" s="48"/>
      <c r="AT118" s="345"/>
      <c r="AU118" s="177"/>
      <c r="AV118" s="344"/>
      <c r="AW118" s="344"/>
      <c r="AY118" s="346"/>
      <c r="AZ118" s="48"/>
      <c r="BA118" s="345"/>
      <c r="BB118" s="177"/>
      <c r="BC118" s="344"/>
      <c r="BD118" s="344"/>
      <c r="BF118" s="346"/>
      <c r="BG118" s="48"/>
      <c r="BH118" s="345"/>
      <c r="BI118" s="177"/>
      <c r="BJ118" s="344"/>
      <c r="BK118" s="344"/>
      <c r="BM118" s="346"/>
      <c r="BN118" s="48"/>
      <c r="BO118" s="345"/>
      <c r="BP118" s="177"/>
      <c r="BQ118" s="344"/>
      <c r="BR118" s="344"/>
    </row>
    <row r="119" spans="2:70" ht="12.75" customHeight="1" x14ac:dyDescent="0.2">
      <c r="B119" s="160"/>
      <c r="C119" s="156">
        <f>IF(D119&gt;0,COUNTA(D$118:D118)-COUNT(D$118:D118)+1,0)</f>
        <v>0</v>
      </c>
      <c r="D119" s="181"/>
      <c r="E119" s="170"/>
      <c r="F119" s="146"/>
      <c r="G119" s="146"/>
      <c r="I119" s="346"/>
      <c r="J119" s="48"/>
      <c r="K119" s="345"/>
      <c r="L119" s="177"/>
      <c r="M119" s="344"/>
      <c r="N119" s="344"/>
      <c r="P119" s="346"/>
      <c r="Q119" s="48"/>
      <c r="R119" s="345"/>
      <c r="S119" s="177"/>
      <c r="T119" s="344"/>
      <c r="U119" s="344"/>
      <c r="W119" s="346"/>
      <c r="X119" s="48"/>
      <c r="Y119" s="345"/>
      <c r="Z119" s="177"/>
      <c r="AA119" s="344"/>
      <c r="AB119" s="344"/>
      <c r="AD119" s="346"/>
      <c r="AE119" s="48"/>
      <c r="AF119" s="345"/>
      <c r="AG119" s="177"/>
      <c r="AH119" s="344"/>
      <c r="AI119" s="344"/>
      <c r="AK119" s="346"/>
      <c r="AL119" s="48"/>
      <c r="AM119" s="345"/>
      <c r="AN119" s="177"/>
      <c r="AO119" s="344"/>
      <c r="AP119" s="344"/>
      <c r="AR119" s="346"/>
      <c r="AS119" s="48"/>
      <c r="AT119" s="345"/>
      <c r="AU119" s="177"/>
      <c r="AV119" s="344"/>
      <c r="AW119" s="344"/>
      <c r="AY119" s="346"/>
      <c r="AZ119" s="48"/>
      <c r="BA119" s="345"/>
      <c r="BB119" s="177"/>
      <c r="BC119" s="344"/>
      <c r="BD119" s="344"/>
      <c r="BF119" s="346"/>
      <c r="BG119" s="48"/>
      <c r="BH119" s="345"/>
      <c r="BI119" s="177"/>
      <c r="BJ119" s="344"/>
      <c r="BK119" s="344"/>
      <c r="BM119" s="346"/>
      <c r="BN119" s="48"/>
      <c r="BO119" s="345"/>
      <c r="BP119" s="177"/>
      <c r="BQ119" s="344"/>
      <c r="BR119" s="344"/>
    </row>
    <row r="120" spans="2:70" ht="12.75" customHeight="1" x14ac:dyDescent="0.2">
      <c r="B120" s="160"/>
      <c r="C120" s="156">
        <f>IF(D120&gt;0,COUNTA(D$118:D119)-COUNT(D$118:D119)+1,0)</f>
        <v>0</v>
      </c>
      <c r="D120" s="181"/>
      <c r="E120" s="170"/>
      <c r="F120" s="146"/>
      <c r="G120" s="154"/>
      <c r="I120" s="346"/>
      <c r="J120" s="48"/>
      <c r="K120" s="345"/>
      <c r="L120" s="177"/>
      <c r="M120" s="344"/>
      <c r="N120" s="347"/>
      <c r="P120" s="346"/>
      <c r="Q120" s="48"/>
      <c r="R120" s="345"/>
      <c r="S120" s="177"/>
      <c r="T120" s="344"/>
      <c r="U120" s="347"/>
      <c r="W120" s="346"/>
      <c r="X120" s="48"/>
      <c r="Y120" s="345"/>
      <c r="Z120" s="177"/>
      <c r="AA120" s="344"/>
      <c r="AB120" s="347"/>
      <c r="AD120" s="346"/>
      <c r="AE120" s="48"/>
      <c r="AF120" s="345"/>
      <c r="AG120" s="177"/>
      <c r="AH120" s="344"/>
      <c r="AI120" s="347"/>
      <c r="AK120" s="346"/>
      <c r="AL120" s="48"/>
      <c r="AM120" s="345"/>
      <c r="AN120" s="177"/>
      <c r="AO120" s="344"/>
      <c r="AP120" s="347"/>
      <c r="AR120" s="346"/>
      <c r="AS120" s="48"/>
      <c r="AT120" s="345"/>
      <c r="AU120" s="177"/>
      <c r="AV120" s="344"/>
      <c r="AW120" s="347"/>
      <c r="AY120" s="346"/>
      <c r="AZ120" s="48"/>
      <c r="BA120" s="345"/>
      <c r="BB120" s="177"/>
      <c r="BC120" s="344"/>
      <c r="BD120" s="347"/>
      <c r="BF120" s="346"/>
      <c r="BG120" s="48"/>
      <c r="BH120" s="345"/>
      <c r="BI120" s="177"/>
      <c r="BJ120" s="344"/>
      <c r="BK120" s="347"/>
      <c r="BM120" s="346"/>
      <c r="BN120" s="48"/>
      <c r="BO120" s="345"/>
      <c r="BP120" s="177"/>
      <c r="BQ120" s="344"/>
      <c r="BR120" s="347"/>
    </row>
    <row r="121" spans="2:70" ht="12.75" customHeight="1" x14ac:dyDescent="0.2">
      <c r="B121" s="159" t="s">
        <v>241</v>
      </c>
      <c r="C121" s="156">
        <f>IF(D121&gt;0,COUNTA(D$118:D120)-COUNT(D$118:D120)+1,0)</f>
        <v>0</v>
      </c>
      <c r="D121" s="181"/>
      <c r="E121" s="170"/>
      <c r="F121" s="170">
        <f>SUM(E118:E121)</f>
        <v>0</v>
      </c>
      <c r="G121" s="154"/>
      <c r="I121" s="346"/>
      <c r="J121" s="48"/>
      <c r="K121" s="345"/>
      <c r="L121" s="177"/>
      <c r="M121" s="177"/>
      <c r="N121" s="347"/>
      <c r="P121" s="339"/>
      <c r="Q121" s="48"/>
      <c r="R121" s="345"/>
      <c r="S121" s="177"/>
      <c r="T121" s="177"/>
      <c r="U121" s="347"/>
      <c r="W121" s="339"/>
      <c r="X121" s="48"/>
      <c r="Y121" s="345"/>
      <c r="Z121" s="177"/>
      <c r="AA121" s="177"/>
      <c r="AB121" s="347"/>
      <c r="AD121" s="339"/>
      <c r="AE121" s="48"/>
      <c r="AF121" s="345"/>
      <c r="AG121" s="177"/>
      <c r="AH121" s="177"/>
      <c r="AI121" s="347"/>
      <c r="AK121" s="339"/>
      <c r="AL121" s="48"/>
      <c r="AM121" s="345"/>
      <c r="AN121" s="177"/>
      <c r="AO121" s="177"/>
      <c r="AP121" s="347"/>
      <c r="AR121" s="339"/>
      <c r="AS121" s="48"/>
      <c r="AT121" s="345"/>
      <c r="AU121" s="177"/>
      <c r="AV121" s="177"/>
      <c r="AW121" s="347"/>
      <c r="AY121" s="339"/>
      <c r="AZ121" s="48"/>
      <c r="BA121" s="345"/>
      <c r="BB121" s="177"/>
      <c r="BC121" s="177"/>
      <c r="BD121" s="347"/>
      <c r="BF121" s="339"/>
      <c r="BG121" s="48"/>
      <c r="BH121" s="345"/>
      <c r="BI121" s="177"/>
      <c r="BJ121" s="177"/>
      <c r="BK121" s="347"/>
      <c r="BM121" s="339"/>
      <c r="BN121" s="48"/>
      <c r="BO121" s="345"/>
      <c r="BP121" s="177"/>
      <c r="BQ121" s="177"/>
      <c r="BR121" s="347"/>
    </row>
    <row r="122" spans="2:70" ht="12.75" customHeight="1" x14ac:dyDescent="0.2">
      <c r="B122" s="33" t="s">
        <v>242</v>
      </c>
      <c r="C122" s="1"/>
      <c r="D122" s="34"/>
      <c r="E122" s="146"/>
      <c r="F122" s="146"/>
      <c r="G122" s="154"/>
      <c r="I122" s="339"/>
      <c r="J122" s="48"/>
      <c r="L122" s="344"/>
      <c r="M122" s="344"/>
      <c r="N122" s="347"/>
      <c r="P122" s="339"/>
      <c r="Q122" s="48"/>
      <c r="S122" s="344"/>
      <c r="T122" s="344"/>
      <c r="U122" s="347"/>
      <c r="W122" s="339"/>
      <c r="X122" s="48"/>
      <c r="Z122" s="344"/>
      <c r="AA122" s="344"/>
      <c r="AB122" s="347"/>
      <c r="AD122" s="339"/>
      <c r="AE122" s="48"/>
      <c r="AG122" s="344"/>
      <c r="AH122" s="344"/>
      <c r="AI122" s="347"/>
      <c r="AK122" s="339"/>
      <c r="AL122" s="48"/>
      <c r="AN122" s="344"/>
      <c r="AO122" s="344"/>
      <c r="AP122" s="347"/>
      <c r="AR122" s="339"/>
      <c r="AS122" s="48"/>
      <c r="AU122" s="344"/>
      <c r="AV122" s="344"/>
      <c r="AW122" s="347"/>
      <c r="AY122" s="339"/>
      <c r="AZ122" s="48"/>
      <c r="BB122" s="344"/>
      <c r="BC122" s="344"/>
      <c r="BD122" s="347"/>
      <c r="BF122" s="339"/>
      <c r="BG122" s="48"/>
      <c r="BI122" s="344"/>
      <c r="BJ122" s="344"/>
      <c r="BK122" s="347"/>
      <c r="BM122" s="339"/>
      <c r="BN122" s="48"/>
      <c r="BP122" s="344"/>
      <c r="BQ122" s="344"/>
      <c r="BR122" s="347"/>
    </row>
    <row r="123" spans="2:70" ht="12.75" customHeight="1" x14ac:dyDescent="0.2">
      <c r="B123" s="160"/>
      <c r="C123" s="156">
        <f>IF(D123&gt;0,1,0)</f>
        <v>0</v>
      </c>
      <c r="D123" s="181"/>
      <c r="E123" s="170"/>
      <c r="F123" s="146"/>
      <c r="G123" s="154"/>
      <c r="I123" s="346"/>
      <c r="J123" s="48"/>
      <c r="K123" s="345"/>
      <c r="L123" s="177"/>
      <c r="M123" s="344"/>
      <c r="N123" s="347"/>
      <c r="P123" s="346"/>
      <c r="Q123" s="48"/>
      <c r="R123" s="345"/>
      <c r="S123" s="177"/>
      <c r="T123" s="344"/>
      <c r="U123" s="347"/>
      <c r="W123" s="346"/>
      <c r="X123" s="48"/>
      <c r="Y123" s="345"/>
      <c r="Z123" s="177"/>
      <c r="AA123" s="344"/>
      <c r="AB123" s="347"/>
      <c r="AD123" s="346"/>
      <c r="AE123" s="48"/>
      <c r="AF123" s="345"/>
      <c r="AG123" s="177"/>
      <c r="AH123" s="344"/>
      <c r="AI123" s="347"/>
      <c r="AK123" s="346"/>
      <c r="AL123" s="48"/>
      <c r="AM123" s="345"/>
      <c r="AN123" s="177"/>
      <c r="AO123" s="344"/>
      <c r="AP123" s="347"/>
      <c r="AR123" s="346"/>
      <c r="AS123" s="48"/>
      <c r="AT123" s="345"/>
      <c r="AU123" s="177"/>
      <c r="AV123" s="344"/>
      <c r="AW123" s="347"/>
      <c r="AY123" s="346"/>
      <c r="AZ123" s="48"/>
      <c r="BA123" s="345"/>
      <c r="BB123" s="177"/>
      <c r="BC123" s="344"/>
      <c r="BD123" s="347"/>
      <c r="BF123" s="346"/>
      <c r="BG123" s="48"/>
      <c r="BH123" s="345"/>
      <c r="BI123" s="177"/>
      <c r="BJ123" s="344"/>
      <c r="BK123" s="347"/>
      <c r="BM123" s="346"/>
      <c r="BN123" s="48"/>
      <c r="BO123" s="345"/>
      <c r="BP123" s="177"/>
      <c r="BQ123" s="344"/>
      <c r="BR123" s="347"/>
    </row>
    <row r="124" spans="2:70" ht="12.75" customHeight="1" x14ac:dyDescent="0.2">
      <c r="B124" s="160"/>
      <c r="C124" s="156">
        <f>IF(D124&gt;0,COUNTA(D$123:D123)-COUNT(D$123:D123)+1,0)</f>
        <v>0</v>
      </c>
      <c r="D124" s="181"/>
      <c r="E124" s="170"/>
      <c r="F124" s="170">
        <f>SUM(E123:E124)</f>
        <v>0</v>
      </c>
      <c r="G124" s="176">
        <f>SUM(F116,F121,F124)</f>
        <v>0</v>
      </c>
      <c r="I124" s="346"/>
      <c r="J124" s="48"/>
      <c r="K124" s="345"/>
      <c r="L124" s="177"/>
      <c r="M124" s="177"/>
      <c r="N124" s="348"/>
      <c r="P124" s="346"/>
      <c r="Q124" s="48"/>
      <c r="R124" s="345"/>
      <c r="S124" s="177"/>
      <c r="T124" s="177"/>
      <c r="U124" s="348"/>
      <c r="W124" s="346"/>
      <c r="X124" s="48"/>
      <c r="Y124" s="345"/>
      <c r="Z124" s="177"/>
      <c r="AA124" s="177"/>
      <c r="AB124" s="348"/>
      <c r="AD124" s="346"/>
      <c r="AE124" s="48"/>
      <c r="AF124" s="345"/>
      <c r="AG124" s="177"/>
      <c r="AH124" s="177"/>
      <c r="AI124" s="348"/>
      <c r="AK124" s="346"/>
      <c r="AL124" s="48"/>
      <c r="AM124" s="345"/>
      <c r="AN124" s="177"/>
      <c r="AO124" s="177"/>
      <c r="AP124" s="348"/>
      <c r="AR124" s="346"/>
      <c r="AS124" s="48"/>
      <c r="AT124" s="345"/>
      <c r="AU124" s="177"/>
      <c r="AV124" s="177"/>
      <c r="AW124" s="348"/>
      <c r="AY124" s="346"/>
      <c r="AZ124" s="48"/>
      <c r="BA124" s="345"/>
      <c r="BB124" s="177"/>
      <c r="BC124" s="177"/>
      <c r="BD124" s="348"/>
      <c r="BF124" s="346"/>
      <c r="BG124" s="48"/>
      <c r="BH124" s="345"/>
      <c r="BI124" s="177"/>
      <c r="BJ124" s="177"/>
      <c r="BK124" s="348"/>
      <c r="BM124" s="346"/>
      <c r="BN124" s="48"/>
      <c r="BO124" s="345"/>
      <c r="BP124" s="177"/>
      <c r="BQ124" s="177"/>
      <c r="BR124" s="348"/>
    </row>
    <row r="125" spans="2:70" ht="12.75" customHeight="1" x14ac:dyDescent="0.2">
      <c r="B125" s="35" t="s">
        <v>243</v>
      </c>
      <c r="C125" s="26"/>
      <c r="D125" s="34"/>
      <c r="E125" s="146"/>
      <c r="F125" s="146"/>
      <c r="G125" s="146"/>
      <c r="J125" s="339"/>
      <c r="L125" s="344"/>
      <c r="M125" s="344"/>
      <c r="N125" s="344"/>
      <c r="Q125" s="339"/>
      <c r="S125" s="344"/>
      <c r="T125" s="344"/>
      <c r="U125" s="344"/>
      <c r="X125" s="339"/>
      <c r="Z125" s="344"/>
      <c r="AA125" s="344"/>
      <c r="AB125" s="344"/>
      <c r="AE125" s="339"/>
      <c r="AG125" s="344"/>
      <c r="AH125" s="344"/>
      <c r="AI125" s="344"/>
      <c r="AL125" s="339"/>
      <c r="AN125" s="344"/>
      <c r="AO125" s="344"/>
      <c r="AP125" s="344"/>
      <c r="AS125" s="339"/>
      <c r="AU125" s="344"/>
      <c r="AV125" s="344"/>
      <c r="AW125" s="344"/>
      <c r="AZ125" s="339"/>
      <c r="BB125" s="344"/>
      <c r="BC125" s="344"/>
      <c r="BD125" s="344"/>
      <c r="BG125" s="339"/>
      <c r="BI125" s="344"/>
      <c r="BJ125" s="344"/>
      <c r="BK125" s="344"/>
      <c r="BN125" s="339"/>
      <c r="BP125" s="344"/>
      <c r="BQ125" s="344"/>
      <c r="BR125" s="344"/>
    </row>
    <row r="126" spans="2:70" ht="12.75" customHeight="1" x14ac:dyDescent="0.2">
      <c r="B126" s="33" t="s">
        <v>244</v>
      </c>
      <c r="C126" s="1"/>
      <c r="D126" s="34"/>
      <c r="E126" s="146"/>
      <c r="F126" s="146"/>
      <c r="G126" s="146"/>
      <c r="I126" s="339"/>
      <c r="J126" s="49"/>
      <c r="L126" s="344"/>
      <c r="M126" s="344"/>
      <c r="N126" s="344"/>
      <c r="P126" s="339"/>
      <c r="Q126" s="49"/>
      <c r="S126" s="344"/>
      <c r="T126" s="344"/>
      <c r="U126" s="344"/>
      <c r="W126" s="339"/>
      <c r="X126" s="49"/>
      <c r="Z126" s="344"/>
      <c r="AA126" s="344"/>
      <c r="AB126" s="344"/>
      <c r="AD126" s="339"/>
      <c r="AE126" s="49"/>
      <c r="AG126" s="344"/>
      <c r="AH126" s="344"/>
      <c r="AI126" s="344"/>
      <c r="AK126" s="339"/>
      <c r="AL126" s="49"/>
      <c r="AN126" s="344"/>
      <c r="AO126" s="344"/>
      <c r="AP126" s="344"/>
      <c r="AR126" s="339"/>
      <c r="AS126" s="49"/>
      <c r="AU126" s="344"/>
      <c r="AV126" s="344"/>
      <c r="AW126" s="344"/>
      <c r="AY126" s="339"/>
      <c r="AZ126" s="49"/>
      <c r="BB126" s="344"/>
      <c r="BC126" s="344"/>
      <c r="BD126" s="344"/>
      <c r="BF126" s="339"/>
      <c r="BG126" s="49"/>
      <c r="BI126" s="344"/>
      <c r="BJ126" s="344"/>
      <c r="BK126" s="344"/>
      <c r="BM126" s="339"/>
      <c r="BN126" s="49"/>
      <c r="BP126" s="344"/>
      <c r="BQ126" s="344"/>
      <c r="BR126" s="344"/>
    </row>
    <row r="127" spans="2:70" ht="12.75" customHeight="1" x14ac:dyDescent="0.2">
      <c r="B127" s="155"/>
      <c r="C127" s="156">
        <f>IF(D127&gt;0,1,0)</f>
        <v>0</v>
      </c>
      <c r="D127" s="181"/>
      <c r="E127" s="170"/>
      <c r="F127" s="146"/>
      <c r="G127" s="146"/>
      <c r="I127" s="339"/>
      <c r="J127" s="48"/>
      <c r="K127" s="345"/>
      <c r="L127" s="177"/>
      <c r="M127" s="344"/>
      <c r="N127" s="344"/>
      <c r="P127" s="339"/>
      <c r="Q127" s="48"/>
      <c r="R127" s="345"/>
      <c r="S127" s="177"/>
      <c r="T127" s="344"/>
      <c r="U127" s="344"/>
      <c r="W127" s="339"/>
      <c r="X127" s="48"/>
      <c r="Y127" s="345"/>
      <c r="Z127" s="177"/>
      <c r="AA127" s="344"/>
      <c r="AB127" s="344"/>
      <c r="AD127" s="339"/>
      <c r="AE127" s="48"/>
      <c r="AF127" s="345"/>
      <c r="AG127" s="177"/>
      <c r="AH127" s="344"/>
      <c r="AI127" s="344"/>
      <c r="AK127" s="339"/>
      <c r="AL127" s="48"/>
      <c r="AM127" s="345"/>
      <c r="AN127" s="177"/>
      <c r="AO127" s="344"/>
      <c r="AP127" s="344"/>
      <c r="AR127" s="339"/>
      <c r="AS127" s="48"/>
      <c r="AT127" s="345"/>
      <c r="AU127" s="177"/>
      <c r="AV127" s="344"/>
      <c r="AW127" s="344"/>
      <c r="AY127" s="339"/>
      <c r="AZ127" s="48"/>
      <c r="BA127" s="345"/>
      <c r="BB127" s="177"/>
      <c r="BC127" s="344"/>
      <c r="BD127" s="344"/>
      <c r="BF127" s="339"/>
      <c r="BG127" s="48"/>
      <c r="BH127" s="345"/>
      <c r="BI127" s="177"/>
      <c r="BJ127" s="344"/>
      <c r="BK127" s="344"/>
      <c r="BM127" s="339"/>
      <c r="BN127" s="48"/>
      <c r="BO127" s="345"/>
      <c r="BP127" s="177"/>
      <c r="BQ127" s="344"/>
      <c r="BR127" s="344"/>
    </row>
    <row r="128" spans="2:70" ht="12.75" customHeight="1" x14ac:dyDescent="0.2">
      <c r="B128" s="155"/>
      <c r="C128" s="156">
        <f>IF(D128&gt;0,COUNTA(D$127:D127)-COUNT(D$127:D127)+1,0)</f>
        <v>0</v>
      </c>
      <c r="D128" s="181"/>
      <c r="E128" s="170"/>
      <c r="F128" s="146"/>
      <c r="G128" s="146"/>
      <c r="I128" s="339"/>
      <c r="J128" s="48"/>
      <c r="K128" s="345"/>
      <c r="L128" s="177"/>
      <c r="M128" s="344"/>
      <c r="N128" s="344"/>
      <c r="P128" s="339"/>
      <c r="Q128" s="48"/>
      <c r="R128" s="345"/>
      <c r="S128" s="177"/>
      <c r="T128" s="344"/>
      <c r="U128" s="344"/>
      <c r="W128" s="339"/>
      <c r="X128" s="48"/>
      <c r="Y128" s="345"/>
      <c r="Z128" s="177"/>
      <c r="AA128" s="344"/>
      <c r="AB128" s="344"/>
      <c r="AD128" s="339"/>
      <c r="AE128" s="48"/>
      <c r="AF128" s="345"/>
      <c r="AG128" s="177"/>
      <c r="AH128" s="344"/>
      <c r="AI128" s="344"/>
      <c r="AK128" s="339"/>
      <c r="AL128" s="48"/>
      <c r="AM128" s="345"/>
      <c r="AN128" s="177"/>
      <c r="AO128" s="344"/>
      <c r="AP128" s="344"/>
      <c r="AR128" s="339"/>
      <c r="AS128" s="48"/>
      <c r="AT128" s="345"/>
      <c r="AU128" s="177"/>
      <c r="AV128" s="344"/>
      <c r="AW128" s="344"/>
      <c r="AY128" s="339"/>
      <c r="AZ128" s="48"/>
      <c r="BA128" s="345"/>
      <c r="BB128" s="177"/>
      <c r="BC128" s="344"/>
      <c r="BD128" s="344"/>
      <c r="BF128" s="339"/>
      <c r="BG128" s="48"/>
      <c r="BH128" s="345"/>
      <c r="BI128" s="177"/>
      <c r="BJ128" s="344"/>
      <c r="BK128" s="344"/>
      <c r="BM128" s="339"/>
      <c r="BN128" s="48"/>
      <c r="BO128" s="345"/>
      <c r="BP128" s="177"/>
      <c r="BQ128" s="344"/>
      <c r="BR128" s="344"/>
    </row>
    <row r="129" spans="2:70" ht="12.75" customHeight="1" x14ac:dyDescent="0.2">
      <c r="B129" s="155"/>
      <c r="C129" s="156">
        <f>IF(D129&gt;0,COUNTA(D$127:D128)-COUNT(D$127:D128)+1,0)</f>
        <v>0</v>
      </c>
      <c r="D129" s="181"/>
      <c r="E129" s="170"/>
      <c r="F129" s="170">
        <f>SUM(E127:E129)</f>
        <v>0</v>
      </c>
      <c r="G129" s="153"/>
      <c r="I129" s="339"/>
      <c r="J129" s="48"/>
      <c r="K129" s="345"/>
      <c r="L129" s="177"/>
      <c r="M129" s="177"/>
      <c r="N129" s="158"/>
      <c r="P129" s="339"/>
      <c r="Q129" s="48"/>
      <c r="R129" s="345"/>
      <c r="S129" s="177"/>
      <c r="T129" s="177"/>
      <c r="U129" s="158"/>
      <c r="W129" s="339"/>
      <c r="X129" s="48"/>
      <c r="Y129" s="345"/>
      <c r="Z129" s="177"/>
      <c r="AA129" s="177"/>
      <c r="AB129" s="158"/>
      <c r="AD129" s="339"/>
      <c r="AE129" s="48"/>
      <c r="AF129" s="345"/>
      <c r="AG129" s="177"/>
      <c r="AH129" s="177"/>
      <c r="AI129" s="158"/>
      <c r="AK129" s="339"/>
      <c r="AL129" s="48"/>
      <c r="AM129" s="345"/>
      <c r="AN129" s="177"/>
      <c r="AO129" s="177"/>
      <c r="AP129" s="158"/>
      <c r="AR129" s="339"/>
      <c r="AS129" s="48"/>
      <c r="AT129" s="345"/>
      <c r="AU129" s="177"/>
      <c r="AV129" s="177"/>
      <c r="AW129" s="158"/>
      <c r="AY129" s="339"/>
      <c r="AZ129" s="48"/>
      <c r="BA129" s="345"/>
      <c r="BB129" s="177"/>
      <c r="BC129" s="177"/>
      <c r="BD129" s="158"/>
      <c r="BF129" s="339"/>
      <c r="BG129" s="48"/>
      <c r="BH129" s="345"/>
      <c r="BI129" s="177"/>
      <c r="BJ129" s="177"/>
      <c r="BK129" s="158"/>
      <c r="BM129" s="339"/>
      <c r="BN129" s="48"/>
      <c r="BO129" s="345"/>
      <c r="BP129" s="177"/>
      <c r="BQ129" s="177"/>
      <c r="BR129" s="158"/>
    </row>
    <row r="130" spans="2:70" ht="12.75" customHeight="1" x14ac:dyDescent="0.2">
      <c r="B130" s="33" t="s">
        <v>5</v>
      </c>
      <c r="C130" s="26"/>
      <c r="D130" s="34"/>
      <c r="E130" s="146"/>
      <c r="F130" s="146"/>
      <c r="G130" s="153"/>
      <c r="I130" s="339"/>
      <c r="J130" s="48"/>
      <c r="L130" s="344"/>
      <c r="M130" s="344"/>
      <c r="N130" s="158"/>
      <c r="P130" s="339"/>
      <c r="Q130" s="48"/>
      <c r="S130" s="344"/>
      <c r="T130" s="344"/>
      <c r="U130" s="158"/>
      <c r="W130" s="339"/>
      <c r="X130" s="48"/>
      <c r="Z130" s="344"/>
      <c r="AA130" s="344"/>
      <c r="AB130" s="158"/>
      <c r="AD130" s="339"/>
      <c r="AE130" s="48"/>
      <c r="AG130" s="344"/>
      <c r="AH130" s="344"/>
      <c r="AI130" s="158"/>
      <c r="AK130" s="339"/>
      <c r="AL130" s="48"/>
      <c r="AN130" s="344"/>
      <c r="AO130" s="344"/>
      <c r="AP130" s="158"/>
      <c r="AR130" s="339"/>
      <c r="AS130" s="48"/>
      <c r="AU130" s="344"/>
      <c r="AV130" s="344"/>
      <c r="AW130" s="158"/>
      <c r="AY130" s="339"/>
      <c r="AZ130" s="48"/>
      <c r="BB130" s="344"/>
      <c r="BC130" s="344"/>
      <c r="BD130" s="158"/>
      <c r="BF130" s="339"/>
      <c r="BG130" s="48"/>
      <c r="BI130" s="344"/>
      <c r="BJ130" s="344"/>
      <c r="BK130" s="158"/>
      <c r="BM130" s="339"/>
      <c r="BN130" s="48"/>
      <c r="BP130" s="344"/>
      <c r="BQ130" s="344"/>
      <c r="BR130" s="158"/>
    </row>
    <row r="131" spans="2:70" ht="12.75" customHeight="1" x14ac:dyDescent="0.2">
      <c r="B131" s="155"/>
      <c r="C131" s="156">
        <f>IF(D131&gt;0,1,0)</f>
        <v>0</v>
      </c>
      <c r="D131" s="181"/>
      <c r="E131" s="170"/>
      <c r="F131" s="146"/>
      <c r="G131" s="153"/>
      <c r="I131" s="339"/>
      <c r="J131" s="48"/>
      <c r="K131" s="345"/>
      <c r="L131" s="177"/>
      <c r="M131" s="344"/>
      <c r="N131" s="158"/>
      <c r="P131" s="339"/>
      <c r="Q131" s="48"/>
      <c r="R131" s="345"/>
      <c r="S131" s="177"/>
      <c r="T131" s="344"/>
      <c r="U131" s="158"/>
      <c r="W131" s="339"/>
      <c r="X131" s="48"/>
      <c r="Y131" s="345"/>
      <c r="Z131" s="177"/>
      <c r="AA131" s="344"/>
      <c r="AB131" s="158"/>
      <c r="AD131" s="339"/>
      <c r="AE131" s="48"/>
      <c r="AF131" s="345"/>
      <c r="AG131" s="177"/>
      <c r="AH131" s="344"/>
      <c r="AI131" s="158"/>
      <c r="AK131" s="339"/>
      <c r="AL131" s="48"/>
      <c r="AM131" s="345"/>
      <c r="AN131" s="177"/>
      <c r="AO131" s="344"/>
      <c r="AP131" s="158"/>
      <c r="AR131" s="339"/>
      <c r="AS131" s="48"/>
      <c r="AT131" s="345"/>
      <c r="AU131" s="177"/>
      <c r="AV131" s="344"/>
      <c r="AW131" s="158"/>
      <c r="AY131" s="339"/>
      <c r="AZ131" s="48"/>
      <c r="BA131" s="345"/>
      <c r="BB131" s="177"/>
      <c r="BC131" s="344"/>
      <c r="BD131" s="158"/>
      <c r="BF131" s="339"/>
      <c r="BG131" s="48"/>
      <c r="BH131" s="345"/>
      <c r="BI131" s="177"/>
      <c r="BJ131" s="344"/>
      <c r="BK131" s="158"/>
      <c r="BM131" s="339"/>
      <c r="BN131" s="48"/>
      <c r="BO131" s="345"/>
      <c r="BP131" s="177"/>
      <c r="BQ131" s="344"/>
      <c r="BR131" s="158"/>
    </row>
    <row r="132" spans="2:70" ht="12.75" customHeight="1" x14ac:dyDescent="0.2">
      <c r="B132" s="155"/>
      <c r="C132" s="156">
        <f>IF(D132&gt;0,COUNTA(D$131:D131)-COUNT(D$131:D131)+1,0)</f>
        <v>0</v>
      </c>
      <c r="D132" s="181"/>
      <c r="E132" s="170"/>
      <c r="F132" s="146"/>
      <c r="G132" s="153"/>
      <c r="I132" s="339"/>
      <c r="J132" s="48"/>
      <c r="K132" s="345"/>
      <c r="L132" s="177"/>
      <c r="M132" s="344"/>
      <c r="N132" s="158"/>
      <c r="P132" s="339"/>
      <c r="Q132" s="48"/>
      <c r="R132" s="345"/>
      <c r="S132" s="177"/>
      <c r="T132" s="344"/>
      <c r="U132" s="158"/>
      <c r="W132" s="339"/>
      <c r="X132" s="48"/>
      <c r="Y132" s="345"/>
      <c r="Z132" s="177"/>
      <c r="AA132" s="344"/>
      <c r="AB132" s="158"/>
      <c r="AD132" s="339"/>
      <c r="AE132" s="48"/>
      <c r="AF132" s="345"/>
      <c r="AG132" s="177"/>
      <c r="AH132" s="344"/>
      <c r="AI132" s="158"/>
      <c r="AK132" s="339"/>
      <c r="AL132" s="48"/>
      <c r="AM132" s="345"/>
      <c r="AN132" s="177"/>
      <c r="AO132" s="344"/>
      <c r="AP132" s="158"/>
      <c r="AR132" s="339"/>
      <c r="AS132" s="48"/>
      <c r="AT132" s="345"/>
      <c r="AU132" s="177"/>
      <c r="AV132" s="344"/>
      <c r="AW132" s="158"/>
      <c r="AY132" s="339"/>
      <c r="AZ132" s="48"/>
      <c r="BA132" s="345"/>
      <c r="BB132" s="177"/>
      <c r="BC132" s="344"/>
      <c r="BD132" s="158"/>
      <c r="BF132" s="339"/>
      <c r="BG132" s="48"/>
      <c r="BH132" s="345"/>
      <c r="BI132" s="177"/>
      <c r="BJ132" s="344"/>
      <c r="BK132" s="158"/>
      <c r="BM132" s="339"/>
      <c r="BN132" s="48"/>
      <c r="BO132" s="345"/>
      <c r="BP132" s="177"/>
      <c r="BQ132" s="344"/>
      <c r="BR132" s="158"/>
    </row>
    <row r="133" spans="2:70" ht="12.75" customHeight="1" x14ac:dyDescent="0.2">
      <c r="B133" s="159"/>
      <c r="C133" s="156">
        <f>IF(D133&gt;0,COUNTA(D$131:D132)-COUNT(D$131:D132)+1,0)</f>
        <v>0</v>
      </c>
      <c r="D133" s="181"/>
      <c r="E133" s="170"/>
      <c r="F133" s="170">
        <f>SUM(E131:E133)</f>
        <v>0</v>
      </c>
      <c r="G133" s="146"/>
      <c r="I133" s="339"/>
      <c r="J133" s="49"/>
      <c r="K133" s="345"/>
      <c r="L133" s="177"/>
      <c r="M133" s="177"/>
      <c r="N133" s="344"/>
      <c r="P133" s="339"/>
      <c r="Q133" s="49"/>
      <c r="R133" s="345"/>
      <c r="S133" s="177"/>
      <c r="T133" s="177"/>
      <c r="U133" s="344"/>
      <c r="W133" s="339"/>
      <c r="X133" s="49"/>
      <c r="Y133" s="345"/>
      <c r="Z133" s="177"/>
      <c r="AA133" s="177"/>
      <c r="AB133" s="344"/>
      <c r="AD133" s="339"/>
      <c r="AE133" s="49"/>
      <c r="AF133" s="345"/>
      <c r="AG133" s="177"/>
      <c r="AH133" s="177"/>
      <c r="AI133" s="344"/>
      <c r="AK133" s="339"/>
      <c r="AL133" s="49"/>
      <c r="AM133" s="345"/>
      <c r="AN133" s="177"/>
      <c r="AO133" s="177"/>
      <c r="AP133" s="344"/>
      <c r="AR133" s="339"/>
      <c r="AS133" s="49"/>
      <c r="AT133" s="345"/>
      <c r="AU133" s="177"/>
      <c r="AV133" s="177"/>
      <c r="AW133" s="344"/>
      <c r="AY133" s="339"/>
      <c r="AZ133" s="49"/>
      <c r="BA133" s="345"/>
      <c r="BB133" s="177"/>
      <c r="BC133" s="177"/>
      <c r="BD133" s="344"/>
      <c r="BF133" s="339"/>
      <c r="BG133" s="49"/>
      <c r="BH133" s="345"/>
      <c r="BI133" s="177"/>
      <c r="BJ133" s="177"/>
      <c r="BK133" s="344"/>
      <c r="BM133" s="339"/>
      <c r="BN133" s="49"/>
      <c r="BO133" s="345"/>
      <c r="BP133" s="177"/>
      <c r="BQ133" s="177"/>
      <c r="BR133" s="344"/>
    </row>
    <row r="134" spans="2:70" ht="12.75" customHeight="1" x14ac:dyDescent="0.2">
      <c r="B134" s="33" t="s">
        <v>6</v>
      </c>
      <c r="C134" s="48"/>
      <c r="D134" s="34"/>
      <c r="E134" s="146"/>
      <c r="F134" s="146"/>
      <c r="G134" s="146"/>
      <c r="I134" s="339"/>
      <c r="J134" s="48"/>
      <c r="L134" s="344"/>
      <c r="M134" s="344"/>
      <c r="N134" s="344"/>
      <c r="P134" s="339"/>
      <c r="Q134" s="48"/>
      <c r="S134" s="344"/>
      <c r="T134" s="344"/>
      <c r="U134" s="344"/>
      <c r="W134" s="339"/>
      <c r="X134" s="48"/>
      <c r="Z134" s="344"/>
      <c r="AA134" s="344"/>
      <c r="AB134" s="344"/>
      <c r="AD134" s="339"/>
      <c r="AE134" s="48"/>
      <c r="AG134" s="344"/>
      <c r="AH134" s="344"/>
      <c r="AI134" s="344"/>
      <c r="AK134" s="339"/>
      <c r="AL134" s="48"/>
      <c r="AN134" s="344"/>
      <c r="AO134" s="344"/>
      <c r="AP134" s="344"/>
      <c r="AR134" s="339"/>
      <c r="AS134" s="48"/>
      <c r="AU134" s="344"/>
      <c r="AV134" s="344"/>
      <c r="AW134" s="344"/>
      <c r="AY134" s="339"/>
      <c r="AZ134" s="48"/>
      <c r="BB134" s="344"/>
      <c r="BC134" s="344"/>
      <c r="BD134" s="344"/>
      <c r="BF134" s="339"/>
      <c r="BG134" s="48"/>
      <c r="BI134" s="344"/>
      <c r="BJ134" s="344"/>
      <c r="BK134" s="344"/>
      <c r="BM134" s="339"/>
      <c r="BN134" s="48"/>
      <c r="BP134" s="344"/>
      <c r="BQ134" s="344"/>
      <c r="BR134" s="344"/>
    </row>
    <row r="135" spans="2:70" ht="12.75" customHeight="1" x14ac:dyDescent="0.2">
      <c r="B135" s="155"/>
      <c r="C135" s="156">
        <f>IF(D135&gt;0,1,0)</f>
        <v>0</v>
      </c>
      <c r="D135" s="181"/>
      <c r="E135" s="170"/>
      <c r="F135" s="146"/>
      <c r="G135" s="146"/>
      <c r="I135" s="339"/>
      <c r="J135" s="48"/>
      <c r="K135" s="345"/>
      <c r="L135" s="177"/>
      <c r="M135" s="344"/>
      <c r="N135" s="344"/>
      <c r="P135" s="339"/>
      <c r="Q135" s="48"/>
      <c r="R135" s="345"/>
      <c r="S135" s="177"/>
      <c r="T135" s="344"/>
      <c r="U135" s="344"/>
      <c r="W135" s="339"/>
      <c r="X135" s="48"/>
      <c r="Y135" s="345"/>
      <c r="Z135" s="177"/>
      <c r="AA135" s="344"/>
      <c r="AB135" s="344"/>
      <c r="AD135" s="339"/>
      <c r="AE135" s="48"/>
      <c r="AF135" s="345"/>
      <c r="AG135" s="177"/>
      <c r="AH135" s="344"/>
      <c r="AI135" s="344"/>
      <c r="AK135" s="339"/>
      <c r="AL135" s="48"/>
      <c r="AM135" s="345"/>
      <c r="AN135" s="177"/>
      <c r="AO135" s="344"/>
      <c r="AP135" s="344"/>
      <c r="AR135" s="339"/>
      <c r="AS135" s="48"/>
      <c r="AT135" s="345"/>
      <c r="AU135" s="177"/>
      <c r="AV135" s="344"/>
      <c r="AW135" s="344"/>
      <c r="AY135" s="339"/>
      <c r="AZ135" s="48"/>
      <c r="BA135" s="345"/>
      <c r="BB135" s="177"/>
      <c r="BC135" s="344"/>
      <c r="BD135" s="344"/>
      <c r="BF135" s="339"/>
      <c r="BG135" s="48"/>
      <c r="BH135" s="345"/>
      <c r="BI135" s="177"/>
      <c r="BJ135" s="344"/>
      <c r="BK135" s="344"/>
      <c r="BM135" s="339"/>
      <c r="BN135" s="48"/>
      <c r="BO135" s="345"/>
      <c r="BP135" s="177"/>
      <c r="BQ135" s="344"/>
      <c r="BR135" s="344"/>
    </row>
    <row r="136" spans="2:70" ht="12.75" customHeight="1" x14ac:dyDescent="0.2">
      <c r="B136" s="159"/>
      <c r="C136" s="156">
        <f>IF(D136&gt;0,COUNTA(D$135:D135)-COUNT(D$135:D135)+1,0)</f>
        <v>0</v>
      </c>
      <c r="D136" s="181"/>
      <c r="E136" s="170"/>
      <c r="F136" s="146"/>
      <c r="G136" s="154"/>
      <c r="I136" s="339"/>
      <c r="J136" s="48"/>
      <c r="K136" s="345"/>
      <c r="L136" s="177"/>
      <c r="M136" s="344"/>
      <c r="N136" s="347"/>
      <c r="P136" s="339"/>
      <c r="Q136" s="48"/>
      <c r="R136" s="345"/>
      <c r="S136" s="177"/>
      <c r="T136" s="344"/>
      <c r="U136" s="347"/>
      <c r="W136" s="339"/>
      <c r="X136" s="48"/>
      <c r="Y136" s="345"/>
      <c r="Z136" s="177"/>
      <c r="AA136" s="344"/>
      <c r="AB136" s="347"/>
      <c r="AD136" s="339"/>
      <c r="AE136" s="48"/>
      <c r="AF136" s="345"/>
      <c r="AG136" s="177"/>
      <c r="AH136" s="344"/>
      <c r="AI136" s="347"/>
      <c r="AK136" s="339"/>
      <c r="AL136" s="48"/>
      <c r="AM136" s="345"/>
      <c r="AN136" s="177"/>
      <c r="AO136" s="344"/>
      <c r="AP136" s="347"/>
      <c r="AR136" s="339"/>
      <c r="AS136" s="48"/>
      <c r="AT136" s="345"/>
      <c r="AU136" s="177"/>
      <c r="AV136" s="344"/>
      <c r="AW136" s="347"/>
      <c r="AY136" s="339"/>
      <c r="AZ136" s="48"/>
      <c r="BA136" s="345"/>
      <c r="BB136" s="177"/>
      <c r="BC136" s="344"/>
      <c r="BD136" s="347"/>
      <c r="BF136" s="339"/>
      <c r="BG136" s="48"/>
      <c r="BH136" s="345"/>
      <c r="BI136" s="177"/>
      <c r="BJ136" s="344"/>
      <c r="BK136" s="347"/>
      <c r="BM136" s="339"/>
      <c r="BN136" s="48"/>
      <c r="BO136" s="345"/>
      <c r="BP136" s="177"/>
      <c r="BQ136" s="344"/>
      <c r="BR136" s="347"/>
    </row>
    <row r="137" spans="2:70" ht="12.75" customHeight="1" x14ac:dyDescent="0.2">
      <c r="B137" s="159"/>
      <c r="C137" s="156">
        <f>IF(D137&gt;0,COUNTA(D$135:D136)-COUNT(D$135:D136)+1,0)</f>
        <v>0</v>
      </c>
      <c r="D137" s="181"/>
      <c r="E137" s="170"/>
      <c r="F137" s="170">
        <f>SUM(E135:E137)</f>
        <v>0</v>
      </c>
      <c r="G137" s="154"/>
      <c r="I137" s="339"/>
      <c r="J137" s="48"/>
      <c r="K137" s="345"/>
      <c r="L137" s="177"/>
      <c r="M137" s="177"/>
      <c r="N137" s="347"/>
      <c r="P137" s="339"/>
      <c r="Q137" s="48"/>
      <c r="R137" s="345"/>
      <c r="S137" s="177"/>
      <c r="T137" s="177"/>
      <c r="U137" s="347"/>
      <c r="W137" s="339"/>
      <c r="X137" s="48"/>
      <c r="Y137" s="345"/>
      <c r="Z137" s="177"/>
      <c r="AA137" s="177"/>
      <c r="AB137" s="347"/>
      <c r="AD137" s="339"/>
      <c r="AE137" s="48"/>
      <c r="AF137" s="345"/>
      <c r="AG137" s="177"/>
      <c r="AH137" s="177"/>
      <c r="AI137" s="347"/>
      <c r="AK137" s="339"/>
      <c r="AL137" s="48"/>
      <c r="AM137" s="345"/>
      <c r="AN137" s="177"/>
      <c r="AO137" s="177"/>
      <c r="AP137" s="347"/>
      <c r="AR137" s="339"/>
      <c r="AS137" s="48"/>
      <c r="AT137" s="345"/>
      <c r="AU137" s="177"/>
      <c r="AV137" s="177"/>
      <c r="AW137" s="347"/>
      <c r="AY137" s="339"/>
      <c r="AZ137" s="48"/>
      <c r="BA137" s="345"/>
      <c r="BB137" s="177"/>
      <c r="BC137" s="177"/>
      <c r="BD137" s="347"/>
      <c r="BF137" s="339"/>
      <c r="BG137" s="48"/>
      <c r="BH137" s="345"/>
      <c r="BI137" s="177"/>
      <c r="BJ137" s="177"/>
      <c r="BK137" s="347"/>
      <c r="BM137" s="339"/>
      <c r="BN137" s="48"/>
      <c r="BO137" s="345"/>
      <c r="BP137" s="177"/>
      <c r="BQ137" s="177"/>
      <c r="BR137" s="347"/>
    </row>
    <row r="138" spans="2:70" ht="12.75" customHeight="1" x14ac:dyDescent="0.2">
      <c r="B138" s="33" t="s">
        <v>245</v>
      </c>
      <c r="C138" s="48"/>
      <c r="D138" s="34"/>
      <c r="E138" s="146"/>
      <c r="F138" s="146"/>
      <c r="G138" s="154"/>
      <c r="I138" s="339"/>
      <c r="J138" s="48"/>
      <c r="L138" s="344"/>
      <c r="M138" s="344"/>
      <c r="N138" s="347"/>
      <c r="P138" s="339"/>
      <c r="Q138" s="48"/>
      <c r="S138" s="344"/>
      <c r="T138" s="344"/>
      <c r="U138" s="347"/>
      <c r="W138" s="339"/>
      <c r="X138" s="48"/>
      <c r="Z138" s="344"/>
      <c r="AA138" s="344"/>
      <c r="AB138" s="347"/>
      <c r="AD138" s="339"/>
      <c r="AE138" s="48"/>
      <c r="AG138" s="344"/>
      <c r="AH138" s="344"/>
      <c r="AI138" s="347"/>
      <c r="AK138" s="339"/>
      <c r="AL138" s="48"/>
      <c r="AN138" s="344"/>
      <c r="AO138" s="344"/>
      <c r="AP138" s="347"/>
      <c r="AR138" s="339"/>
      <c r="AS138" s="48"/>
      <c r="AU138" s="344"/>
      <c r="AV138" s="344"/>
      <c r="AW138" s="347"/>
      <c r="AY138" s="339"/>
      <c r="AZ138" s="48"/>
      <c r="BB138" s="344"/>
      <c r="BC138" s="344"/>
      <c r="BD138" s="347"/>
      <c r="BF138" s="339"/>
      <c r="BG138" s="48"/>
      <c r="BI138" s="344"/>
      <c r="BJ138" s="344"/>
      <c r="BK138" s="347"/>
      <c r="BM138" s="339"/>
      <c r="BN138" s="48"/>
      <c r="BP138" s="344"/>
      <c r="BQ138" s="344"/>
      <c r="BR138" s="347"/>
    </row>
    <row r="139" spans="2:70" ht="12.75" customHeight="1" x14ac:dyDescent="0.2">
      <c r="B139" s="159"/>
      <c r="C139" s="156">
        <f>IF(D139&gt;0,1,0)</f>
        <v>0</v>
      </c>
      <c r="D139" s="181"/>
      <c r="E139" s="170"/>
      <c r="F139" s="146"/>
      <c r="G139" s="154"/>
      <c r="I139" s="339"/>
      <c r="J139" s="48"/>
      <c r="K139" s="345"/>
      <c r="L139" s="177"/>
      <c r="M139" s="344"/>
      <c r="N139" s="347"/>
      <c r="P139" s="339"/>
      <c r="Q139" s="48"/>
      <c r="R139" s="345"/>
      <c r="S139" s="177"/>
      <c r="T139" s="344"/>
      <c r="U139" s="347"/>
      <c r="W139" s="339"/>
      <c r="X139" s="48"/>
      <c r="Y139" s="345"/>
      <c r="Z139" s="177"/>
      <c r="AA139" s="344"/>
      <c r="AB139" s="347"/>
      <c r="AD139" s="339"/>
      <c r="AE139" s="48"/>
      <c r="AF139" s="345"/>
      <c r="AG139" s="177"/>
      <c r="AH139" s="344"/>
      <c r="AI139" s="347"/>
      <c r="AK139" s="339"/>
      <c r="AL139" s="48"/>
      <c r="AM139" s="345"/>
      <c r="AN139" s="177"/>
      <c r="AO139" s="344"/>
      <c r="AP139" s="347"/>
      <c r="AR139" s="339"/>
      <c r="AS139" s="48"/>
      <c r="AT139" s="345"/>
      <c r="AU139" s="177"/>
      <c r="AV139" s="344"/>
      <c r="AW139" s="347"/>
      <c r="AY139" s="339"/>
      <c r="AZ139" s="48"/>
      <c r="BA139" s="345"/>
      <c r="BB139" s="177"/>
      <c r="BC139" s="344"/>
      <c r="BD139" s="347"/>
      <c r="BF139" s="339"/>
      <c r="BG139" s="48"/>
      <c r="BH139" s="345"/>
      <c r="BI139" s="177"/>
      <c r="BJ139" s="344"/>
      <c r="BK139" s="347"/>
      <c r="BM139" s="339"/>
      <c r="BN139" s="48"/>
      <c r="BO139" s="345"/>
      <c r="BP139" s="177"/>
      <c r="BQ139" s="344"/>
      <c r="BR139" s="347"/>
    </row>
    <row r="140" spans="2:70" ht="12.75" customHeight="1" x14ac:dyDescent="0.2">
      <c r="B140" s="155"/>
      <c r="C140" s="156">
        <f>IF(D140&gt;0,COUNTA(D$139:D139)-COUNT(D$139:D139)+1,0)</f>
        <v>0</v>
      </c>
      <c r="D140" s="181"/>
      <c r="E140" s="170"/>
      <c r="F140" s="146"/>
      <c r="G140" s="154"/>
      <c r="I140" s="339"/>
      <c r="J140" s="48"/>
      <c r="K140" s="345"/>
      <c r="L140" s="177"/>
      <c r="M140" s="344"/>
      <c r="N140" s="347"/>
      <c r="P140" s="339"/>
      <c r="Q140" s="48"/>
      <c r="R140" s="345"/>
      <c r="S140" s="177"/>
      <c r="T140" s="344"/>
      <c r="U140" s="347"/>
      <c r="W140" s="339"/>
      <c r="X140" s="48"/>
      <c r="Y140" s="345"/>
      <c r="Z140" s="177"/>
      <c r="AA140" s="344"/>
      <c r="AB140" s="347"/>
      <c r="AD140" s="339"/>
      <c r="AE140" s="48"/>
      <c r="AF140" s="345"/>
      <c r="AG140" s="177"/>
      <c r="AH140" s="344"/>
      <c r="AI140" s="347"/>
      <c r="AK140" s="339"/>
      <c r="AL140" s="48"/>
      <c r="AM140" s="345"/>
      <c r="AN140" s="177"/>
      <c r="AO140" s="344"/>
      <c r="AP140" s="347"/>
      <c r="AR140" s="339"/>
      <c r="AS140" s="48"/>
      <c r="AT140" s="345"/>
      <c r="AU140" s="177"/>
      <c r="AV140" s="344"/>
      <c r="AW140" s="347"/>
      <c r="AY140" s="339"/>
      <c r="AZ140" s="48"/>
      <c r="BA140" s="345"/>
      <c r="BB140" s="177"/>
      <c r="BC140" s="344"/>
      <c r="BD140" s="347"/>
      <c r="BF140" s="339"/>
      <c r="BG140" s="48"/>
      <c r="BH140" s="345"/>
      <c r="BI140" s="177"/>
      <c r="BJ140" s="344"/>
      <c r="BK140" s="347"/>
      <c r="BM140" s="339"/>
      <c r="BN140" s="48"/>
      <c r="BO140" s="345"/>
      <c r="BP140" s="177"/>
      <c r="BQ140" s="344"/>
      <c r="BR140" s="347"/>
    </row>
    <row r="141" spans="2:70" ht="12.75" customHeight="1" x14ac:dyDescent="0.2">
      <c r="B141" s="155"/>
      <c r="C141" s="156">
        <f>IF(D141&gt;0,COUNTA(D$139:D140)-COUNT(D$139:D140)+1,0)</f>
        <v>0</v>
      </c>
      <c r="D141" s="181"/>
      <c r="E141" s="170"/>
      <c r="F141" s="170">
        <f>SUM(E139:E141)</f>
        <v>0</v>
      </c>
      <c r="G141" s="146"/>
      <c r="I141" s="339"/>
      <c r="J141" s="48"/>
      <c r="K141" s="345"/>
      <c r="L141" s="177"/>
      <c r="M141" s="177"/>
      <c r="N141" s="344"/>
      <c r="P141" s="339"/>
      <c r="Q141" s="48"/>
      <c r="R141" s="345"/>
      <c r="S141" s="177"/>
      <c r="T141" s="177"/>
      <c r="U141" s="344"/>
      <c r="W141" s="339"/>
      <c r="X141" s="48"/>
      <c r="Y141" s="345"/>
      <c r="Z141" s="177"/>
      <c r="AA141" s="177"/>
      <c r="AB141" s="344"/>
      <c r="AD141" s="339"/>
      <c r="AE141" s="48"/>
      <c r="AF141" s="345"/>
      <c r="AG141" s="177"/>
      <c r="AH141" s="177"/>
      <c r="AI141" s="344"/>
      <c r="AK141" s="339"/>
      <c r="AL141" s="48"/>
      <c r="AM141" s="345"/>
      <c r="AN141" s="177"/>
      <c r="AO141" s="177"/>
      <c r="AP141" s="344"/>
      <c r="AR141" s="339"/>
      <c r="AS141" s="48"/>
      <c r="AT141" s="345"/>
      <c r="AU141" s="177"/>
      <c r="AV141" s="177"/>
      <c r="AW141" s="344"/>
      <c r="AY141" s="339"/>
      <c r="AZ141" s="48"/>
      <c r="BA141" s="345"/>
      <c r="BB141" s="177"/>
      <c r="BC141" s="177"/>
      <c r="BD141" s="344"/>
      <c r="BF141" s="339"/>
      <c r="BG141" s="48"/>
      <c r="BH141" s="345"/>
      <c r="BI141" s="177"/>
      <c r="BJ141" s="177"/>
      <c r="BK141" s="344"/>
      <c r="BM141" s="339"/>
      <c r="BN141" s="48"/>
      <c r="BO141" s="345"/>
      <c r="BP141" s="177"/>
      <c r="BQ141" s="177"/>
      <c r="BR141" s="344"/>
    </row>
    <row r="142" spans="2:70" ht="12.75" customHeight="1" x14ac:dyDescent="0.2">
      <c r="B142" s="33" t="s">
        <v>246</v>
      </c>
      <c r="C142" s="1"/>
      <c r="D142" s="34"/>
      <c r="E142" s="153"/>
      <c r="F142" s="153"/>
      <c r="G142" s="146"/>
      <c r="I142" s="339"/>
      <c r="J142" s="48"/>
      <c r="L142" s="158"/>
      <c r="M142" s="158"/>
      <c r="N142" s="344"/>
      <c r="P142" s="339"/>
      <c r="Q142" s="48"/>
      <c r="S142" s="158"/>
      <c r="T142" s="158"/>
      <c r="U142" s="344"/>
      <c r="W142" s="339"/>
      <c r="X142" s="48"/>
      <c r="Z142" s="158"/>
      <c r="AA142" s="158"/>
      <c r="AB142" s="344"/>
      <c r="AD142" s="339"/>
      <c r="AE142" s="48"/>
      <c r="AG142" s="158"/>
      <c r="AH142" s="158"/>
      <c r="AI142" s="344"/>
      <c r="AK142" s="339"/>
      <c r="AL142" s="48"/>
      <c r="AN142" s="158"/>
      <c r="AO142" s="158"/>
      <c r="AP142" s="344"/>
      <c r="AR142" s="339"/>
      <c r="AS142" s="48"/>
      <c r="AU142" s="158"/>
      <c r="AV142" s="158"/>
      <c r="AW142" s="344"/>
      <c r="AY142" s="339"/>
      <c r="AZ142" s="48"/>
      <c r="BB142" s="158"/>
      <c r="BC142" s="158"/>
      <c r="BD142" s="344"/>
      <c r="BF142" s="339"/>
      <c r="BG142" s="48"/>
      <c r="BI142" s="158"/>
      <c r="BJ142" s="158"/>
      <c r="BK142" s="344"/>
      <c r="BM142" s="339"/>
      <c r="BN142" s="48"/>
      <c r="BP142" s="158"/>
      <c r="BQ142" s="158"/>
      <c r="BR142" s="344"/>
    </row>
    <row r="143" spans="2:70" ht="12.75" customHeight="1" x14ac:dyDescent="0.2">
      <c r="B143" s="155"/>
      <c r="C143" s="156">
        <f>IF(D143&gt;0,1,0)</f>
        <v>0</v>
      </c>
      <c r="D143" s="181"/>
      <c r="E143" s="198"/>
      <c r="F143" s="153"/>
      <c r="G143" s="146"/>
      <c r="I143" s="339"/>
      <c r="J143" s="48"/>
      <c r="K143" s="345"/>
      <c r="L143" s="349"/>
      <c r="M143" s="158"/>
      <c r="N143" s="344"/>
      <c r="P143" s="339"/>
      <c r="Q143" s="48"/>
      <c r="R143" s="345"/>
      <c r="S143" s="349"/>
      <c r="T143" s="158"/>
      <c r="U143" s="344"/>
      <c r="W143" s="339"/>
      <c r="X143" s="48"/>
      <c r="Y143" s="345"/>
      <c r="Z143" s="349"/>
      <c r="AA143" s="158"/>
      <c r="AB143" s="344"/>
      <c r="AD143" s="339"/>
      <c r="AE143" s="48"/>
      <c r="AF143" s="345"/>
      <c r="AG143" s="349"/>
      <c r="AH143" s="158"/>
      <c r="AI143" s="344"/>
      <c r="AK143" s="339"/>
      <c r="AL143" s="48"/>
      <c r="AM143" s="345"/>
      <c r="AN143" s="349"/>
      <c r="AO143" s="158"/>
      <c r="AP143" s="344"/>
      <c r="AR143" s="339"/>
      <c r="AS143" s="48"/>
      <c r="AT143" s="345"/>
      <c r="AU143" s="349"/>
      <c r="AV143" s="158"/>
      <c r="AW143" s="344"/>
      <c r="AY143" s="339"/>
      <c r="AZ143" s="48"/>
      <c r="BA143" s="345"/>
      <c r="BB143" s="349"/>
      <c r="BC143" s="158"/>
      <c r="BD143" s="344"/>
      <c r="BF143" s="339"/>
      <c r="BG143" s="48"/>
      <c r="BH143" s="345"/>
      <c r="BI143" s="349"/>
      <c r="BJ143" s="158"/>
      <c r="BK143" s="344"/>
      <c r="BM143" s="339"/>
      <c r="BN143" s="48"/>
      <c r="BO143" s="345"/>
      <c r="BP143" s="349"/>
      <c r="BQ143" s="158"/>
      <c r="BR143" s="344"/>
    </row>
    <row r="144" spans="2:70" ht="12.75" customHeight="1" x14ac:dyDescent="0.2">
      <c r="B144" s="155"/>
      <c r="C144" s="156">
        <f>IF(D144&gt;0,COUNTA(D$143:D143)-COUNT(D$143:D143)+1,0)</f>
        <v>0</v>
      </c>
      <c r="D144" s="181"/>
      <c r="E144" s="198"/>
      <c r="F144" s="146"/>
      <c r="G144" s="146"/>
      <c r="I144" s="339"/>
      <c r="J144" s="48"/>
      <c r="K144" s="345"/>
      <c r="L144" s="349"/>
      <c r="M144" s="344"/>
      <c r="N144" s="344"/>
      <c r="P144" s="339"/>
      <c r="Q144" s="48"/>
      <c r="R144" s="345"/>
      <c r="S144" s="349"/>
      <c r="T144" s="344"/>
      <c r="U144" s="344"/>
      <c r="W144" s="339"/>
      <c r="X144" s="48"/>
      <c r="Y144" s="345"/>
      <c r="Z144" s="349"/>
      <c r="AA144" s="344"/>
      <c r="AB144" s="344"/>
      <c r="AD144" s="339"/>
      <c r="AE144" s="48"/>
      <c r="AF144" s="345"/>
      <c r="AG144" s="349"/>
      <c r="AH144" s="344"/>
      <c r="AI144" s="344"/>
      <c r="AK144" s="339"/>
      <c r="AL144" s="48"/>
      <c r="AM144" s="345"/>
      <c r="AN144" s="349"/>
      <c r="AO144" s="344"/>
      <c r="AP144" s="344"/>
      <c r="AR144" s="339"/>
      <c r="AS144" s="48"/>
      <c r="AT144" s="345"/>
      <c r="AU144" s="349"/>
      <c r="AV144" s="344"/>
      <c r="AW144" s="344"/>
      <c r="AY144" s="339"/>
      <c r="AZ144" s="48"/>
      <c r="BA144" s="345"/>
      <c r="BB144" s="349"/>
      <c r="BC144" s="344"/>
      <c r="BD144" s="344"/>
      <c r="BF144" s="339"/>
      <c r="BG144" s="48"/>
      <c r="BH144" s="345"/>
      <c r="BI144" s="349"/>
      <c r="BJ144" s="344"/>
      <c r="BK144" s="344"/>
      <c r="BM144" s="339"/>
      <c r="BN144" s="48"/>
      <c r="BO144" s="345"/>
      <c r="BP144" s="349"/>
      <c r="BQ144" s="344"/>
      <c r="BR144" s="344"/>
    </row>
    <row r="145" spans="2:70" ht="12.75" customHeight="1" x14ac:dyDescent="0.2">
      <c r="B145" s="155"/>
      <c r="C145" s="156">
        <f>IF(D145&gt;0,COUNTA(D$143:D144)-COUNT(D$143:D144)+1,0)</f>
        <v>0</v>
      </c>
      <c r="D145" s="181"/>
      <c r="E145" s="198"/>
      <c r="F145" s="198">
        <f>SUM(E143:E145)</f>
        <v>0</v>
      </c>
      <c r="G145" s="170">
        <f>SUM(F129,F133,F137,F141,F145)</f>
        <v>0</v>
      </c>
      <c r="I145" s="339"/>
      <c r="J145" s="48"/>
      <c r="K145" s="345"/>
      <c r="L145" s="349"/>
      <c r="M145" s="349"/>
      <c r="N145" s="177"/>
      <c r="P145" s="339"/>
      <c r="Q145" s="48"/>
      <c r="R145" s="345"/>
      <c r="S145" s="349"/>
      <c r="T145" s="349"/>
      <c r="U145" s="177"/>
      <c r="W145" s="339"/>
      <c r="X145" s="48"/>
      <c r="Y145" s="345"/>
      <c r="Z145" s="349"/>
      <c r="AA145" s="349"/>
      <c r="AB145" s="177"/>
      <c r="AD145" s="339"/>
      <c r="AE145" s="48"/>
      <c r="AF145" s="345"/>
      <c r="AG145" s="349"/>
      <c r="AH145" s="349"/>
      <c r="AI145" s="177"/>
      <c r="AK145" s="339"/>
      <c r="AL145" s="48"/>
      <c r="AM145" s="345"/>
      <c r="AN145" s="349"/>
      <c r="AO145" s="349"/>
      <c r="AP145" s="177"/>
      <c r="AR145" s="339"/>
      <c r="AS145" s="48"/>
      <c r="AT145" s="345"/>
      <c r="AU145" s="349"/>
      <c r="AV145" s="349"/>
      <c r="AW145" s="177"/>
      <c r="AY145" s="339"/>
      <c r="AZ145" s="48"/>
      <c r="BA145" s="345"/>
      <c r="BB145" s="349"/>
      <c r="BC145" s="349"/>
      <c r="BD145" s="177"/>
      <c r="BF145" s="339"/>
      <c r="BG145" s="48"/>
      <c r="BH145" s="345"/>
      <c r="BI145" s="349"/>
      <c r="BJ145" s="349"/>
      <c r="BK145" s="177"/>
      <c r="BM145" s="339"/>
      <c r="BN145" s="48"/>
      <c r="BO145" s="345"/>
      <c r="BP145" s="349"/>
      <c r="BQ145" s="349"/>
      <c r="BR145" s="177"/>
    </row>
    <row r="146" spans="2:70" ht="12.75" customHeight="1" x14ac:dyDescent="0.2">
      <c r="B146" s="35" t="str">
        <f>IF(G146&gt;=0,"税引前当期純利益（損失）金額","税引前当期純損失金額")</f>
        <v>税引前当期純利益（損失）金額</v>
      </c>
      <c r="C146" s="1"/>
      <c r="D146" s="34"/>
      <c r="E146" s="153"/>
      <c r="F146" s="153"/>
      <c r="G146" s="170">
        <f>G107+G124-G145</f>
        <v>0</v>
      </c>
      <c r="H146" s="40"/>
      <c r="I146" s="339"/>
      <c r="J146" s="48"/>
      <c r="L146" s="158"/>
      <c r="M146" s="158"/>
      <c r="N146" s="177"/>
      <c r="P146" s="339"/>
      <c r="Q146" s="48"/>
      <c r="S146" s="158"/>
      <c r="T146" s="158"/>
      <c r="U146" s="177"/>
      <c r="W146" s="339"/>
      <c r="X146" s="48"/>
      <c r="Z146" s="158"/>
      <c r="AA146" s="158"/>
      <c r="AB146" s="177"/>
      <c r="AD146" s="339"/>
      <c r="AE146" s="48"/>
      <c r="AG146" s="158"/>
      <c r="AH146" s="158"/>
      <c r="AI146" s="177"/>
      <c r="AK146" s="339"/>
      <c r="AL146" s="48"/>
      <c r="AN146" s="158"/>
      <c r="AO146" s="158"/>
      <c r="AP146" s="177"/>
      <c r="AR146" s="339"/>
      <c r="AS146" s="48"/>
      <c r="AU146" s="158"/>
      <c r="AV146" s="158"/>
      <c r="AW146" s="177"/>
      <c r="AY146" s="339"/>
      <c r="AZ146" s="48"/>
      <c r="BB146" s="158"/>
      <c r="BC146" s="158"/>
      <c r="BD146" s="177"/>
      <c r="BF146" s="339"/>
      <c r="BG146" s="48"/>
      <c r="BI146" s="158"/>
      <c r="BJ146" s="158"/>
      <c r="BK146" s="177"/>
      <c r="BM146" s="339"/>
      <c r="BN146" s="48"/>
      <c r="BP146" s="158"/>
      <c r="BQ146" s="158"/>
      <c r="BR146" s="177"/>
    </row>
    <row r="147" spans="2:70" ht="12.75" customHeight="1" x14ac:dyDescent="0.2">
      <c r="B147" s="35" t="s">
        <v>134</v>
      </c>
      <c r="C147" s="1"/>
      <c r="D147" s="34"/>
      <c r="E147" s="153"/>
      <c r="F147" s="153"/>
      <c r="G147" s="170"/>
      <c r="H147" s="40"/>
      <c r="I147" s="339"/>
      <c r="J147" s="48"/>
      <c r="L147" s="158"/>
      <c r="M147" s="158"/>
      <c r="N147" s="177"/>
      <c r="P147" s="339"/>
      <c r="Q147" s="48"/>
      <c r="S147" s="158"/>
      <c r="T147" s="158"/>
      <c r="U147" s="177"/>
      <c r="W147" s="339"/>
      <c r="X147" s="48"/>
      <c r="Z147" s="158"/>
      <c r="AA147" s="158"/>
      <c r="AB147" s="177"/>
      <c r="AD147" s="339"/>
      <c r="AE147" s="48"/>
      <c r="AG147" s="158"/>
      <c r="AH147" s="158"/>
      <c r="AI147" s="177"/>
      <c r="AK147" s="339"/>
      <c r="AL147" s="48"/>
      <c r="AN147" s="158"/>
      <c r="AO147" s="158"/>
      <c r="AP147" s="177"/>
      <c r="AR147" s="339"/>
      <c r="AS147" s="48"/>
      <c r="AU147" s="158"/>
      <c r="AV147" s="158"/>
      <c r="AW147" s="177"/>
      <c r="AY147" s="339"/>
      <c r="AZ147" s="48"/>
      <c r="BB147" s="158"/>
      <c r="BC147" s="158"/>
      <c r="BD147" s="177"/>
      <c r="BF147" s="339"/>
      <c r="BG147" s="48"/>
      <c r="BI147" s="158"/>
      <c r="BJ147" s="158"/>
      <c r="BK147" s="177"/>
      <c r="BM147" s="339"/>
      <c r="BN147" s="48"/>
      <c r="BP147" s="158"/>
      <c r="BQ147" s="158"/>
      <c r="BR147" s="177"/>
    </row>
    <row r="148" spans="2:70" ht="12.75" customHeight="1" x14ac:dyDescent="0.2">
      <c r="B148" s="35" t="s">
        <v>335</v>
      </c>
      <c r="C148" s="1"/>
      <c r="D148" s="34"/>
      <c r="E148" s="153"/>
      <c r="F148" s="153"/>
      <c r="G148" s="170"/>
      <c r="H148" s="40"/>
      <c r="I148" s="339"/>
      <c r="J148" s="48"/>
      <c r="L148" s="158"/>
      <c r="M148" s="158"/>
      <c r="N148" s="177"/>
      <c r="P148" s="339"/>
      <c r="Q148" s="48"/>
      <c r="S148" s="158"/>
      <c r="T148" s="158"/>
      <c r="U148" s="177"/>
      <c r="W148" s="339"/>
      <c r="X148" s="48"/>
      <c r="Z148" s="158"/>
      <c r="AA148" s="158"/>
      <c r="AB148" s="177"/>
      <c r="AD148" s="339"/>
      <c r="AE148" s="48"/>
      <c r="AG148" s="158"/>
      <c r="AH148" s="158"/>
      <c r="AI148" s="177"/>
      <c r="AK148" s="339"/>
      <c r="AL148" s="48"/>
      <c r="AN148" s="158"/>
      <c r="AO148" s="158"/>
      <c r="AP148" s="177"/>
      <c r="AR148" s="339"/>
      <c r="AS148" s="48"/>
      <c r="AU148" s="158"/>
      <c r="AV148" s="158"/>
      <c r="AW148" s="177"/>
      <c r="AY148" s="339"/>
      <c r="AZ148" s="48"/>
      <c r="BB148" s="158"/>
      <c r="BC148" s="158"/>
      <c r="BD148" s="177"/>
      <c r="BF148" s="339"/>
      <c r="BG148" s="48"/>
      <c r="BI148" s="158"/>
      <c r="BJ148" s="158"/>
      <c r="BK148" s="177"/>
      <c r="BM148" s="339"/>
      <c r="BN148" s="48"/>
      <c r="BP148" s="158"/>
      <c r="BQ148" s="158"/>
      <c r="BR148" s="177"/>
    </row>
    <row r="149" spans="2:70" ht="12.75" customHeight="1" x14ac:dyDescent="0.2">
      <c r="B149" s="35" t="s">
        <v>135</v>
      </c>
      <c r="C149" s="1"/>
      <c r="D149" s="34"/>
      <c r="E149" s="153"/>
      <c r="F149" s="153"/>
      <c r="G149" s="170"/>
      <c r="H149" s="40"/>
      <c r="I149" s="339"/>
      <c r="J149" s="48"/>
      <c r="L149" s="158"/>
      <c r="M149" s="158"/>
      <c r="N149" s="177"/>
      <c r="P149" s="339"/>
      <c r="Q149" s="48"/>
      <c r="S149" s="158"/>
      <c r="T149" s="158"/>
      <c r="U149" s="177"/>
      <c r="W149" s="339"/>
      <c r="X149" s="48"/>
      <c r="Z149" s="158"/>
      <c r="AA149" s="158"/>
      <c r="AB149" s="177"/>
      <c r="AD149" s="339"/>
      <c r="AE149" s="48"/>
      <c r="AG149" s="158"/>
      <c r="AH149" s="158"/>
      <c r="AI149" s="177"/>
      <c r="AK149" s="339"/>
      <c r="AL149" s="48"/>
      <c r="AN149" s="158"/>
      <c r="AO149" s="158"/>
      <c r="AP149" s="177"/>
      <c r="AR149" s="339"/>
      <c r="AS149" s="48"/>
      <c r="AU149" s="158"/>
      <c r="AV149" s="158"/>
      <c r="AW149" s="177"/>
      <c r="AY149" s="339"/>
      <c r="AZ149" s="48"/>
      <c r="BB149" s="158"/>
      <c r="BC149" s="158"/>
      <c r="BD149" s="177"/>
      <c r="BF149" s="339"/>
      <c r="BG149" s="48"/>
      <c r="BI149" s="158"/>
      <c r="BJ149" s="158"/>
      <c r="BK149" s="177"/>
      <c r="BM149" s="339"/>
      <c r="BN149" s="48"/>
      <c r="BP149" s="158"/>
      <c r="BQ149" s="158"/>
      <c r="BR149" s="177"/>
    </row>
    <row r="150" spans="2:70" ht="12.75" customHeight="1" x14ac:dyDescent="0.2">
      <c r="B150" s="37" t="str">
        <f>IF(G150&gt;=0,"当期純利益（損失）金額","当期純損失金額")</f>
        <v>当期純利益（損失）金額</v>
      </c>
      <c r="C150" s="38"/>
      <c r="D150" s="39"/>
      <c r="E150" s="147"/>
      <c r="F150" s="147"/>
      <c r="G150" s="169"/>
      <c r="H150" s="40"/>
      <c r="I150" s="339"/>
      <c r="L150" s="344"/>
      <c r="M150" s="344"/>
      <c r="N150" s="177"/>
      <c r="P150" s="339"/>
      <c r="S150" s="344"/>
      <c r="T150" s="344"/>
      <c r="U150" s="177"/>
      <c r="W150" s="339"/>
      <c r="Z150" s="344"/>
      <c r="AA150" s="344"/>
      <c r="AB150" s="177"/>
      <c r="AD150" s="339"/>
      <c r="AG150" s="344"/>
      <c r="AH150" s="344"/>
      <c r="AI150" s="177"/>
      <c r="AK150" s="339"/>
      <c r="AN150" s="344"/>
      <c r="AO150" s="344"/>
      <c r="AP150" s="177"/>
      <c r="AR150" s="339"/>
      <c r="AU150" s="344"/>
      <c r="AV150" s="344"/>
      <c r="AW150" s="177"/>
      <c r="AY150" s="339"/>
      <c r="BB150" s="344"/>
      <c r="BC150" s="344"/>
      <c r="BD150" s="177"/>
      <c r="BF150" s="339"/>
      <c r="BI150" s="344"/>
      <c r="BJ150" s="344"/>
      <c r="BK150" s="177"/>
      <c r="BM150" s="339"/>
      <c r="BP150" s="344"/>
      <c r="BQ150" s="344"/>
      <c r="BR150" s="177"/>
    </row>
    <row r="151" spans="2:70" ht="12.75" customHeight="1" x14ac:dyDescent="0.2">
      <c r="H151" s="40"/>
    </row>
    <row r="152" spans="2:70" ht="12.75" customHeight="1" x14ac:dyDescent="0.2">
      <c r="B152" s="25" t="s">
        <v>3</v>
      </c>
      <c r="H152" s="40"/>
      <c r="I152" s="350"/>
      <c r="J152" s="350"/>
      <c r="K152" s="350"/>
      <c r="L152" s="350"/>
      <c r="M152" s="350"/>
      <c r="N152" s="350"/>
    </row>
    <row r="153" spans="2:70" ht="12.75" customHeight="1" x14ac:dyDescent="0.2">
      <c r="B153" s="85"/>
      <c r="C153" s="41"/>
      <c r="D153" s="41"/>
      <c r="E153" s="41"/>
      <c r="F153" s="41"/>
      <c r="G153" s="103"/>
      <c r="H153" s="40"/>
      <c r="I153" s="350"/>
      <c r="J153" s="350"/>
      <c r="K153" s="350"/>
      <c r="L153" s="350"/>
      <c r="M153" s="350"/>
      <c r="N153" s="350"/>
    </row>
    <row r="154" spans="2:70" ht="12.75" customHeight="1" x14ac:dyDescent="0.2">
      <c r="B154" s="35" t="s">
        <v>22</v>
      </c>
      <c r="C154" s="1"/>
      <c r="D154" s="1"/>
      <c r="E154" s="1"/>
      <c r="F154" s="1"/>
      <c r="G154" s="34"/>
      <c r="H154" s="40"/>
      <c r="I154" s="350"/>
      <c r="J154" s="350"/>
      <c r="K154" s="350"/>
      <c r="L154" s="350"/>
      <c r="M154" s="350"/>
      <c r="N154" s="350"/>
    </row>
    <row r="155" spans="2:70" ht="12.75" customHeight="1" x14ac:dyDescent="0.2">
      <c r="B155" s="35"/>
      <c r="C155" s="1"/>
      <c r="D155" s="726"/>
      <c r="E155" s="727"/>
      <c r="F155" s="215"/>
      <c r="G155" s="216"/>
      <c r="H155" s="40"/>
      <c r="I155" s="350"/>
      <c r="J155" s="350"/>
      <c r="K155" s="350"/>
      <c r="L155" s="350"/>
      <c r="M155" s="350"/>
    </row>
    <row r="156" spans="2:70" ht="12.75" customHeight="1" x14ac:dyDescent="0.2">
      <c r="B156" s="35"/>
      <c r="C156" s="1"/>
      <c r="D156" s="1"/>
      <c r="E156" s="1"/>
      <c r="F156" s="36"/>
      <c r="G156" s="266"/>
      <c r="H156" s="40"/>
      <c r="I156" s="350"/>
      <c r="J156" s="350"/>
      <c r="K156" s="350"/>
      <c r="L156" s="350"/>
      <c r="M156" s="350"/>
    </row>
    <row r="157" spans="2:70" ht="12.75" customHeight="1" x14ac:dyDescent="0.2">
      <c r="B157" s="35"/>
      <c r="C157" s="158"/>
      <c r="D157" s="728"/>
      <c r="E157" s="729"/>
      <c r="F157" s="177"/>
      <c r="G157" s="264" t="s">
        <v>377</v>
      </c>
      <c r="H157" s="40"/>
      <c r="I157" s="350"/>
      <c r="J157" s="350"/>
      <c r="K157" s="350"/>
      <c r="L157" s="350"/>
      <c r="M157" s="350"/>
    </row>
    <row r="158" spans="2:70" ht="12.75" customHeight="1" x14ac:dyDescent="0.2">
      <c r="B158" s="35"/>
      <c r="C158" s="158"/>
      <c r="D158" s="728"/>
      <c r="E158" s="729"/>
      <c r="F158" s="177"/>
      <c r="G158" s="264" t="s">
        <v>377</v>
      </c>
      <c r="H158" s="40"/>
      <c r="I158" s="350"/>
      <c r="J158" s="350"/>
      <c r="K158" s="350"/>
      <c r="L158" s="350"/>
      <c r="M158" s="350"/>
    </row>
    <row r="159" spans="2:70" x14ac:dyDescent="0.2">
      <c r="B159" s="37"/>
      <c r="C159" s="161"/>
      <c r="D159" s="179"/>
      <c r="E159" s="180"/>
      <c r="F159" s="178"/>
      <c r="G159" s="265" t="s">
        <v>377</v>
      </c>
    </row>
  </sheetData>
  <sheetProtection formatCells="0" formatColumns="0" formatRows="0" insertHyperlinks="0" sort="0" autoFilter="0" pivotTables="0"/>
  <mergeCells count="23">
    <mergeCell ref="BM3:BO3"/>
    <mergeCell ref="BP3:BR3"/>
    <mergeCell ref="D155:E155"/>
    <mergeCell ref="D157:E157"/>
    <mergeCell ref="D158:E158"/>
    <mergeCell ref="S3:U3"/>
    <mergeCell ref="BF3:BH3"/>
    <mergeCell ref="BI3:BK3"/>
    <mergeCell ref="W3:Y3"/>
    <mergeCell ref="Z3:AB3"/>
    <mergeCell ref="AD3:AF3"/>
    <mergeCell ref="AG3:AI3"/>
    <mergeCell ref="AK3:AM3"/>
    <mergeCell ref="AN3:AP3"/>
    <mergeCell ref="B3:D3"/>
    <mergeCell ref="E3:G3"/>
    <mergeCell ref="AR3:AT3"/>
    <mergeCell ref="AU3:AW3"/>
    <mergeCell ref="AY3:BA3"/>
    <mergeCell ref="BB3:BD3"/>
    <mergeCell ref="I3:K3"/>
    <mergeCell ref="L3:N3"/>
    <mergeCell ref="P3:R3"/>
  </mergeCells>
  <phoneticPr fontId="2"/>
  <dataValidations count="1">
    <dataValidation type="list" allowBlank="1" showInputMessage="1" showErrorMessage="1" sqref="G2 BR2 BK2 BD2 AW2 AP2 AI2 AB2 U2 N2" xr:uid="{00000000-0002-0000-0C00-000000000000}">
      <formula1>$BT$4:$BT$5</formula1>
    </dataValidation>
  </dataValidations>
  <pageMargins left="0.78740157480314965" right="0.78740157480314965" top="0.78740157480314965" bottom="0.78740157480314965" header="0.39370078740157483" footer="0.39370078740157483"/>
  <pageSetup paperSize="9" orientation="portrait" blackAndWhite="1" r:id="rId1"/>
  <headerFooter alignWithMargins="0">
    <oddHeader>&amp;R&amp;9&amp;A</oddHeader>
  </headerFooter>
  <ignoredErrors>
    <ignoredError sqref="A1" numberStoredAsText="1"/>
    <ignoredError sqref="G145:G146 F145 F141 F137 F133 F129 F124:G124 F121 F116 G106:G107 G95 G82:G83 G45:G46 G47 G34 G20:G22 F18:F19 G13 C82 C90:C95 C143:C145 C139:C141 C136:C137 C135 C132:C133 C131 C127:C129 C123:C124 C118:C121 C111:C116 C101:C106" unlocked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B59"/>
  <sheetViews>
    <sheetView showGridLines="0" showZeros="0" workbookViewId="0">
      <selection activeCell="B9" sqref="B9"/>
    </sheetView>
  </sheetViews>
  <sheetFormatPr defaultColWidth="9" defaultRowHeight="13.2" x14ac:dyDescent="0.2"/>
  <cols>
    <col min="1" max="1" width="4.6640625" style="25" customWidth="1"/>
    <col min="2" max="2" width="81.6640625" style="25" customWidth="1"/>
    <col min="3" max="3" width="12.6640625" style="25" customWidth="1"/>
    <col min="4" max="4" width="14.88671875" style="25" customWidth="1"/>
    <col min="5" max="5" width="22.6640625" style="25" customWidth="1"/>
    <col min="6" max="7" width="8.6640625" style="25" customWidth="1"/>
    <col min="8" max="8" width="9.21875" style="25" customWidth="1"/>
    <col min="9" max="9" width="15.33203125" style="25" customWidth="1"/>
    <col min="10" max="10" width="8.6640625" style="25" customWidth="1"/>
    <col min="11" max="16384" width="9" style="25"/>
  </cols>
  <sheetData>
    <row r="1" spans="1:2" ht="14.4" x14ac:dyDescent="0.2">
      <c r="A1" s="163" t="s">
        <v>101</v>
      </c>
      <c r="B1" s="164"/>
    </row>
    <row r="2" spans="1:2" x14ac:dyDescent="0.2">
      <c r="A2" s="114" t="s">
        <v>32</v>
      </c>
      <c r="B2" s="25" t="s">
        <v>319</v>
      </c>
    </row>
    <row r="3" spans="1:2" x14ac:dyDescent="0.2">
      <c r="A3" s="90" t="s">
        <v>18</v>
      </c>
      <c r="B3" s="25" t="s">
        <v>47</v>
      </c>
    </row>
    <row r="4" spans="1:2" x14ac:dyDescent="0.2">
      <c r="A4" s="90"/>
    </row>
    <row r="5" spans="1:2" x14ac:dyDescent="0.2">
      <c r="A5" s="244"/>
      <c r="B5" s="245"/>
    </row>
    <row r="6" spans="1:2" x14ac:dyDescent="0.2">
      <c r="A6" s="244"/>
      <c r="B6" s="246"/>
    </row>
    <row r="7" spans="1:2" x14ac:dyDescent="0.2">
      <c r="A7" s="244"/>
      <c r="B7" s="246"/>
    </row>
    <row r="8" spans="1:2" x14ac:dyDescent="0.2">
      <c r="A8" s="244"/>
      <c r="B8" s="246"/>
    </row>
    <row r="9" spans="1:2" x14ac:dyDescent="0.2">
      <c r="A9" s="244"/>
      <c r="B9" s="246"/>
    </row>
    <row r="10" spans="1:2" x14ac:dyDescent="0.2">
      <c r="A10" s="244"/>
      <c r="B10" s="246"/>
    </row>
    <row r="11" spans="1:2" x14ac:dyDescent="0.2">
      <c r="A11" s="244"/>
      <c r="B11" s="246"/>
    </row>
    <row r="12" spans="1:2" x14ac:dyDescent="0.2">
      <c r="A12" s="244"/>
      <c r="B12" s="246"/>
    </row>
    <row r="13" spans="1:2" x14ac:dyDescent="0.2">
      <c r="A13" s="244"/>
      <c r="B13" s="246"/>
    </row>
    <row r="14" spans="1:2" x14ac:dyDescent="0.2">
      <c r="A14" s="244"/>
      <c r="B14" s="246"/>
    </row>
    <row r="15" spans="1:2" x14ac:dyDescent="0.2">
      <c r="A15" s="244"/>
      <c r="B15" s="246"/>
    </row>
    <row r="16" spans="1:2" x14ac:dyDescent="0.2">
      <c r="A16" s="244"/>
      <c r="B16" s="246"/>
    </row>
    <row r="17" spans="1:2" x14ac:dyDescent="0.2">
      <c r="A17" s="244"/>
      <c r="B17" s="246"/>
    </row>
    <row r="18" spans="1:2" x14ac:dyDescent="0.2">
      <c r="A18" s="244"/>
      <c r="B18" s="246"/>
    </row>
    <row r="19" spans="1:2" x14ac:dyDescent="0.2">
      <c r="A19" s="244"/>
      <c r="B19" s="246"/>
    </row>
    <row r="20" spans="1:2" x14ac:dyDescent="0.2">
      <c r="A20" s="244"/>
      <c r="B20" s="246"/>
    </row>
    <row r="21" spans="1:2" x14ac:dyDescent="0.2">
      <c r="A21" s="244"/>
      <c r="B21" s="246"/>
    </row>
    <row r="22" spans="1:2" x14ac:dyDescent="0.2">
      <c r="A22" s="244"/>
      <c r="B22" s="246"/>
    </row>
    <row r="23" spans="1:2" x14ac:dyDescent="0.2">
      <c r="A23" s="244"/>
      <c r="B23" s="246"/>
    </row>
    <row r="24" spans="1:2" x14ac:dyDescent="0.2">
      <c r="A24" s="244"/>
      <c r="B24" s="246"/>
    </row>
    <row r="25" spans="1:2" x14ac:dyDescent="0.2">
      <c r="A25" s="244"/>
      <c r="B25" s="246"/>
    </row>
    <row r="26" spans="1:2" x14ac:dyDescent="0.2">
      <c r="A26" s="244"/>
      <c r="B26" s="246"/>
    </row>
    <row r="27" spans="1:2" x14ac:dyDescent="0.2">
      <c r="A27" s="244"/>
      <c r="B27" s="246"/>
    </row>
    <row r="28" spans="1:2" x14ac:dyDescent="0.2">
      <c r="A28" s="244"/>
      <c r="B28" s="246"/>
    </row>
    <row r="29" spans="1:2" x14ac:dyDescent="0.2">
      <c r="A29" s="244"/>
      <c r="B29" s="246"/>
    </row>
    <row r="30" spans="1:2" x14ac:dyDescent="0.2">
      <c r="A30" s="244"/>
      <c r="B30" s="246"/>
    </row>
    <row r="31" spans="1:2" x14ac:dyDescent="0.2">
      <c r="A31" s="244"/>
      <c r="B31" s="246"/>
    </row>
    <row r="32" spans="1:2" x14ac:dyDescent="0.2">
      <c r="A32" s="244"/>
      <c r="B32" s="246"/>
    </row>
    <row r="33" spans="1:2" x14ac:dyDescent="0.2">
      <c r="A33" s="244"/>
      <c r="B33" s="246"/>
    </row>
    <row r="34" spans="1:2" x14ac:dyDescent="0.2">
      <c r="A34" s="244"/>
      <c r="B34" s="246"/>
    </row>
    <row r="35" spans="1:2" x14ac:dyDescent="0.2">
      <c r="A35" s="244"/>
      <c r="B35" s="246"/>
    </row>
    <row r="36" spans="1:2" x14ac:dyDescent="0.2">
      <c r="A36" s="244"/>
      <c r="B36" s="246"/>
    </row>
    <row r="37" spans="1:2" x14ac:dyDescent="0.2">
      <c r="A37" s="244"/>
      <c r="B37" s="246"/>
    </row>
    <row r="38" spans="1:2" x14ac:dyDescent="0.2">
      <c r="A38" s="244"/>
      <c r="B38" s="246"/>
    </row>
    <row r="39" spans="1:2" x14ac:dyDescent="0.2">
      <c r="A39" s="244"/>
      <c r="B39" s="246"/>
    </row>
    <row r="40" spans="1:2" x14ac:dyDescent="0.2">
      <c r="A40" s="244"/>
      <c r="B40" s="246"/>
    </row>
    <row r="41" spans="1:2" x14ac:dyDescent="0.2">
      <c r="A41" s="244"/>
      <c r="B41" s="246"/>
    </row>
    <row r="42" spans="1:2" x14ac:dyDescent="0.2">
      <c r="A42" s="244"/>
      <c r="B42" s="246"/>
    </row>
    <row r="43" spans="1:2" x14ac:dyDescent="0.2">
      <c r="A43" s="244"/>
      <c r="B43" s="246"/>
    </row>
    <row r="44" spans="1:2" x14ac:dyDescent="0.2">
      <c r="A44" s="244"/>
      <c r="B44" s="246"/>
    </row>
    <row r="45" spans="1:2" x14ac:dyDescent="0.2">
      <c r="A45" s="244"/>
      <c r="B45" s="246"/>
    </row>
    <row r="46" spans="1:2" x14ac:dyDescent="0.2">
      <c r="A46" s="244"/>
      <c r="B46" s="246"/>
    </row>
    <row r="47" spans="1:2" x14ac:dyDescent="0.2">
      <c r="A47" s="244"/>
      <c r="B47" s="246"/>
    </row>
    <row r="48" spans="1:2" x14ac:dyDescent="0.2">
      <c r="A48" s="244"/>
      <c r="B48" s="246"/>
    </row>
    <row r="49" spans="1:2" x14ac:dyDescent="0.2">
      <c r="A49" s="244"/>
      <c r="B49" s="246"/>
    </row>
    <row r="50" spans="1:2" x14ac:dyDescent="0.2">
      <c r="A50" s="244"/>
      <c r="B50" s="246"/>
    </row>
    <row r="51" spans="1:2" x14ac:dyDescent="0.2">
      <c r="A51" s="244"/>
      <c r="B51" s="246"/>
    </row>
    <row r="52" spans="1:2" x14ac:dyDescent="0.2">
      <c r="A52" s="244"/>
      <c r="B52" s="246"/>
    </row>
    <row r="53" spans="1:2" x14ac:dyDescent="0.2">
      <c r="A53" s="244"/>
      <c r="B53" s="246"/>
    </row>
    <row r="54" spans="1:2" x14ac:dyDescent="0.2">
      <c r="A54" s="244"/>
      <c r="B54" s="246"/>
    </row>
    <row r="55" spans="1:2" x14ac:dyDescent="0.2">
      <c r="A55" s="244"/>
      <c r="B55" s="246"/>
    </row>
    <row r="56" spans="1:2" x14ac:dyDescent="0.2">
      <c r="A56" s="244"/>
      <c r="B56" s="246"/>
    </row>
    <row r="57" spans="1:2" x14ac:dyDescent="0.2">
      <c r="A57" s="244"/>
      <c r="B57" s="246"/>
    </row>
    <row r="58" spans="1:2" x14ac:dyDescent="0.2">
      <c r="A58" s="244"/>
      <c r="B58" s="246"/>
    </row>
    <row r="59" spans="1:2" x14ac:dyDescent="0.2">
      <c r="A59" s="244"/>
      <c r="B59" s="246"/>
    </row>
  </sheetData>
  <sheetProtection formatCells="0" formatColumns="0" formatRows="0" insertColumns="0" insertRows="0" insertHyperlinks="0" deleteColumns="0" deleteRows="0" sort="0" autoFilter="0" pivotTables="0"/>
  <phoneticPr fontId="2"/>
  <dataValidations count="1">
    <dataValidation imeMode="on" allowBlank="1" showInputMessage="1" showErrorMessage="1" sqref="A5:B59" xr:uid="{C691DD84-78AB-4E99-B113-AC6397BA53B4}"/>
  </dataValidations>
  <pageMargins left="0.78740157480314965" right="0.78740157480314965" top="0.78740157480314965" bottom="0.78740157480314965" header="0.39370078740157483" footer="0.39370078740157483"/>
  <pageSetup paperSize="9" orientation="portrait" blackAndWhite="1" r:id="rId1"/>
  <headerFooter alignWithMargins="0">
    <oddHeader>&amp;R&amp;9&amp;A</oddHeader>
  </headerFooter>
  <ignoredErrors>
    <ignoredError sqref="A2:A3"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Q200"/>
  <sheetViews>
    <sheetView showGridLines="0" showZeros="0" topLeftCell="A97" workbookViewId="0">
      <selection activeCell="E38" sqref="E38"/>
    </sheetView>
  </sheetViews>
  <sheetFormatPr defaultColWidth="9" defaultRowHeight="13.2" x14ac:dyDescent="0.2"/>
  <cols>
    <col min="1" max="1" width="4.6640625" style="25" customWidth="1"/>
    <col min="2" max="2" width="14.88671875" style="25" customWidth="1"/>
    <col min="3" max="3" width="20.44140625" style="25" bestFit="1" customWidth="1"/>
    <col min="4" max="4" width="11.77734375" style="25" customWidth="1"/>
    <col min="5" max="5" width="27.33203125" style="25" customWidth="1"/>
    <col min="6" max="6" width="4.6640625" style="25" customWidth="1"/>
    <col min="7" max="14" width="6.6640625" style="25" hidden="1" customWidth="1"/>
    <col min="15" max="15" width="15.21875" style="25" hidden="1" customWidth="1"/>
    <col min="16" max="16" width="9.44140625" style="25" hidden="1" customWidth="1"/>
    <col min="17" max="17" width="10.21875" style="25" hidden="1" customWidth="1"/>
    <col min="18" max="16384" width="9" style="25"/>
  </cols>
  <sheetData>
    <row r="1" spans="1:17" x14ac:dyDescent="0.2">
      <c r="A1" s="90" t="s">
        <v>41</v>
      </c>
      <c r="B1" s="25" t="s">
        <v>320</v>
      </c>
    </row>
    <row r="2" spans="1:17" x14ac:dyDescent="0.2">
      <c r="E2" s="135"/>
    </row>
    <row r="3" spans="1:17" ht="27" customHeight="1" x14ac:dyDescent="0.2">
      <c r="B3" s="82" t="s">
        <v>137</v>
      </c>
      <c r="C3" s="119" t="s">
        <v>50</v>
      </c>
      <c r="D3" s="383" t="s">
        <v>316</v>
      </c>
      <c r="E3" s="384"/>
      <c r="F3" s="89"/>
      <c r="G3" s="81" t="s">
        <v>172</v>
      </c>
      <c r="H3" s="81" t="s">
        <v>165</v>
      </c>
      <c r="I3" s="81" t="s">
        <v>166</v>
      </c>
      <c r="J3" s="50" t="s">
        <v>164</v>
      </c>
      <c r="K3" s="50" t="s">
        <v>167</v>
      </c>
      <c r="L3" s="50" t="s">
        <v>168</v>
      </c>
      <c r="M3" s="50" t="s">
        <v>169</v>
      </c>
      <c r="P3" s="50" t="s">
        <v>209</v>
      </c>
    </row>
    <row r="4" spans="1:17" x14ac:dyDescent="0.2">
      <c r="B4" s="200"/>
      <c r="C4" s="200"/>
      <c r="D4" s="201"/>
      <c r="E4" s="209"/>
      <c r="F4" s="202"/>
      <c r="G4" s="25">
        <f t="shared" ref="G4:G24" si="0">IF($B4&gt;0,IF(ISERR(FIND(G$3,$B4)),2,1),0)</f>
        <v>0</v>
      </c>
      <c r="H4" s="25">
        <f t="shared" ref="H4:L19" si="1">IF($B4&gt;0,IF(ISERR(FIND(H$3,$B4)),2,1),0)</f>
        <v>0</v>
      </c>
      <c r="I4" s="25">
        <f t="shared" si="1"/>
        <v>0</v>
      </c>
      <c r="J4" s="25">
        <f t="shared" si="1"/>
        <v>0</v>
      </c>
      <c r="K4" s="25">
        <f t="shared" si="1"/>
        <v>0</v>
      </c>
      <c r="L4" s="25">
        <f>IF($B4&gt;0,IF(ISERR(FIND(L$3,$B4)),2,1),0)</f>
        <v>0</v>
      </c>
      <c r="M4" s="25">
        <f>IF($B4&gt;0,IF(ISERR(FIND(M$3,$B4)),2,10),0)</f>
        <v>0</v>
      </c>
      <c r="N4" s="80"/>
      <c r="O4" s="25" t="s">
        <v>163</v>
      </c>
      <c r="P4" s="25">
        <v>1122222</v>
      </c>
      <c r="Q4" s="25">
        <f>IF(ISERR(DGET(A$3:C$200,4,P3:P4)),,DGET(A$3:C$200,4,P3:P4))</f>
        <v>0</v>
      </c>
    </row>
    <row r="5" spans="1:17" x14ac:dyDescent="0.2">
      <c r="B5" s="200"/>
      <c r="C5" s="200"/>
      <c r="D5" s="203"/>
      <c r="E5" s="209"/>
      <c r="F5" s="202"/>
      <c r="G5" s="25">
        <f t="shared" si="0"/>
        <v>0</v>
      </c>
      <c r="H5" s="25">
        <f t="shared" si="1"/>
        <v>0</v>
      </c>
      <c r="I5" s="25">
        <f t="shared" si="1"/>
        <v>0</v>
      </c>
      <c r="J5" s="25">
        <f t="shared" si="1"/>
        <v>0</v>
      </c>
      <c r="K5" s="25">
        <f t="shared" si="1"/>
        <v>0</v>
      </c>
      <c r="L5" s="25">
        <f t="shared" si="1"/>
        <v>0</v>
      </c>
      <c r="M5" s="25">
        <f t="shared" ref="M5:M68" si="2">IF($B5&gt;0,IF(ISERR(FIND(M$3,$B5)),2,10),0)</f>
        <v>0</v>
      </c>
      <c r="N5" s="80"/>
      <c r="P5" s="50" t="s">
        <v>209</v>
      </c>
    </row>
    <row r="6" spans="1:17" x14ac:dyDescent="0.2">
      <c r="B6" s="200"/>
      <c r="C6" s="200"/>
      <c r="D6" s="203"/>
      <c r="E6" s="209"/>
      <c r="F6" s="202"/>
      <c r="G6" s="25">
        <f t="shared" si="0"/>
        <v>0</v>
      </c>
      <c r="H6" s="25">
        <f t="shared" si="1"/>
        <v>0</v>
      </c>
      <c r="I6" s="25">
        <f t="shared" si="1"/>
        <v>0</v>
      </c>
      <c r="J6" s="25">
        <f t="shared" si="1"/>
        <v>0</v>
      </c>
      <c r="K6" s="25">
        <f t="shared" si="1"/>
        <v>0</v>
      </c>
      <c r="L6" s="25">
        <f t="shared" si="1"/>
        <v>0</v>
      </c>
      <c r="M6" s="25">
        <f t="shared" si="2"/>
        <v>0</v>
      </c>
      <c r="N6" s="80"/>
      <c r="O6" s="25" t="s">
        <v>165</v>
      </c>
      <c r="P6" s="25">
        <v>2122222</v>
      </c>
      <c r="Q6" s="25">
        <f>IF(ISERR(DGET(A$3:C$200,4,P5:P6)),,DGET(A$3:C$200,4,P5:P6))</f>
        <v>0</v>
      </c>
    </row>
    <row r="7" spans="1:17" x14ac:dyDescent="0.2">
      <c r="B7" s="200"/>
      <c r="C7" s="200"/>
      <c r="D7" s="203"/>
      <c r="E7" s="209"/>
      <c r="F7" s="202"/>
      <c r="G7" s="25">
        <f t="shared" si="0"/>
        <v>0</v>
      </c>
      <c r="H7" s="25">
        <f t="shared" si="1"/>
        <v>0</v>
      </c>
      <c r="I7" s="25">
        <f t="shared" si="1"/>
        <v>0</v>
      </c>
      <c r="J7" s="25">
        <f t="shared" si="1"/>
        <v>0</v>
      </c>
      <c r="K7" s="25">
        <f t="shared" si="1"/>
        <v>0</v>
      </c>
      <c r="L7" s="25">
        <f t="shared" si="1"/>
        <v>0</v>
      </c>
      <c r="M7" s="25">
        <f t="shared" si="2"/>
        <v>0</v>
      </c>
      <c r="N7" s="80"/>
      <c r="P7" s="50" t="s">
        <v>209</v>
      </c>
    </row>
    <row r="8" spans="1:17" x14ac:dyDescent="0.2">
      <c r="B8" s="200"/>
      <c r="C8" s="200"/>
      <c r="D8" s="203"/>
      <c r="E8" s="209"/>
      <c r="F8" s="202"/>
      <c r="G8" s="25">
        <f t="shared" si="0"/>
        <v>0</v>
      </c>
      <c r="H8" s="25">
        <f t="shared" si="1"/>
        <v>0</v>
      </c>
      <c r="I8" s="25">
        <f t="shared" si="1"/>
        <v>0</v>
      </c>
      <c r="J8" s="25">
        <f t="shared" si="1"/>
        <v>0</v>
      </c>
      <c r="K8" s="25">
        <f t="shared" si="1"/>
        <v>0</v>
      </c>
      <c r="L8" s="25">
        <f t="shared" si="1"/>
        <v>0</v>
      </c>
      <c r="M8" s="25">
        <f t="shared" si="2"/>
        <v>0</v>
      </c>
      <c r="N8" s="80"/>
      <c r="O8" s="25" t="s">
        <v>149</v>
      </c>
      <c r="P8" s="25">
        <v>1212222</v>
      </c>
      <c r="Q8" s="25">
        <f>IF(ISERR(DGET(A$3:C$200,4,P7:P8)),,DGET(A$3:C$200,4,P7:P8))</f>
        <v>0</v>
      </c>
    </row>
    <row r="9" spans="1:17" x14ac:dyDescent="0.2">
      <c r="B9" s="200"/>
      <c r="C9" s="200"/>
      <c r="D9" s="203"/>
      <c r="E9" s="209"/>
      <c r="F9" s="202"/>
      <c r="G9" s="25">
        <f t="shared" si="0"/>
        <v>0</v>
      </c>
      <c r="H9" s="25">
        <f t="shared" si="1"/>
        <v>0</v>
      </c>
      <c r="I9" s="25">
        <f t="shared" si="1"/>
        <v>0</v>
      </c>
      <c r="J9" s="25">
        <f t="shared" si="1"/>
        <v>0</v>
      </c>
      <c r="K9" s="25">
        <f t="shared" si="1"/>
        <v>0</v>
      </c>
      <c r="L9" s="25">
        <f t="shared" si="1"/>
        <v>0</v>
      </c>
      <c r="M9" s="25">
        <f t="shared" si="2"/>
        <v>0</v>
      </c>
      <c r="N9" s="80"/>
      <c r="P9" s="50" t="s">
        <v>209</v>
      </c>
    </row>
    <row r="10" spans="1:17" x14ac:dyDescent="0.2">
      <c r="B10" s="200"/>
      <c r="C10" s="200"/>
      <c r="D10" s="203"/>
      <c r="E10" s="209"/>
      <c r="F10" s="202"/>
      <c r="G10" s="25">
        <f t="shared" si="0"/>
        <v>0</v>
      </c>
      <c r="H10" s="25">
        <f t="shared" si="1"/>
        <v>0</v>
      </c>
      <c r="I10" s="25">
        <f t="shared" si="1"/>
        <v>0</v>
      </c>
      <c r="J10" s="25">
        <f t="shared" si="1"/>
        <v>0</v>
      </c>
      <c r="K10" s="25">
        <f t="shared" si="1"/>
        <v>0</v>
      </c>
      <c r="L10" s="25">
        <f t="shared" si="1"/>
        <v>0</v>
      </c>
      <c r="M10" s="25">
        <f t="shared" si="2"/>
        <v>0</v>
      </c>
      <c r="N10" s="80"/>
      <c r="O10" s="25" t="s">
        <v>166</v>
      </c>
      <c r="P10" s="25">
        <v>2212222</v>
      </c>
      <c r="Q10" s="25">
        <f>IF(ISERR(DGET(A$3:C$200,4,P9:P10)),,DGET(A$3:C$200,4,P9:P10))</f>
        <v>0</v>
      </c>
    </row>
    <row r="11" spans="1:17" x14ac:dyDescent="0.2">
      <c r="B11" s="200"/>
      <c r="C11" s="200"/>
      <c r="D11" s="203"/>
      <c r="E11" s="209"/>
      <c r="F11" s="202"/>
      <c r="G11" s="25">
        <f t="shared" si="0"/>
        <v>0</v>
      </c>
      <c r="H11" s="25">
        <f t="shared" si="1"/>
        <v>0</v>
      </c>
      <c r="I11" s="25">
        <f t="shared" si="1"/>
        <v>0</v>
      </c>
      <c r="J11" s="25">
        <f t="shared" si="1"/>
        <v>0</v>
      </c>
      <c r="K11" s="25">
        <f t="shared" si="1"/>
        <v>0</v>
      </c>
      <c r="L11" s="25">
        <f t="shared" si="1"/>
        <v>0</v>
      </c>
      <c r="M11" s="25">
        <f t="shared" si="2"/>
        <v>0</v>
      </c>
      <c r="N11" s="80"/>
      <c r="P11" s="50" t="s">
        <v>209</v>
      </c>
    </row>
    <row r="12" spans="1:17" x14ac:dyDescent="0.2">
      <c r="B12" s="200"/>
      <c r="C12" s="200"/>
      <c r="D12" s="203"/>
      <c r="E12" s="209"/>
      <c r="F12" s="202"/>
      <c r="G12" s="25">
        <f t="shared" si="0"/>
        <v>0</v>
      </c>
      <c r="H12" s="25">
        <f t="shared" si="1"/>
        <v>0</v>
      </c>
      <c r="I12" s="25">
        <f t="shared" si="1"/>
        <v>0</v>
      </c>
      <c r="J12" s="25">
        <f t="shared" si="1"/>
        <v>0</v>
      </c>
      <c r="K12" s="25">
        <f t="shared" si="1"/>
        <v>0</v>
      </c>
      <c r="L12" s="25">
        <f t="shared" si="1"/>
        <v>0</v>
      </c>
      <c r="M12" s="25">
        <f t="shared" si="2"/>
        <v>0</v>
      </c>
      <c r="N12" s="80"/>
      <c r="O12" s="25" t="s">
        <v>170</v>
      </c>
      <c r="P12" s="25">
        <v>1221222</v>
      </c>
      <c r="Q12" s="25">
        <f>IF(ISERR(DGET(A$3:C$200,4,P11:P12)),,DGET(A$3:C$200,4,P11:P12))</f>
        <v>0</v>
      </c>
    </row>
    <row r="13" spans="1:17" x14ac:dyDescent="0.2">
      <c r="B13" s="200"/>
      <c r="C13" s="200"/>
      <c r="D13" s="203"/>
      <c r="E13" s="209"/>
      <c r="F13" s="202"/>
      <c r="G13" s="25">
        <f t="shared" si="0"/>
        <v>0</v>
      </c>
      <c r="H13" s="25">
        <f t="shared" si="1"/>
        <v>0</v>
      </c>
      <c r="I13" s="25">
        <f t="shared" si="1"/>
        <v>0</v>
      </c>
      <c r="J13" s="25">
        <f t="shared" si="1"/>
        <v>0</v>
      </c>
      <c r="K13" s="25">
        <f t="shared" si="1"/>
        <v>0</v>
      </c>
      <c r="L13" s="25">
        <f t="shared" si="1"/>
        <v>0</v>
      </c>
      <c r="M13" s="25">
        <f t="shared" si="2"/>
        <v>0</v>
      </c>
      <c r="N13" s="80"/>
      <c r="P13" s="50" t="s">
        <v>209</v>
      </c>
    </row>
    <row r="14" spans="1:17" x14ac:dyDescent="0.2">
      <c r="B14" s="200"/>
      <c r="C14" s="200"/>
      <c r="D14" s="203"/>
      <c r="E14" s="209"/>
      <c r="F14" s="202"/>
      <c r="G14" s="25">
        <f t="shared" si="0"/>
        <v>0</v>
      </c>
      <c r="H14" s="25">
        <f t="shared" si="1"/>
        <v>0</v>
      </c>
      <c r="I14" s="25">
        <f t="shared" si="1"/>
        <v>0</v>
      </c>
      <c r="J14" s="25">
        <f t="shared" si="1"/>
        <v>0</v>
      </c>
      <c r="K14" s="25">
        <f t="shared" si="1"/>
        <v>0</v>
      </c>
      <c r="L14" s="25">
        <f t="shared" si="1"/>
        <v>0</v>
      </c>
      <c r="M14" s="25">
        <f t="shared" si="2"/>
        <v>0</v>
      </c>
      <c r="N14" s="80"/>
      <c r="O14" s="25" t="s">
        <v>164</v>
      </c>
      <c r="P14" s="25">
        <v>2221222</v>
      </c>
      <c r="Q14" s="25">
        <f>IF(ISERR(DGET(A$3:C$200,4,P13:P14)),,DGET(A$3:C$200,4,P13:P14))</f>
        <v>0</v>
      </c>
    </row>
    <row r="15" spans="1:17" x14ac:dyDescent="0.2">
      <c r="B15" s="200"/>
      <c r="C15" s="200"/>
      <c r="D15" s="203"/>
      <c r="E15" s="209"/>
      <c r="F15" s="202"/>
      <c r="G15" s="25">
        <f t="shared" si="0"/>
        <v>0</v>
      </c>
      <c r="H15" s="25">
        <f t="shared" si="1"/>
        <v>0</v>
      </c>
      <c r="I15" s="25">
        <f t="shared" si="1"/>
        <v>0</v>
      </c>
      <c r="J15" s="25">
        <f t="shared" si="1"/>
        <v>0</v>
      </c>
      <c r="K15" s="25">
        <f t="shared" si="1"/>
        <v>0</v>
      </c>
      <c r="L15" s="25">
        <f t="shared" si="1"/>
        <v>0</v>
      </c>
      <c r="M15" s="25">
        <f t="shared" si="2"/>
        <v>0</v>
      </c>
      <c r="N15" s="80"/>
      <c r="P15" s="50" t="s">
        <v>209</v>
      </c>
    </row>
    <row r="16" spans="1:17" x14ac:dyDescent="0.2">
      <c r="B16" s="200"/>
      <c r="C16" s="200"/>
      <c r="D16" s="203"/>
      <c r="E16" s="209"/>
      <c r="F16" s="202"/>
      <c r="G16" s="25">
        <f t="shared" si="0"/>
        <v>0</v>
      </c>
      <c r="H16" s="25">
        <f t="shared" si="1"/>
        <v>0</v>
      </c>
      <c r="I16" s="25">
        <f t="shared" si="1"/>
        <v>0</v>
      </c>
      <c r="J16" s="25">
        <f t="shared" si="1"/>
        <v>0</v>
      </c>
      <c r="K16" s="25">
        <f t="shared" si="1"/>
        <v>0</v>
      </c>
      <c r="L16" s="25">
        <f t="shared" si="1"/>
        <v>0</v>
      </c>
      <c r="M16" s="25">
        <f t="shared" si="2"/>
        <v>0</v>
      </c>
      <c r="N16" s="80"/>
      <c r="O16" s="25" t="s">
        <v>171</v>
      </c>
      <c r="P16" s="25">
        <v>1222122</v>
      </c>
      <c r="Q16" s="25">
        <f>IF(ISERR(DGET(A$3:C$200,4,P15:P16)),,DGET(A$3:C$200,4,P15:P16))</f>
        <v>0</v>
      </c>
    </row>
    <row r="17" spans="2:17" x14ac:dyDescent="0.2">
      <c r="B17" s="200"/>
      <c r="C17" s="200"/>
      <c r="D17" s="203"/>
      <c r="E17" s="209"/>
      <c r="F17" s="202"/>
      <c r="G17" s="25">
        <f t="shared" si="0"/>
        <v>0</v>
      </c>
      <c r="H17" s="25">
        <f t="shared" si="1"/>
        <v>0</v>
      </c>
      <c r="I17" s="25">
        <f t="shared" si="1"/>
        <v>0</v>
      </c>
      <c r="J17" s="25">
        <f t="shared" si="1"/>
        <v>0</v>
      </c>
      <c r="K17" s="25">
        <f t="shared" si="1"/>
        <v>0</v>
      </c>
      <c r="L17" s="25">
        <f t="shared" si="1"/>
        <v>0</v>
      </c>
      <c r="M17" s="25">
        <f t="shared" si="2"/>
        <v>0</v>
      </c>
      <c r="N17" s="80"/>
      <c r="P17" s="50" t="s">
        <v>209</v>
      </c>
    </row>
    <row r="18" spans="2:17" x14ac:dyDescent="0.2">
      <c r="B18" s="200"/>
      <c r="C18" s="200"/>
      <c r="D18" s="203"/>
      <c r="E18" s="209"/>
      <c r="F18" s="202"/>
      <c r="G18" s="25">
        <f t="shared" si="0"/>
        <v>0</v>
      </c>
      <c r="H18" s="25">
        <f t="shared" si="1"/>
        <v>0</v>
      </c>
      <c r="I18" s="25">
        <f t="shared" si="1"/>
        <v>0</v>
      </c>
      <c r="J18" s="25">
        <f t="shared" si="1"/>
        <v>0</v>
      </c>
      <c r="K18" s="25">
        <f t="shared" si="1"/>
        <v>0</v>
      </c>
      <c r="L18" s="25">
        <f t="shared" si="1"/>
        <v>0</v>
      </c>
      <c r="M18" s="25">
        <f t="shared" si="2"/>
        <v>0</v>
      </c>
      <c r="N18" s="80"/>
      <c r="O18" s="25" t="s">
        <v>194</v>
      </c>
      <c r="P18" s="25">
        <v>2222122</v>
      </c>
      <c r="Q18" s="25">
        <f>IF(ISERR(DGET(A$3:C$200,4,P17:P18)),,DGET(A$3:C$200,4,P17:P18))</f>
        <v>0</v>
      </c>
    </row>
    <row r="19" spans="2:17" x14ac:dyDescent="0.2">
      <c r="B19" s="200"/>
      <c r="C19" s="200"/>
      <c r="D19" s="203"/>
      <c r="E19" s="209"/>
      <c r="F19" s="202"/>
      <c r="G19" s="25">
        <f t="shared" si="0"/>
        <v>0</v>
      </c>
      <c r="H19" s="25">
        <f t="shared" si="1"/>
        <v>0</v>
      </c>
      <c r="I19" s="25">
        <f t="shared" si="1"/>
        <v>0</v>
      </c>
      <c r="J19" s="25">
        <f t="shared" si="1"/>
        <v>0</v>
      </c>
      <c r="K19" s="25">
        <f t="shared" si="1"/>
        <v>0</v>
      </c>
      <c r="L19" s="25">
        <f t="shared" si="1"/>
        <v>0</v>
      </c>
      <c r="M19" s="25">
        <f t="shared" si="2"/>
        <v>0</v>
      </c>
      <c r="N19" s="80"/>
      <c r="P19" s="50" t="s">
        <v>209</v>
      </c>
    </row>
    <row r="20" spans="2:17" x14ac:dyDescent="0.2">
      <c r="B20" s="200"/>
      <c r="C20" s="200"/>
      <c r="D20" s="203"/>
      <c r="E20" s="209"/>
      <c r="F20" s="202"/>
      <c r="G20" s="25">
        <f t="shared" si="0"/>
        <v>0</v>
      </c>
      <c r="H20" s="25">
        <f t="shared" ref="H20:L24" si="3">IF($B20&gt;0,IF(ISERR(FIND(H$3,$B20)),2,1),0)</f>
        <v>0</v>
      </c>
      <c r="I20" s="25">
        <f t="shared" si="3"/>
        <v>0</v>
      </c>
      <c r="J20" s="25">
        <f t="shared" si="3"/>
        <v>0</v>
      </c>
      <c r="K20" s="25">
        <f t="shared" si="3"/>
        <v>0</v>
      </c>
      <c r="L20" s="25">
        <f t="shared" si="3"/>
        <v>0</v>
      </c>
      <c r="M20" s="25">
        <f t="shared" si="2"/>
        <v>0</v>
      </c>
      <c r="N20" s="80"/>
      <c r="O20" s="25" t="s">
        <v>195</v>
      </c>
      <c r="P20" s="25">
        <v>2222123</v>
      </c>
      <c r="Q20" s="25">
        <f>IF(ISERR(DGET(A$3:C$200,4,P19:P20)),,DGET(A$3:C$200,4,P19:P20))</f>
        <v>0</v>
      </c>
    </row>
    <row r="21" spans="2:17" x14ac:dyDescent="0.2">
      <c r="B21" s="200"/>
      <c r="C21" s="200"/>
      <c r="D21" s="203"/>
      <c r="E21" s="209"/>
      <c r="F21" s="202"/>
      <c r="G21" s="25">
        <f t="shared" si="0"/>
        <v>0</v>
      </c>
      <c r="H21" s="25">
        <f t="shared" si="3"/>
        <v>0</v>
      </c>
      <c r="I21" s="25">
        <f t="shared" si="3"/>
        <v>0</v>
      </c>
      <c r="J21" s="25">
        <f t="shared" si="3"/>
        <v>0</v>
      </c>
      <c r="K21" s="25">
        <f t="shared" si="3"/>
        <v>0</v>
      </c>
      <c r="L21" s="25">
        <f t="shared" si="3"/>
        <v>0</v>
      </c>
      <c r="M21" s="25">
        <f t="shared" si="2"/>
        <v>0</v>
      </c>
      <c r="N21" s="80"/>
      <c r="P21" s="50" t="s">
        <v>209</v>
      </c>
    </row>
    <row r="22" spans="2:17" x14ac:dyDescent="0.2">
      <c r="B22" s="200"/>
      <c r="C22" s="200"/>
      <c r="D22" s="203"/>
      <c r="E22" s="209"/>
      <c r="F22" s="202"/>
      <c r="G22" s="25">
        <f t="shared" si="0"/>
        <v>0</v>
      </c>
      <c r="H22" s="25">
        <f t="shared" si="3"/>
        <v>0</v>
      </c>
      <c r="I22" s="25">
        <f t="shared" si="3"/>
        <v>0</v>
      </c>
      <c r="J22" s="25">
        <f t="shared" si="3"/>
        <v>0</v>
      </c>
      <c r="K22" s="25">
        <f t="shared" si="3"/>
        <v>0</v>
      </c>
      <c r="L22" s="25">
        <f t="shared" si="3"/>
        <v>0</v>
      </c>
      <c r="M22" s="25">
        <f t="shared" si="2"/>
        <v>0</v>
      </c>
      <c r="N22" s="80"/>
      <c r="O22" s="25" t="s">
        <v>196</v>
      </c>
      <c r="P22" s="25">
        <v>2222124</v>
      </c>
      <c r="Q22" s="25">
        <f>IF(ISERR(DGET(A$3:C$200,4,P21:P22)),,DGET(A$3:C$200,4,P21:P22))</f>
        <v>0</v>
      </c>
    </row>
    <row r="23" spans="2:17" x14ac:dyDescent="0.2">
      <c r="B23" s="200"/>
      <c r="C23" s="200"/>
      <c r="D23" s="203"/>
      <c r="E23" s="209"/>
      <c r="F23" s="202"/>
      <c r="G23" s="25">
        <f t="shared" si="0"/>
        <v>0</v>
      </c>
      <c r="H23" s="25">
        <f t="shared" si="3"/>
        <v>0</v>
      </c>
      <c r="I23" s="25">
        <f t="shared" si="3"/>
        <v>0</v>
      </c>
      <c r="J23" s="25">
        <f t="shared" si="3"/>
        <v>0</v>
      </c>
      <c r="K23" s="25">
        <f t="shared" si="3"/>
        <v>0</v>
      </c>
      <c r="L23" s="25">
        <f t="shared" si="3"/>
        <v>0</v>
      </c>
      <c r="M23" s="25">
        <f t="shared" si="2"/>
        <v>0</v>
      </c>
      <c r="N23" s="80"/>
      <c r="P23" s="50" t="s">
        <v>209</v>
      </c>
    </row>
    <row r="24" spans="2:17" x14ac:dyDescent="0.2">
      <c r="B24" s="200"/>
      <c r="C24" s="200"/>
      <c r="D24" s="203"/>
      <c r="E24" s="209"/>
      <c r="F24" s="202"/>
      <c r="G24" s="25">
        <f t="shared" si="0"/>
        <v>0</v>
      </c>
      <c r="H24" s="25">
        <f t="shared" si="3"/>
        <v>0</v>
      </c>
      <c r="I24" s="25">
        <f t="shared" si="3"/>
        <v>0</v>
      </c>
      <c r="J24" s="25">
        <f t="shared" si="3"/>
        <v>0</v>
      </c>
      <c r="K24" s="25">
        <f t="shared" si="3"/>
        <v>0</v>
      </c>
      <c r="L24" s="25">
        <f t="shared" si="3"/>
        <v>0</v>
      </c>
      <c r="M24" s="25">
        <f t="shared" si="2"/>
        <v>0</v>
      </c>
      <c r="O24" s="25" t="s">
        <v>210</v>
      </c>
      <c r="P24" s="25">
        <v>2222125</v>
      </c>
      <c r="Q24" s="25">
        <f>IF(ISERR(DGET(A$3:C$200,4,P23:P24)),,DGET(A$3:C$200,4,P23:P24))</f>
        <v>0</v>
      </c>
    </row>
    <row r="25" spans="2:17" x14ac:dyDescent="0.2">
      <c r="B25" s="200"/>
      <c r="C25" s="200"/>
      <c r="D25" s="203"/>
      <c r="E25" s="209"/>
      <c r="F25" s="202"/>
      <c r="G25" s="25">
        <f t="shared" ref="G25:L67" si="4">IF($B25&gt;0,IF(ISERR(FIND(G$3,$B25)),2,1),0)</f>
        <v>0</v>
      </c>
      <c r="H25" s="25">
        <f t="shared" si="4"/>
        <v>0</v>
      </c>
      <c r="I25" s="25">
        <f t="shared" si="4"/>
        <v>0</v>
      </c>
      <c r="J25" s="25">
        <f t="shared" si="4"/>
        <v>0</v>
      </c>
      <c r="K25" s="25">
        <f t="shared" si="4"/>
        <v>0</v>
      </c>
      <c r="L25" s="25">
        <f t="shared" si="4"/>
        <v>0</v>
      </c>
      <c r="M25" s="25">
        <f t="shared" si="2"/>
        <v>0</v>
      </c>
      <c r="P25" s="50" t="s">
        <v>209</v>
      </c>
    </row>
    <row r="26" spans="2:17" x14ac:dyDescent="0.2">
      <c r="B26" s="200"/>
      <c r="C26" s="200"/>
      <c r="D26" s="203"/>
      <c r="E26" s="209"/>
      <c r="F26" s="202"/>
      <c r="G26" s="25">
        <f t="shared" si="4"/>
        <v>0</v>
      </c>
      <c r="H26" s="25">
        <f t="shared" si="4"/>
        <v>0</v>
      </c>
      <c r="I26" s="25">
        <f t="shared" si="4"/>
        <v>0</v>
      </c>
      <c r="J26" s="25">
        <f t="shared" si="4"/>
        <v>0</v>
      </c>
      <c r="K26" s="25">
        <f t="shared" si="4"/>
        <v>0</v>
      </c>
      <c r="L26" s="25">
        <f t="shared" si="4"/>
        <v>0</v>
      </c>
      <c r="M26" s="25">
        <f t="shared" si="2"/>
        <v>0</v>
      </c>
      <c r="O26" s="25" t="s">
        <v>211</v>
      </c>
      <c r="P26" s="25">
        <v>2222126</v>
      </c>
      <c r="Q26" s="25">
        <f>IF(ISERR(DGET(A$3:C$200,4,P25:P26)),,DGET(A$3:C$200,4,P25:P26))</f>
        <v>0</v>
      </c>
    </row>
    <row r="27" spans="2:17" x14ac:dyDescent="0.2">
      <c r="B27" s="200"/>
      <c r="C27" s="200"/>
      <c r="D27" s="203"/>
      <c r="E27" s="209"/>
      <c r="F27" s="202"/>
      <c r="G27" s="25">
        <f t="shared" si="4"/>
        <v>0</v>
      </c>
      <c r="H27" s="25">
        <f t="shared" si="4"/>
        <v>0</v>
      </c>
      <c r="I27" s="25">
        <f t="shared" si="4"/>
        <v>0</v>
      </c>
      <c r="J27" s="25">
        <f t="shared" si="4"/>
        <v>0</v>
      </c>
      <c r="K27" s="25">
        <f t="shared" si="4"/>
        <v>0</v>
      </c>
      <c r="L27" s="25">
        <f t="shared" si="4"/>
        <v>0</v>
      </c>
      <c r="M27" s="25">
        <f t="shared" si="2"/>
        <v>0</v>
      </c>
      <c r="P27" s="50" t="s">
        <v>209</v>
      </c>
    </row>
    <row r="28" spans="2:17" x14ac:dyDescent="0.2">
      <c r="B28" s="200"/>
      <c r="C28" s="200"/>
      <c r="D28" s="203"/>
      <c r="E28" s="209"/>
      <c r="F28" s="202"/>
      <c r="G28" s="25">
        <f t="shared" si="4"/>
        <v>0</v>
      </c>
      <c r="H28" s="25">
        <f t="shared" si="4"/>
        <v>0</v>
      </c>
      <c r="I28" s="25">
        <f t="shared" si="4"/>
        <v>0</v>
      </c>
      <c r="J28" s="25">
        <f t="shared" si="4"/>
        <v>0</v>
      </c>
      <c r="K28" s="25">
        <f t="shared" si="4"/>
        <v>0</v>
      </c>
      <c r="L28" s="25">
        <f t="shared" si="4"/>
        <v>0</v>
      </c>
      <c r="M28" s="25">
        <f t="shared" si="2"/>
        <v>0</v>
      </c>
      <c r="O28" s="25" t="s">
        <v>198</v>
      </c>
      <c r="P28" s="25">
        <v>2222212</v>
      </c>
      <c r="Q28" s="25">
        <f>IF(ISERR(DGET(A$3:C$200,4,P27:P28)),,DGET(A$3:C$200,4,P27:P28))</f>
        <v>0</v>
      </c>
    </row>
    <row r="29" spans="2:17" x14ac:dyDescent="0.2">
      <c r="B29" s="200"/>
      <c r="C29" s="200"/>
      <c r="D29" s="203"/>
      <c r="E29" s="209"/>
      <c r="F29" s="202"/>
      <c r="G29" s="25">
        <f t="shared" si="4"/>
        <v>0</v>
      </c>
      <c r="H29" s="25">
        <f t="shared" si="4"/>
        <v>0</v>
      </c>
      <c r="I29" s="25">
        <f t="shared" si="4"/>
        <v>0</v>
      </c>
      <c r="J29" s="25">
        <f t="shared" si="4"/>
        <v>0</v>
      </c>
      <c r="K29" s="25">
        <f t="shared" si="4"/>
        <v>0</v>
      </c>
      <c r="L29" s="25">
        <f t="shared" si="4"/>
        <v>0</v>
      </c>
      <c r="M29" s="25">
        <f t="shared" si="2"/>
        <v>0</v>
      </c>
      <c r="P29" s="50" t="s">
        <v>209</v>
      </c>
    </row>
    <row r="30" spans="2:17" x14ac:dyDescent="0.2">
      <c r="B30" s="200"/>
      <c r="C30" s="200"/>
      <c r="D30" s="203"/>
      <c r="E30" s="209"/>
      <c r="F30" s="202"/>
      <c r="G30" s="25">
        <f t="shared" si="4"/>
        <v>0</v>
      </c>
      <c r="H30" s="25">
        <f t="shared" si="4"/>
        <v>0</v>
      </c>
      <c r="I30" s="25">
        <f t="shared" si="4"/>
        <v>0</v>
      </c>
      <c r="J30" s="25">
        <f t="shared" si="4"/>
        <v>0</v>
      </c>
      <c r="K30" s="25">
        <f t="shared" si="4"/>
        <v>0</v>
      </c>
      <c r="L30" s="25">
        <f t="shared" si="4"/>
        <v>0</v>
      </c>
      <c r="M30" s="25">
        <f t="shared" si="2"/>
        <v>0</v>
      </c>
      <c r="O30" s="25" t="s">
        <v>199</v>
      </c>
      <c r="P30" s="25">
        <v>2222213</v>
      </c>
      <c r="Q30" s="25">
        <f>IF(ISERR(DGET(A$3:C$200,4,P29:P30)),,DGET(A$3:C$200,4,P29:P30))</f>
        <v>0</v>
      </c>
    </row>
    <row r="31" spans="2:17" x14ac:dyDescent="0.2">
      <c r="B31" s="200"/>
      <c r="C31" s="200"/>
      <c r="D31" s="203"/>
      <c r="E31" s="209"/>
      <c r="F31" s="202"/>
      <c r="G31" s="25">
        <f t="shared" si="4"/>
        <v>0</v>
      </c>
      <c r="H31" s="25">
        <f t="shared" si="4"/>
        <v>0</v>
      </c>
      <c r="I31" s="25">
        <f t="shared" si="4"/>
        <v>0</v>
      </c>
      <c r="J31" s="25">
        <f t="shared" si="4"/>
        <v>0</v>
      </c>
      <c r="K31" s="25">
        <f t="shared" si="4"/>
        <v>0</v>
      </c>
      <c r="L31" s="25">
        <f t="shared" si="4"/>
        <v>0</v>
      </c>
      <c r="M31" s="25">
        <f t="shared" si="2"/>
        <v>0</v>
      </c>
      <c r="P31" s="50" t="s">
        <v>209</v>
      </c>
    </row>
    <row r="32" spans="2:17" x14ac:dyDescent="0.2">
      <c r="B32" s="200"/>
      <c r="C32" s="200"/>
      <c r="D32" s="203"/>
      <c r="E32" s="209"/>
      <c r="F32" s="202"/>
      <c r="G32" s="25">
        <f t="shared" si="4"/>
        <v>0</v>
      </c>
      <c r="H32" s="25">
        <f t="shared" si="4"/>
        <v>0</v>
      </c>
      <c r="I32" s="25">
        <f t="shared" si="4"/>
        <v>0</v>
      </c>
      <c r="J32" s="25">
        <f t="shared" si="4"/>
        <v>0</v>
      </c>
      <c r="K32" s="25">
        <f t="shared" si="4"/>
        <v>0</v>
      </c>
      <c r="L32" s="25">
        <f t="shared" si="4"/>
        <v>0</v>
      </c>
      <c r="M32" s="25">
        <f t="shared" si="2"/>
        <v>0</v>
      </c>
      <c r="O32" s="25" t="s">
        <v>200</v>
      </c>
      <c r="P32" s="25">
        <v>2222214</v>
      </c>
      <c r="Q32" s="25">
        <f>IF(ISERR(DGET(A$3:C$200,4,P31:P32)),,DGET(A$3:C$200,4,P31:P32))</f>
        <v>0</v>
      </c>
    </row>
    <row r="33" spans="2:17" x14ac:dyDescent="0.2">
      <c r="B33" s="200"/>
      <c r="C33" s="200"/>
      <c r="D33" s="203"/>
      <c r="E33" s="209"/>
      <c r="F33" s="202"/>
      <c r="G33" s="25">
        <f t="shared" si="4"/>
        <v>0</v>
      </c>
      <c r="H33" s="25">
        <f t="shared" si="4"/>
        <v>0</v>
      </c>
      <c r="I33" s="25">
        <f t="shared" si="4"/>
        <v>0</v>
      </c>
      <c r="J33" s="25">
        <f t="shared" si="4"/>
        <v>0</v>
      </c>
      <c r="K33" s="25">
        <f t="shared" si="4"/>
        <v>0</v>
      </c>
      <c r="L33" s="25">
        <f t="shared" si="4"/>
        <v>0</v>
      </c>
      <c r="M33" s="25">
        <f t="shared" si="2"/>
        <v>0</v>
      </c>
      <c r="P33" s="50" t="s">
        <v>209</v>
      </c>
    </row>
    <row r="34" spans="2:17" x14ac:dyDescent="0.2">
      <c r="B34" s="200"/>
      <c r="C34" s="200"/>
      <c r="D34" s="203"/>
      <c r="E34" s="209"/>
      <c r="F34" s="202"/>
      <c r="G34" s="25">
        <f t="shared" si="4"/>
        <v>0</v>
      </c>
      <c r="H34" s="25">
        <f t="shared" si="4"/>
        <v>0</v>
      </c>
      <c r="I34" s="25">
        <f t="shared" si="4"/>
        <v>0</v>
      </c>
      <c r="J34" s="25">
        <f t="shared" si="4"/>
        <v>0</v>
      </c>
      <c r="K34" s="25">
        <f t="shared" si="4"/>
        <v>0</v>
      </c>
      <c r="L34" s="25">
        <f t="shared" si="4"/>
        <v>0</v>
      </c>
      <c r="M34" s="25">
        <f t="shared" si="2"/>
        <v>0</v>
      </c>
      <c r="O34" s="25" t="s">
        <v>201</v>
      </c>
      <c r="P34" s="25">
        <v>2222215</v>
      </c>
      <c r="Q34" s="25">
        <f>IF(ISERR(DGET(A$3:C$200,4,P33:P34)),,DGET(A$3:C$200,4,P33:P34))</f>
        <v>0</v>
      </c>
    </row>
    <row r="35" spans="2:17" x14ac:dyDescent="0.2">
      <c r="B35" s="200"/>
      <c r="C35" s="200"/>
      <c r="D35" s="203"/>
      <c r="E35" s="209"/>
      <c r="F35" s="202"/>
      <c r="G35" s="25">
        <f t="shared" si="4"/>
        <v>0</v>
      </c>
      <c r="H35" s="25">
        <f t="shared" si="4"/>
        <v>0</v>
      </c>
      <c r="I35" s="25">
        <f t="shared" si="4"/>
        <v>0</v>
      </c>
      <c r="J35" s="25">
        <f t="shared" si="4"/>
        <v>0</v>
      </c>
      <c r="K35" s="25">
        <f t="shared" si="4"/>
        <v>0</v>
      </c>
      <c r="L35" s="25">
        <f t="shared" si="4"/>
        <v>0</v>
      </c>
      <c r="M35" s="25">
        <f t="shared" si="2"/>
        <v>0</v>
      </c>
      <c r="P35" s="50" t="s">
        <v>209</v>
      </c>
    </row>
    <row r="36" spans="2:17" x14ac:dyDescent="0.2">
      <c r="B36" s="200"/>
      <c r="C36" s="200"/>
      <c r="D36" s="203"/>
      <c r="E36" s="209"/>
      <c r="F36" s="202"/>
      <c r="G36" s="25">
        <f t="shared" si="4"/>
        <v>0</v>
      </c>
      <c r="H36" s="25">
        <f t="shared" si="4"/>
        <v>0</v>
      </c>
      <c r="I36" s="25">
        <f t="shared" si="4"/>
        <v>0</v>
      </c>
      <c r="J36" s="25">
        <f t="shared" si="4"/>
        <v>0</v>
      </c>
      <c r="K36" s="25">
        <f t="shared" si="4"/>
        <v>0</v>
      </c>
      <c r="L36" s="25">
        <f t="shared" si="4"/>
        <v>0</v>
      </c>
      <c r="M36" s="25">
        <f t="shared" si="2"/>
        <v>0</v>
      </c>
      <c r="O36" s="25" t="s">
        <v>202</v>
      </c>
      <c r="P36" s="25">
        <v>2222216</v>
      </c>
      <c r="Q36" s="25">
        <f>IF(ISERR(DGET(A$3:C$200,4,P35:P36)),,DGET(A$3:C$200,4,P35:P36))</f>
        <v>0</v>
      </c>
    </row>
    <row r="37" spans="2:17" x14ac:dyDescent="0.2">
      <c r="B37" s="200"/>
      <c r="C37" s="200"/>
      <c r="D37" s="203"/>
      <c r="E37" s="209"/>
      <c r="F37" s="202"/>
      <c r="G37" s="25">
        <f t="shared" si="4"/>
        <v>0</v>
      </c>
      <c r="H37" s="25">
        <f t="shared" si="4"/>
        <v>0</v>
      </c>
      <c r="I37" s="25">
        <f t="shared" si="4"/>
        <v>0</v>
      </c>
      <c r="J37" s="25">
        <f t="shared" si="4"/>
        <v>0</v>
      </c>
      <c r="K37" s="25">
        <f t="shared" si="4"/>
        <v>0</v>
      </c>
      <c r="L37" s="25">
        <f t="shared" si="4"/>
        <v>0</v>
      </c>
      <c r="M37" s="25">
        <f t="shared" si="2"/>
        <v>0</v>
      </c>
      <c r="P37" s="50" t="s">
        <v>209</v>
      </c>
    </row>
    <row r="38" spans="2:17" x14ac:dyDescent="0.2">
      <c r="B38" s="200"/>
      <c r="C38" s="200"/>
      <c r="D38" s="203"/>
      <c r="E38" s="209"/>
      <c r="F38" s="202"/>
      <c r="G38" s="25">
        <f t="shared" si="4"/>
        <v>0</v>
      </c>
      <c r="H38" s="25">
        <f t="shared" si="4"/>
        <v>0</v>
      </c>
      <c r="I38" s="25">
        <f t="shared" si="4"/>
        <v>0</v>
      </c>
      <c r="J38" s="25">
        <f t="shared" si="4"/>
        <v>0</v>
      </c>
      <c r="K38" s="25">
        <f t="shared" si="4"/>
        <v>0</v>
      </c>
      <c r="L38" s="25">
        <f t="shared" si="4"/>
        <v>0</v>
      </c>
      <c r="M38" s="25">
        <f t="shared" si="2"/>
        <v>0</v>
      </c>
      <c r="O38" s="25" t="s">
        <v>203</v>
      </c>
      <c r="P38" s="25">
        <v>2222217</v>
      </c>
      <c r="Q38" s="25">
        <f>IF(ISERR(DGET(A$3:C$200,4,P37:P38)),,DGET(A$3:C$200,4,P37:P38))</f>
        <v>0</v>
      </c>
    </row>
    <row r="39" spans="2:17" x14ac:dyDescent="0.2">
      <c r="B39" s="200"/>
      <c r="C39" s="200"/>
      <c r="D39" s="203"/>
      <c r="E39" s="209"/>
      <c r="F39" s="202"/>
      <c r="G39" s="25">
        <f t="shared" si="4"/>
        <v>0</v>
      </c>
      <c r="H39" s="25">
        <f t="shared" si="4"/>
        <v>0</v>
      </c>
      <c r="I39" s="25">
        <f t="shared" si="4"/>
        <v>0</v>
      </c>
      <c r="J39" s="25">
        <f t="shared" si="4"/>
        <v>0</v>
      </c>
      <c r="K39" s="25">
        <f t="shared" si="4"/>
        <v>0</v>
      </c>
      <c r="L39" s="25">
        <f t="shared" si="4"/>
        <v>0</v>
      </c>
      <c r="M39" s="25">
        <f t="shared" si="2"/>
        <v>0</v>
      </c>
      <c r="P39" s="50" t="s">
        <v>209</v>
      </c>
    </row>
    <row r="40" spans="2:17" x14ac:dyDescent="0.2">
      <c r="B40" s="200"/>
      <c r="C40" s="200"/>
      <c r="D40" s="203"/>
      <c r="E40" s="209"/>
      <c r="F40" s="202"/>
      <c r="G40" s="25">
        <f t="shared" si="4"/>
        <v>0</v>
      </c>
      <c r="H40" s="25">
        <f t="shared" si="4"/>
        <v>0</v>
      </c>
      <c r="I40" s="25">
        <f t="shared" si="4"/>
        <v>0</v>
      </c>
      <c r="J40" s="25">
        <f t="shared" si="4"/>
        <v>0</v>
      </c>
      <c r="K40" s="25">
        <f t="shared" si="4"/>
        <v>0</v>
      </c>
      <c r="L40" s="25">
        <f t="shared" si="4"/>
        <v>0</v>
      </c>
      <c r="M40" s="25">
        <f t="shared" si="2"/>
        <v>0</v>
      </c>
      <c r="O40" s="25" t="s">
        <v>173</v>
      </c>
      <c r="P40" s="25">
        <v>2222222</v>
      </c>
      <c r="Q40" s="25">
        <f>IF(ISERR(DGET(A$3:C$200,4,P39:P40)),,DGET(A$3:C$200,4,P39:P40))</f>
        <v>0</v>
      </c>
    </row>
    <row r="41" spans="2:17" x14ac:dyDescent="0.2">
      <c r="B41" s="200"/>
      <c r="C41" s="200"/>
      <c r="D41" s="203"/>
      <c r="E41" s="209"/>
      <c r="F41" s="202"/>
      <c r="G41" s="25">
        <f t="shared" si="4"/>
        <v>0</v>
      </c>
      <c r="H41" s="25">
        <f t="shared" si="4"/>
        <v>0</v>
      </c>
      <c r="I41" s="25">
        <f t="shared" si="4"/>
        <v>0</v>
      </c>
      <c r="J41" s="25">
        <f t="shared" si="4"/>
        <v>0</v>
      </c>
      <c r="K41" s="25">
        <f t="shared" si="4"/>
        <v>0</v>
      </c>
      <c r="L41" s="25">
        <f t="shared" si="4"/>
        <v>0</v>
      </c>
      <c r="M41" s="25">
        <f t="shared" si="2"/>
        <v>0</v>
      </c>
      <c r="P41" s="50" t="s">
        <v>209</v>
      </c>
    </row>
    <row r="42" spans="2:17" x14ac:dyDescent="0.2">
      <c r="B42" s="200"/>
      <c r="C42" s="200"/>
      <c r="D42" s="203"/>
      <c r="E42" s="209"/>
      <c r="F42" s="202"/>
      <c r="G42" s="25">
        <f t="shared" si="4"/>
        <v>0</v>
      </c>
      <c r="H42" s="25">
        <f t="shared" si="4"/>
        <v>0</v>
      </c>
      <c r="I42" s="25">
        <f t="shared" si="4"/>
        <v>0</v>
      </c>
      <c r="J42" s="25">
        <f t="shared" si="4"/>
        <v>0</v>
      </c>
      <c r="K42" s="25">
        <f t="shared" si="4"/>
        <v>0</v>
      </c>
      <c r="L42" s="25">
        <f t="shared" si="4"/>
        <v>0</v>
      </c>
      <c r="M42" s="25">
        <f t="shared" si="2"/>
        <v>0</v>
      </c>
      <c r="O42" s="25" t="s">
        <v>174</v>
      </c>
      <c r="P42" s="25">
        <v>2222223</v>
      </c>
      <c r="Q42" s="25">
        <f>IF(ISERR(DGET(A$3:C$200,4,P41:P42)),,DGET(A$3:C$200,4,P41:P42))</f>
        <v>0</v>
      </c>
    </row>
    <row r="43" spans="2:17" x14ac:dyDescent="0.2">
      <c r="B43" s="200"/>
      <c r="C43" s="200"/>
      <c r="D43" s="203"/>
      <c r="E43" s="209"/>
      <c r="F43" s="202"/>
      <c r="G43" s="25">
        <f t="shared" si="4"/>
        <v>0</v>
      </c>
      <c r="H43" s="25">
        <f t="shared" si="4"/>
        <v>0</v>
      </c>
      <c r="I43" s="25">
        <f t="shared" si="4"/>
        <v>0</v>
      </c>
      <c r="J43" s="25">
        <f t="shared" si="4"/>
        <v>0</v>
      </c>
      <c r="K43" s="25">
        <f t="shared" si="4"/>
        <v>0</v>
      </c>
      <c r="L43" s="25">
        <f t="shared" si="4"/>
        <v>0</v>
      </c>
      <c r="M43" s="25">
        <f t="shared" si="2"/>
        <v>0</v>
      </c>
      <c r="P43" s="50" t="s">
        <v>209</v>
      </c>
    </row>
    <row r="44" spans="2:17" x14ac:dyDescent="0.2">
      <c r="B44" s="200"/>
      <c r="C44" s="200"/>
      <c r="D44" s="203"/>
      <c r="E44" s="209"/>
      <c r="F44" s="202"/>
      <c r="G44" s="25">
        <f t="shared" si="4"/>
        <v>0</v>
      </c>
      <c r="H44" s="25">
        <f t="shared" si="4"/>
        <v>0</v>
      </c>
      <c r="I44" s="25">
        <f t="shared" si="4"/>
        <v>0</v>
      </c>
      <c r="J44" s="25">
        <f t="shared" si="4"/>
        <v>0</v>
      </c>
      <c r="K44" s="25">
        <f t="shared" si="4"/>
        <v>0</v>
      </c>
      <c r="L44" s="25">
        <f t="shared" si="4"/>
        <v>0</v>
      </c>
      <c r="M44" s="25">
        <f t="shared" si="2"/>
        <v>0</v>
      </c>
      <c r="O44" s="25" t="s">
        <v>175</v>
      </c>
      <c r="P44" s="25">
        <v>2222224</v>
      </c>
      <c r="Q44" s="25">
        <f>IF(ISERR(DGET(A$3:C$200,4,P43:P44)),,DGET(A$3:C$200,4,P43:P44))</f>
        <v>0</v>
      </c>
    </row>
    <row r="45" spans="2:17" x14ac:dyDescent="0.2">
      <c r="B45" s="200"/>
      <c r="C45" s="200"/>
      <c r="D45" s="203"/>
      <c r="E45" s="209"/>
      <c r="F45" s="202"/>
      <c r="G45" s="25">
        <f t="shared" si="4"/>
        <v>0</v>
      </c>
      <c r="H45" s="25">
        <f t="shared" si="4"/>
        <v>0</v>
      </c>
      <c r="I45" s="25">
        <f t="shared" si="4"/>
        <v>0</v>
      </c>
      <c r="J45" s="25">
        <f t="shared" si="4"/>
        <v>0</v>
      </c>
      <c r="K45" s="25">
        <f t="shared" si="4"/>
        <v>0</v>
      </c>
      <c r="L45" s="25">
        <f t="shared" si="4"/>
        <v>0</v>
      </c>
      <c r="M45" s="25">
        <f t="shared" si="2"/>
        <v>0</v>
      </c>
      <c r="P45" s="50" t="s">
        <v>209</v>
      </c>
    </row>
    <row r="46" spans="2:17" x14ac:dyDescent="0.2">
      <c r="B46" s="200"/>
      <c r="C46" s="200"/>
      <c r="D46" s="203"/>
      <c r="E46" s="209"/>
      <c r="F46" s="202"/>
      <c r="G46" s="25">
        <f t="shared" si="4"/>
        <v>0</v>
      </c>
      <c r="H46" s="25">
        <f t="shared" si="4"/>
        <v>0</v>
      </c>
      <c r="I46" s="25">
        <f t="shared" si="4"/>
        <v>0</v>
      </c>
      <c r="J46" s="25">
        <f t="shared" si="4"/>
        <v>0</v>
      </c>
      <c r="K46" s="25">
        <f t="shared" si="4"/>
        <v>0</v>
      </c>
      <c r="L46" s="25">
        <f t="shared" si="4"/>
        <v>0</v>
      </c>
      <c r="M46" s="25">
        <f t="shared" si="2"/>
        <v>0</v>
      </c>
      <c r="O46" s="25" t="s">
        <v>176</v>
      </c>
      <c r="P46" s="25">
        <v>2222225</v>
      </c>
      <c r="Q46" s="25">
        <f>IF(ISERR(DGET(A$3:C$200,4,P45:P46)),,DGET(A$3:C$200,4,P45:P46))</f>
        <v>0</v>
      </c>
    </row>
    <row r="47" spans="2:17" x14ac:dyDescent="0.2">
      <c r="B47" s="200"/>
      <c r="C47" s="200"/>
      <c r="D47" s="203"/>
      <c r="E47" s="209"/>
      <c r="F47" s="202"/>
      <c r="G47" s="25">
        <f t="shared" si="4"/>
        <v>0</v>
      </c>
      <c r="H47" s="25">
        <f t="shared" si="4"/>
        <v>0</v>
      </c>
      <c r="I47" s="25">
        <f t="shared" si="4"/>
        <v>0</v>
      </c>
      <c r="J47" s="25">
        <f t="shared" si="4"/>
        <v>0</v>
      </c>
      <c r="K47" s="25">
        <f t="shared" si="4"/>
        <v>0</v>
      </c>
      <c r="L47" s="25">
        <f t="shared" si="4"/>
        <v>0</v>
      </c>
      <c r="M47" s="25">
        <f t="shared" si="2"/>
        <v>0</v>
      </c>
      <c r="P47" s="50" t="s">
        <v>209</v>
      </c>
    </row>
    <row r="48" spans="2:17" x14ac:dyDescent="0.2">
      <c r="B48" s="200"/>
      <c r="C48" s="200"/>
      <c r="D48" s="203"/>
      <c r="E48" s="209"/>
      <c r="F48" s="202"/>
      <c r="G48" s="25">
        <f t="shared" si="4"/>
        <v>0</v>
      </c>
      <c r="H48" s="25">
        <f t="shared" si="4"/>
        <v>0</v>
      </c>
      <c r="I48" s="25">
        <f t="shared" si="4"/>
        <v>0</v>
      </c>
      <c r="J48" s="25">
        <f t="shared" si="4"/>
        <v>0</v>
      </c>
      <c r="K48" s="25">
        <f t="shared" si="4"/>
        <v>0</v>
      </c>
      <c r="L48" s="25">
        <f t="shared" si="4"/>
        <v>0</v>
      </c>
      <c r="M48" s="25">
        <f t="shared" si="2"/>
        <v>0</v>
      </c>
      <c r="O48" s="25" t="s">
        <v>177</v>
      </c>
      <c r="P48" s="25">
        <v>2222226</v>
      </c>
      <c r="Q48" s="25">
        <f>IF(ISERR(DGET(A$3:C$200,4,P47:P48)),,DGET(A$3:C$200,4,P47:P48))</f>
        <v>0</v>
      </c>
    </row>
    <row r="49" spans="2:17" x14ac:dyDescent="0.2">
      <c r="B49" s="200"/>
      <c r="C49" s="200"/>
      <c r="D49" s="203"/>
      <c r="E49" s="209"/>
      <c r="F49" s="202"/>
      <c r="G49" s="25">
        <f t="shared" si="4"/>
        <v>0</v>
      </c>
      <c r="H49" s="25">
        <f t="shared" si="4"/>
        <v>0</v>
      </c>
      <c r="I49" s="25">
        <f t="shared" si="4"/>
        <v>0</v>
      </c>
      <c r="J49" s="25">
        <f t="shared" si="4"/>
        <v>0</v>
      </c>
      <c r="K49" s="25">
        <f t="shared" si="4"/>
        <v>0</v>
      </c>
      <c r="L49" s="25">
        <f t="shared" si="4"/>
        <v>0</v>
      </c>
      <c r="M49" s="25">
        <f t="shared" si="2"/>
        <v>0</v>
      </c>
      <c r="P49" s="50" t="s">
        <v>209</v>
      </c>
    </row>
    <row r="50" spans="2:17" x14ac:dyDescent="0.2">
      <c r="B50" s="200"/>
      <c r="C50" s="200"/>
      <c r="D50" s="203"/>
      <c r="E50" s="209"/>
      <c r="F50" s="202"/>
      <c r="G50" s="25">
        <f t="shared" si="4"/>
        <v>0</v>
      </c>
      <c r="H50" s="25">
        <f t="shared" si="4"/>
        <v>0</v>
      </c>
      <c r="I50" s="25">
        <f t="shared" si="4"/>
        <v>0</v>
      </c>
      <c r="J50" s="25">
        <f t="shared" si="4"/>
        <v>0</v>
      </c>
      <c r="K50" s="25">
        <f t="shared" si="4"/>
        <v>0</v>
      </c>
      <c r="L50" s="25">
        <f t="shared" si="4"/>
        <v>0</v>
      </c>
      <c r="M50" s="25">
        <f t="shared" si="2"/>
        <v>0</v>
      </c>
      <c r="O50" s="25" t="s">
        <v>178</v>
      </c>
      <c r="P50" s="25">
        <v>2222227</v>
      </c>
      <c r="Q50" s="25">
        <f>IF(ISERR(DGET(A$3:C$200,4,P49:P50)),,DGET(A$3:C$200,4,P49:P50))</f>
        <v>0</v>
      </c>
    </row>
    <row r="51" spans="2:17" x14ac:dyDescent="0.2">
      <c r="B51" s="200"/>
      <c r="C51" s="200"/>
      <c r="D51" s="203"/>
      <c r="E51" s="209"/>
      <c r="F51" s="202"/>
      <c r="G51" s="25">
        <f t="shared" si="4"/>
        <v>0</v>
      </c>
      <c r="H51" s="25">
        <f t="shared" si="4"/>
        <v>0</v>
      </c>
      <c r="I51" s="25">
        <f t="shared" si="4"/>
        <v>0</v>
      </c>
      <c r="J51" s="25">
        <f t="shared" si="4"/>
        <v>0</v>
      </c>
      <c r="K51" s="25">
        <f t="shared" si="4"/>
        <v>0</v>
      </c>
      <c r="L51" s="25">
        <f t="shared" si="4"/>
        <v>0</v>
      </c>
      <c r="M51" s="25">
        <f t="shared" si="2"/>
        <v>0</v>
      </c>
      <c r="P51" s="50" t="s">
        <v>209</v>
      </c>
    </row>
    <row r="52" spans="2:17" x14ac:dyDescent="0.2">
      <c r="B52" s="200"/>
      <c r="C52" s="200"/>
      <c r="D52" s="203"/>
      <c r="E52" s="209"/>
      <c r="F52" s="202"/>
      <c r="G52" s="25">
        <f t="shared" si="4"/>
        <v>0</v>
      </c>
      <c r="H52" s="25">
        <f t="shared" si="4"/>
        <v>0</v>
      </c>
      <c r="I52" s="25">
        <f t="shared" si="4"/>
        <v>0</v>
      </c>
      <c r="J52" s="25">
        <f t="shared" si="4"/>
        <v>0</v>
      </c>
      <c r="K52" s="25">
        <f t="shared" si="4"/>
        <v>0</v>
      </c>
      <c r="L52" s="25">
        <f t="shared" si="4"/>
        <v>0</v>
      </c>
      <c r="M52" s="25">
        <f t="shared" si="2"/>
        <v>0</v>
      </c>
      <c r="O52" s="25" t="s">
        <v>179</v>
      </c>
      <c r="P52" s="25">
        <v>2222228</v>
      </c>
      <c r="Q52" s="25">
        <f>IF(ISERR(DGET(A$3:C$200,4,P51:P52)),,DGET(A$3:C$200,4,P51:P52))</f>
        <v>0</v>
      </c>
    </row>
    <row r="53" spans="2:17" x14ac:dyDescent="0.2">
      <c r="B53" s="200"/>
      <c r="C53" s="200"/>
      <c r="D53" s="203"/>
      <c r="E53" s="209"/>
      <c r="F53" s="202"/>
      <c r="G53" s="25">
        <f t="shared" si="4"/>
        <v>0</v>
      </c>
      <c r="H53" s="25">
        <f t="shared" si="4"/>
        <v>0</v>
      </c>
      <c r="I53" s="25">
        <f t="shared" si="4"/>
        <v>0</v>
      </c>
      <c r="J53" s="25">
        <f t="shared" si="4"/>
        <v>0</v>
      </c>
      <c r="K53" s="25">
        <f t="shared" si="4"/>
        <v>0</v>
      </c>
      <c r="L53" s="25">
        <f t="shared" si="4"/>
        <v>0</v>
      </c>
      <c r="M53" s="25">
        <f t="shared" si="2"/>
        <v>0</v>
      </c>
      <c r="P53" s="50" t="s">
        <v>209</v>
      </c>
    </row>
    <row r="54" spans="2:17" x14ac:dyDescent="0.2">
      <c r="B54" s="200"/>
      <c r="C54" s="200"/>
      <c r="D54" s="203"/>
      <c r="E54" s="209"/>
      <c r="F54" s="202"/>
      <c r="G54" s="25">
        <f t="shared" si="4"/>
        <v>0</v>
      </c>
      <c r="H54" s="25">
        <f t="shared" si="4"/>
        <v>0</v>
      </c>
      <c r="I54" s="25">
        <f t="shared" si="4"/>
        <v>0</v>
      </c>
      <c r="J54" s="25">
        <f t="shared" si="4"/>
        <v>0</v>
      </c>
      <c r="K54" s="25">
        <f t="shared" si="4"/>
        <v>0</v>
      </c>
      <c r="L54" s="25">
        <f t="shared" si="4"/>
        <v>0</v>
      </c>
      <c r="M54" s="25">
        <f t="shared" si="2"/>
        <v>0</v>
      </c>
      <c r="O54" s="25" t="s">
        <v>180</v>
      </c>
      <c r="P54" s="25">
        <v>2222229</v>
      </c>
      <c r="Q54" s="25">
        <f>IF(ISERR(DGET(A$3:C$200,4,P53:P54)),,DGET(A$3:C$200,4,P53:P54))</f>
        <v>0</v>
      </c>
    </row>
    <row r="55" spans="2:17" x14ac:dyDescent="0.2">
      <c r="B55" s="200"/>
      <c r="C55" s="200"/>
      <c r="D55" s="203"/>
      <c r="E55" s="209"/>
      <c r="F55" s="202"/>
      <c r="G55" s="25">
        <f t="shared" si="4"/>
        <v>0</v>
      </c>
      <c r="H55" s="25">
        <f t="shared" si="4"/>
        <v>0</v>
      </c>
      <c r="I55" s="25">
        <f t="shared" si="4"/>
        <v>0</v>
      </c>
      <c r="J55" s="25">
        <f t="shared" si="4"/>
        <v>0</v>
      </c>
      <c r="K55" s="25">
        <f t="shared" si="4"/>
        <v>0</v>
      </c>
      <c r="L55" s="25">
        <f t="shared" si="4"/>
        <v>0</v>
      </c>
      <c r="M55" s="25">
        <f t="shared" si="2"/>
        <v>0</v>
      </c>
      <c r="P55" s="50" t="s">
        <v>209</v>
      </c>
    </row>
    <row r="56" spans="2:17" x14ac:dyDescent="0.2">
      <c r="B56" s="200"/>
      <c r="C56" s="200"/>
      <c r="D56" s="203"/>
      <c r="E56" s="209"/>
      <c r="F56" s="202"/>
      <c r="G56" s="25">
        <f t="shared" si="4"/>
        <v>0</v>
      </c>
      <c r="H56" s="25">
        <f t="shared" si="4"/>
        <v>0</v>
      </c>
      <c r="I56" s="25">
        <f t="shared" si="4"/>
        <v>0</v>
      </c>
      <c r="J56" s="25">
        <f t="shared" si="4"/>
        <v>0</v>
      </c>
      <c r="K56" s="25">
        <f t="shared" si="4"/>
        <v>0</v>
      </c>
      <c r="L56" s="25">
        <f t="shared" si="4"/>
        <v>0</v>
      </c>
      <c r="M56" s="25">
        <f t="shared" si="2"/>
        <v>0</v>
      </c>
      <c r="O56" s="25" t="s">
        <v>181</v>
      </c>
      <c r="P56" s="25">
        <v>2222230</v>
      </c>
      <c r="Q56" s="25">
        <f>IF(ISERR(DGET(A$3:C$200,4,P55:P56)),,DGET(A$3:C$200,4,P55:P56))</f>
        <v>0</v>
      </c>
    </row>
    <row r="57" spans="2:17" x14ac:dyDescent="0.2">
      <c r="B57" s="200"/>
      <c r="C57" s="200"/>
      <c r="D57" s="203"/>
      <c r="E57" s="209"/>
      <c r="F57" s="202"/>
      <c r="G57" s="25">
        <f t="shared" si="4"/>
        <v>0</v>
      </c>
      <c r="H57" s="25">
        <f t="shared" si="4"/>
        <v>0</v>
      </c>
      <c r="I57" s="25">
        <f t="shared" si="4"/>
        <v>0</v>
      </c>
      <c r="J57" s="25">
        <f t="shared" si="4"/>
        <v>0</v>
      </c>
      <c r="K57" s="25">
        <f t="shared" si="4"/>
        <v>0</v>
      </c>
      <c r="L57" s="25">
        <f t="shared" si="4"/>
        <v>0</v>
      </c>
      <c r="M57" s="25">
        <f t="shared" si="2"/>
        <v>0</v>
      </c>
      <c r="P57" s="50" t="s">
        <v>209</v>
      </c>
    </row>
    <row r="58" spans="2:17" x14ac:dyDescent="0.2">
      <c r="B58" s="200"/>
      <c r="C58" s="200"/>
      <c r="D58" s="203"/>
      <c r="E58" s="209"/>
      <c r="F58" s="202"/>
      <c r="G58" s="25">
        <f t="shared" si="4"/>
        <v>0</v>
      </c>
      <c r="H58" s="25">
        <f t="shared" si="4"/>
        <v>0</v>
      </c>
      <c r="I58" s="25">
        <f t="shared" si="4"/>
        <v>0</v>
      </c>
      <c r="J58" s="25">
        <f t="shared" si="4"/>
        <v>0</v>
      </c>
      <c r="K58" s="25">
        <f t="shared" si="4"/>
        <v>0</v>
      </c>
      <c r="L58" s="25">
        <f t="shared" si="4"/>
        <v>0</v>
      </c>
      <c r="M58" s="25">
        <f t="shared" si="2"/>
        <v>0</v>
      </c>
      <c r="O58" s="25" t="s">
        <v>182</v>
      </c>
      <c r="P58" s="25">
        <v>2222231</v>
      </c>
      <c r="Q58" s="25">
        <f>IF(ISERR(DGET(A$3:C$200,4,P57:P58)),,DGET(A$3:C$200,4,P57:P58))</f>
        <v>0</v>
      </c>
    </row>
    <row r="59" spans="2:17" x14ac:dyDescent="0.2">
      <c r="B59" s="200"/>
      <c r="C59" s="200"/>
      <c r="D59" s="203"/>
      <c r="E59" s="209"/>
      <c r="F59" s="202"/>
      <c r="G59" s="25">
        <f t="shared" si="4"/>
        <v>0</v>
      </c>
      <c r="H59" s="25">
        <f t="shared" si="4"/>
        <v>0</v>
      </c>
      <c r="I59" s="25">
        <f t="shared" si="4"/>
        <v>0</v>
      </c>
      <c r="J59" s="25">
        <f t="shared" si="4"/>
        <v>0</v>
      </c>
      <c r="K59" s="25">
        <f t="shared" si="4"/>
        <v>0</v>
      </c>
      <c r="L59" s="25">
        <f t="shared" si="4"/>
        <v>0</v>
      </c>
      <c r="M59" s="25">
        <f t="shared" si="2"/>
        <v>0</v>
      </c>
      <c r="P59" s="50" t="s">
        <v>209</v>
      </c>
    </row>
    <row r="60" spans="2:17" x14ac:dyDescent="0.2">
      <c r="B60" s="200"/>
      <c r="C60" s="200"/>
      <c r="D60" s="203"/>
      <c r="E60" s="209"/>
      <c r="F60" s="202"/>
      <c r="G60" s="25">
        <f t="shared" si="4"/>
        <v>0</v>
      </c>
      <c r="H60" s="25">
        <f t="shared" si="4"/>
        <v>0</v>
      </c>
      <c r="I60" s="25">
        <f t="shared" si="4"/>
        <v>0</v>
      </c>
      <c r="J60" s="25">
        <f t="shared" si="4"/>
        <v>0</v>
      </c>
      <c r="K60" s="25">
        <f t="shared" si="4"/>
        <v>0</v>
      </c>
      <c r="L60" s="25">
        <f t="shared" si="4"/>
        <v>0</v>
      </c>
      <c r="M60" s="25">
        <f t="shared" si="2"/>
        <v>0</v>
      </c>
      <c r="O60" s="25" t="s">
        <v>102</v>
      </c>
      <c r="P60" s="25">
        <v>2222232</v>
      </c>
      <c r="Q60" s="25">
        <f>IF(ISERR(DGET(A$3:C$200,4,P59:P60)),,DGET(A$3:C$200,4,P59:P60))</f>
        <v>0</v>
      </c>
    </row>
    <row r="61" spans="2:17" x14ac:dyDescent="0.2">
      <c r="B61" s="200"/>
      <c r="C61" s="200"/>
      <c r="D61" s="203"/>
      <c r="E61" s="209"/>
      <c r="F61" s="202"/>
      <c r="G61" s="25">
        <f t="shared" si="4"/>
        <v>0</v>
      </c>
      <c r="H61" s="25">
        <f t="shared" si="4"/>
        <v>0</v>
      </c>
      <c r="I61" s="25">
        <f t="shared" si="4"/>
        <v>0</v>
      </c>
      <c r="J61" s="25">
        <f t="shared" si="4"/>
        <v>0</v>
      </c>
      <c r="K61" s="25">
        <f t="shared" si="4"/>
        <v>0</v>
      </c>
      <c r="L61" s="25">
        <f t="shared" si="4"/>
        <v>0</v>
      </c>
      <c r="M61" s="25">
        <f t="shared" si="2"/>
        <v>0</v>
      </c>
      <c r="P61" s="50" t="s">
        <v>209</v>
      </c>
    </row>
    <row r="62" spans="2:17" x14ac:dyDescent="0.2">
      <c r="B62" s="200"/>
      <c r="C62" s="200"/>
      <c r="D62" s="203"/>
      <c r="E62" s="209"/>
      <c r="F62" s="202"/>
      <c r="G62" s="25">
        <f t="shared" si="4"/>
        <v>0</v>
      </c>
      <c r="H62" s="25">
        <f t="shared" si="4"/>
        <v>0</v>
      </c>
      <c r="I62" s="25">
        <f t="shared" si="4"/>
        <v>0</v>
      </c>
      <c r="J62" s="25">
        <f t="shared" si="4"/>
        <v>0</v>
      </c>
      <c r="K62" s="25">
        <f t="shared" si="4"/>
        <v>0</v>
      </c>
      <c r="L62" s="25">
        <f t="shared" si="4"/>
        <v>0</v>
      </c>
      <c r="M62" s="25">
        <f t="shared" si="2"/>
        <v>0</v>
      </c>
      <c r="O62" s="25" t="s">
        <v>103</v>
      </c>
      <c r="P62" s="25">
        <v>2222233</v>
      </c>
      <c r="Q62" s="25">
        <f>IF(ISERR(DGET(A$3:C$200,4,P61:P62)),,DGET(A$3:C$200,4,P61:P62))</f>
        <v>0</v>
      </c>
    </row>
    <row r="63" spans="2:17" x14ac:dyDescent="0.2">
      <c r="B63" s="200"/>
      <c r="C63" s="200"/>
      <c r="D63" s="203"/>
      <c r="E63" s="209"/>
      <c r="F63" s="202"/>
      <c r="G63" s="25">
        <f t="shared" si="4"/>
        <v>0</v>
      </c>
      <c r="H63" s="25">
        <f t="shared" si="4"/>
        <v>0</v>
      </c>
      <c r="I63" s="25">
        <f t="shared" si="4"/>
        <v>0</v>
      </c>
      <c r="J63" s="25">
        <f t="shared" si="4"/>
        <v>0</v>
      </c>
      <c r="K63" s="25">
        <f t="shared" si="4"/>
        <v>0</v>
      </c>
      <c r="L63" s="25">
        <f t="shared" si="4"/>
        <v>0</v>
      </c>
      <c r="M63" s="25">
        <f t="shared" si="2"/>
        <v>0</v>
      </c>
      <c r="P63" s="50" t="s">
        <v>209</v>
      </c>
    </row>
    <row r="64" spans="2:17" x14ac:dyDescent="0.2">
      <c r="B64" s="200"/>
      <c r="C64" s="200"/>
      <c r="D64" s="203"/>
      <c r="E64" s="209"/>
      <c r="F64" s="202"/>
      <c r="G64" s="25">
        <f t="shared" si="4"/>
        <v>0</v>
      </c>
      <c r="H64" s="25">
        <f t="shared" si="4"/>
        <v>0</v>
      </c>
      <c r="I64" s="25">
        <f t="shared" si="4"/>
        <v>0</v>
      </c>
      <c r="J64" s="25">
        <f t="shared" si="4"/>
        <v>0</v>
      </c>
      <c r="K64" s="25">
        <f t="shared" si="4"/>
        <v>0</v>
      </c>
      <c r="L64" s="25">
        <f t="shared" si="4"/>
        <v>0</v>
      </c>
      <c r="M64" s="25">
        <f t="shared" si="2"/>
        <v>0</v>
      </c>
      <c r="O64" s="25" t="s">
        <v>104</v>
      </c>
      <c r="P64" s="25">
        <v>2222234</v>
      </c>
      <c r="Q64" s="25">
        <f>IF(ISERR(DGET(A$3:C$200,4,P63:P64)),,DGET(A$3:C$200,4,P63:P64))</f>
        <v>0</v>
      </c>
    </row>
    <row r="65" spans="2:17" x14ac:dyDescent="0.2">
      <c r="B65" s="200"/>
      <c r="C65" s="200"/>
      <c r="D65" s="203"/>
      <c r="E65" s="209"/>
      <c r="F65" s="202"/>
      <c r="G65" s="25">
        <f t="shared" si="4"/>
        <v>0</v>
      </c>
      <c r="H65" s="25">
        <f t="shared" si="4"/>
        <v>0</v>
      </c>
      <c r="I65" s="25">
        <f t="shared" si="4"/>
        <v>0</v>
      </c>
      <c r="J65" s="25">
        <f t="shared" si="4"/>
        <v>0</v>
      </c>
      <c r="K65" s="25">
        <f t="shared" si="4"/>
        <v>0</v>
      </c>
      <c r="L65" s="25">
        <f t="shared" si="4"/>
        <v>0</v>
      </c>
      <c r="M65" s="25">
        <f t="shared" si="2"/>
        <v>0</v>
      </c>
      <c r="P65" s="50" t="s">
        <v>209</v>
      </c>
    </row>
    <row r="66" spans="2:17" x14ac:dyDescent="0.2">
      <c r="B66" s="200"/>
      <c r="C66" s="200"/>
      <c r="D66" s="203"/>
      <c r="E66" s="209"/>
      <c r="F66" s="202"/>
      <c r="G66" s="25">
        <f t="shared" si="4"/>
        <v>0</v>
      </c>
      <c r="H66" s="25">
        <f t="shared" si="4"/>
        <v>0</v>
      </c>
      <c r="I66" s="25">
        <f t="shared" si="4"/>
        <v>0</v>
      </c>
      <c r="J66" s="25">
        <f t="shared" si="4"/>
        <v>0</v>
      </c>
      <c r="K66" s="25">
        <f t="shared" si="4"/>
        <v>0</v>
      </c>
      <c r="L66" s="25">
        <f t="shared" si="4"/>
        <v>0</v>
      </c>
      <c r="M66" s="25">
        <f t="shared" si="2"/>
        <v>0</v>
      </c>
      <c r="O66" s="25" t="s">
        <v>105</v>
      </c>
      <c r="P66" s="25">
        <v>2222235</v>
      </c>
      <c r="Q66" s="25">
        <f>IF(ISERR(DGET(A$3:C$200,4,P65:P66)),,DGET(A$3:C$200,4,P65:P66))</f>
        <v>0</v>
      </c>
    </row>
    <row r="67" spans="2:17" x14ac:dyDescent="0.2">
      <c r="B67" s="200"/>
      <c r="C67" s="200"/>
      <c r="D67" s="203"/>
      <c r="E67" s="209"/>
      <c r="F67" s="202"/>
      <c r="G67" s="25">
        <f t="shared" si="4"/>
        <v>0</v>
      </c>
      <c r="H67" s="25">
        <f t="shared" si="4"/>
        <v>0</v>
      </c>
      <c r="I67" s="25">
        <f t="shared" si="4"/>
        <v>0</v>
      </c>
      <c r="J67" s="25">
        <f t="shared" ref="G67:L109" si="5">IF($B67&gt;0,IF(ISERR(FIND(J$3,$B67)),2,1),0)</f>
        <v>0</v>
      </c>
      <c r="K67" s="25">
        <f t="shared" si="5"/>
        <v>0</v>
      </c>
      <c r="L67" s="25">
        <f t="shared" si="5"/>
        <v>0</v>
      </c>
      <c r="M67" s="25">
        <f t="shared" si="2"/>
        <v>0</v>
      </c>
      <c r="P67" s="50" t="s">
        <v>209</v>
      </c>
    </row>
    <row r="68" spans="2:17" x14ac:dyDescent="0.2">
      <c r="B68" s="200"/>
      <c r="C68" s="200"/>
      <c r="D68" s="203"/>
      <c r="E68" s="209"/>
      <c r="F68" s="202"/>
      <c r="G68" s="25">
        <f t="shared" si="5"/>
        <v>0</v>
      </c>
      <c r="H68" s="25">
        <f t="shared" si="5"/>
        <v>0</v>
      </c>
      <c r="I68" s="25">
        <f t="shared" si="5"/>
        <v>0</v>
      </c>
      <c r="J68" s="25">
        <f t="shared" si="5"/>
        <v>0</v>
      </c>
      <c r="K68" s="25">
        <f t="shared" si="5"/>
        <v>0</v>
      </c>
      <c r="L68" s="25">
        <f t="shared" si="5"/>
        <v>0</v>
      </c>
      <c r="M68" s="25">
        <f t="shared" si="2"/>
        <v>0</v>
      </c>
      <c r="O68" s="25" t="s">
        <v>106</v>
      </c>
      <c r="P68" s="25">
        <v>2222236</v>
      </c>
      <c r="Q68" s="25">
        <f>IF(ISERR(DGET(A$3:C$200,4,P67:P68)),,DGET(A$3:C$200,4,P67:P68))</f>
        <v>0</v>
      </c>
    </row>
    <row r="69" spans="2:17" x14ac:dyDescent="0.2">
      <c r="B69" s="200"/>
      <c r="C69" s="200"/>
      <c r="D69" s="203"/>
      <c r="E69" s="209"/>
      <c r="F69" s="202"/>
      <c r="G69" s="25">
        <f t="shared" si="5"/>
        <v>0</v>
      </c>
      <c r="H69" s="25">
        <f t="shared" si="5"/>
        <v>0</v>
      </c>
      <c r="I69" s="25">
        <f t="shared" si="5"/>
        <v>0</v>
      </c>
      <c r="J69" s="25">
        <f t="shared" si="5"/>
        <v>0</v>
      </c>
      <c r="K69" s="25">
        <f t="shared" si="5"/>
        <v>0</v>
      </c>
      <c r="L69" s="25">
        <f t="shared" si="5"/>
        <v>0</v>
      </c>
      <c r="M69" s="25">
        <f t="shared" ref="M69:M132" si="6">IF($B69&gt;0,IF(ISERR(FIND(M$3,$B69)),2,10),0)</f>
        <v>0</v>
      </c>
      <c r="P69" s="50" t="s">
        <v>209</v>
      </c>
    </row>
    <row r="70" spans="2:17" x14ac:dyDescent="0.2">
      <c r="B70" s="200"/>
      <c r="C70" s="200"/>
      <c r="D70" s="203"/>
      <c r="E70" s="209"/>
      <c r="F70" s="202"/>
      <c r="G70" s="25">
        <f t="shared" si="5"/>
        <v>0</v>
      </c>
      <c r="H70" s="25">
        <f t="shared" si="5"/>
        <v>0</v>
      </c>
      <c r="I70" s="25">
        <f t="shared" si="5"/>
        <v>0</v>
      </c>
      <c r="J70" s="25">
        <f t="shared" si="5"/>
        <v>0</v>
      </c>
      <c r="K70" s="25">
        <f t="shared" si="5"/>
        <v>0</v>
      </c>
      <c r="L70" s="25">
        <f t="shared" si="5"/>
        <v>0</v>
      </c>
      <c r="M70" s="25">
        <f t="shared" si="6"/>
        <v>0</v>
      </c>
      <c r="O70" s="25" t="s">
        <v>204</v>
      </c>
      <c r="P70" s="25">
        <v>22222210</v>
      </c>
      <c r="Q70" s="25">
        <f>IF(ISERR(DGET(A$3:C$200,4,P69:P70)),,DGET(A$3:C$200,4,P69:P70))</f>
        <v>0</v>
      </c>
    </row>
    <row r="71" spans="2:17" x14ac:dyDescent="0.2">
      <c r="B71" s="200"/>
      <c r="C71" s="200"/>
      <c r="D71" s="203"/>
      <c r="E71" s="209"/>
      <c r="F71" s="202"/>
      <c r="G71" s="25">
        <f t="shared" si="5"/>
        <v>0</v>
      </c>
      <c r="H71" s="25">
        <f t="shared" si="5"/>
        <v>0</v>
      </c>
      <c r="I71" s="25">
        <f t="shared" si="5"/>
        <v>0</v>
      </c>
      <c r="J71" s="25">
        <f t="shared" si="5"/>
        <v>0</v>
      </c>
      <c r="K71" s="25">
        <f t="shared" si="5"/>
        <v>0</v>
      </c>
      <c r="L71" s="25">
        <f t="shared" si="5"/>
        <v>0</v>
      </c>
      <c r="M71" s="25">
        <f t="shared" si="6"/>
        <v>0</v>
      </c>
      <c r="P71" s="50" t="s">
        <v>209</v>
      </c>
    </row>
    <row r="72" spans="2:17" x14ac:dyDescent="0.2">
      <c r="B72" s="200"/>
      <c r="C72" s="200"/>
      <c r="D72" s="203"/>
      <c r="E72" s="209"/>
      <c r="F72" s="202"/>
      <c r="G72" s="25">
        <f t="shared" si="5"/>
        <v>0</v>
      </c>
      <c r="H72" s="25">
        <f t="shared" si="5"/>
        <v>0</v>
      </c>
      <c r="I72" s="25">
        <f t="shared" si="5"/>
        <v>0</v>
      </c>
      <c r="J72" s="25">
        <f t="shared" si="5"/>
        <v>0</v>
      </c>
      <c r="K72" s="25">
        <f t="shared" si="5"/>
        <v>0</v>
      </c>
      <c r="L72" s="25">
        <f t="shared" si="5"/>
        <v>0</v>
      </c>
      <c r="M72" s="25">
        <f t="shared" si="6"/>
        <v>0</v>
      </c>
      <c r="O72" s="25" t="s">
        <v>205</v>
      </c>
      <c r="P72" s="25">
        <v>22222211</v>
      </c>
      <c r="Q72" s="25">
        <f>IF(ISERR(DGET(A$3:C$200,4,P71:P72)),,DGET(A$3:C$200,4,P71:P72))</f>
        <v>0</v>
      </c>
    </row>
    <row r="73" spans="2:17" x14ac:dyDescent="0.2">
      <c r="B73" s="200"/>
      <c r="C73" s="200"/>
      <c r="D73" s="203"/>
      <c r="E73" s="209"/>
      <c r="F73" s="202"/>
      <c r="G73" s="25">
        <f t="shared" si="5"/>
        <v>0</v>
      </c>
      <c r="H73" s="25">
        <f t="shared" si="5"/>
        <v>0</v>
      </c>
      <c r="I73" s="25">
        <f t="shared" si="5"/>
        <v>0</v>
      </c>
      <c r="J73" s="25">
        <f t="shared" si="5"/>
        <v>0</v>
      </c>
      <c r="K73" s="25">
        <f t="shared" si="5"/>
        <v>0</v>
      </c>
      <c r="L73" s="25">
        <f t="shared" si="5"/>
        <v>0</v>
      </c>
      <c r="M73" s="25">
        <f t="shared" si="6"/>
        <v>0</v>
      </c>
      <c r="P73" s="50" t="s">
        <v>209</v>
      </c>
    </row>
    <row r="74" spans="2:17" x14ac:dyDescent="0.2">
      <c r="B74" s="200"/>
      <c r="C74" s="200"/>
      <c r="D74" s="203"/>
      <c r="E74" s="209"/>
      <c r="F74" s="202"/>
      <c r="G74" s="25">
        <f t="shared" si="5"/>
        <v>0</v>
      </c>
      <c r="H74" s="25">
        <f t="shared" si="5"/>
        <v>0</v>
      </c>
      <c r="I74" s="25">
        <f t="shared" si="5"/>
        <v>0</v>
      </c>
      <c r="J74" s="25">
        <f t="shared" si="5"/>
        <v>0</v>
      </c>
      <c r="K74" s="25">
        <f t="shared" si="5"/>
        <v>0</v>
      </c>
      <c r="L74" s="25">
        <f t="shared" si="5"/>
        <v>0</v>
      </c>
      <c r="M74" s="25">
        <f t="shared" si="6"/>
        <v>0</v>
      </c>
      <c r="O74" s="25" t="s">
        <v>206</v>
      </c>
      <c r="P74" s="25">
        <v>22222212</v>
      </c>
      <c r="Q74" s="25">
        <f>IF(ISERR(DGET(A$3:C$200,4,P73:P74)),,DGET(A$3:C$200,4,P73:P74))</f>
        <v>0</v>
      </c>
    </row>
    <row r="75" spans="2:17" x14ac:dyDescent="0.2">
      <c r="B75" s="200"/>
      <c r="C75" s="200"/>
      <c r="D75" s="203"/>
      <c r="E75" s="209"/>
      <c r="F75" s="202"/>
      <c r="G75" s="25">
        <f t="shared" si="5"/>
        <v>0</v>
      </c>
      <c r="H75" s="25">
        <f t="shared" si="5"/>
        <v>0</v>
      </c>
      <c r="I75" s="25">
        <f t="shared" si="5"/>
        <v>0</v>
      </c>
      <c r="J75" s="25">
        <f t="shared" si="5"/>
        <v>0</v>
      </c>
      <c r="K75" s="25">
        <f t="shared" si="5"/>
        <v>0</v>
      </c>
      <c r="L75" s="25">
        <f t="shared" si="5"/>
        <v>0</v>
      </c>
      <c r="M75" s="25">
        <f t="shared" si="6"/>
        <v>0</v>
      </c>
      <c r="P75" s="50" t="s">
        <v>209</v>
      </c>
    </row>
    <row r="76" spans="2:17" x14ac:dyDescent="0.2">
      <c r="B76" s="200"/>
      <c r="C76" s="200"/>
      <c r="D76" s="203"/>
      <c r="E76" s="209"/>
      <c r="F76" s="202"/>
      <c r="G76" s="25">
        <f t="shared" si="5"/>
        <v>0</v>
      </c>
      <c r="H76" s="25">
        <f t="shared" si="5"/>
        <v>0</v>
      </c>
      <c r="I76" s="25">
        <f t="shared" si="5"/>
        <v>0</v>
      </c>
      <c r="J76" s="25">
        <f t="shared" si="5"/>
        <v>0</v>
      </c>
      <c r="K76" s="25">
        <f t="shared" si="5"/>
        <v>0</v>
      </c>
      <c r="L76" s="25">
        <f t="shared" si="5"/>
        <v>0</v>
      </c>
      <c r="M76" s="25">
        <f t="shared" si="6"/>
        <v>0</v>
      </c>
      <c r="O76" s="25" t="s">
        <v>207</v>
      </c>
      <c r="P76" s="25">
        <v>22222213</v>
      </c>
      <c r="Q76" s="25">
        <f>IF(ISERR(DGET(A$3:C$200,4,P75:P76)),,DGET(A$3:C$200,4,P75:P76))</f>
        <v>0</v>
      </c>
    </row>
    <row r="77" spans="2:17" x14ac:dyDescent="0.2">
      <c r="B77" s="200"/>
      <c r="C77" s="200"/>
      <c r="D77" s="203"/>
      <c r="E77" s="209"/>
      <c r="F77" s="202"/>
      <c r="G77" s="25">
        <f t="shared" si="5"/>
        <v>0</v>
      </c>
      <c r="H77" s="25">
        <f t="shared" si="5"/>
        <v>0</v>
      </c>
      <c r="I77" s="25">
        <f t="shared" si="5"/>
        <v>0</v>
      </c>
      <c r="J77" s="25">
        <f t="shared" si="5"/>
        <v>0</v>
      </c>
      <c r="K77" s="25">
        <f t="shared" si="5"/>
        <v>0</v>
      </c>
      <c r="L77" s="25">
        <f t="shared" si="5"/>
        <v>0</v>
      </c>
      <c r="M77" s="25">
        <f t="shared" si="6"/>
        <v>0</v>
      </c>
      <c r="P77" s="50" t="s">
        <v>209</v>
      </c>
    </row>
    <row r="78" spans="2:17" x14ac:dyDescent="0.2">
      <c r="B78" s="200"/>
      <c r="C78" s="200"/>
      <c r="D78" s="203"/>
      <c r="E78" s="209"/>
      <c r="F78" s="202"/>
      <c r="G78" s="25">
        <f t="shared" si="5"/>
        <v>0</v>
      </c>
      <c r="H78" s="25">
        <f t="shared" si="5"/>
        <v>0</v>
      </c>
      <c r="I78" s="25">
        <f t="shared" si="5"/>
        <v>0</v>
      </c>
      <c r="J78" s="25">
        <f t="shared" si="5"/>
        <v>0</v>
      </c>
      <c r="K78" s="25">
        <f t="shared" si="5"/>
        <v>0</v>
      </c>
      <c r="L78" s="25">
        <f t="shared" si="5"/>
        <v>0</v>
      </c>
      <c r="M78" s="25">
        <f t="shared" si="6"/>
        <v>0</v>
      </c>
      <c r="O78" s="25" t="s">
        <v>208</v>
      </c>
      <c r="P78" s="25">
        <v>22222214</v>
      </c>
      <c r="Q78" s="25">
        <f>IF(ISERR(DGET(A$3:C$200,4,P77:P78)),,DGET(A$3:C$200,4,P77:P78))</f>
        <v>0</v>
      </c>
    </row>
    <row r="79" spans="2:17" x14ac:dyDescent="0.2">
      <c r="B79" s="200"/>
      <c r="C79" s="200"/>
      <c r="D79" s="203"/>
      <c r="E79" s="209"/>
      <c r="F79" s="202"/>
      <c r="G79" s="25">
        <f t="shared" si="5"/>
        <v>0</v>
      </c>
      <c r="H79" s="25">
        <f t="shared" si="5"/>
        <v>0</v>
      </c>
      <c r="I79" s="25">
        <f t="shared" si="5"/>
        <v>0</v>
      </c>
      <c r="J79" s="25">
        <f t="shared" si="5"/>
        <v>0</v>
      </c>
      <c r="K79" s="25">
        <f t="shared" si="5"/>
        <v>0</v>
      </c>
      <c r="L79" s="25">
        <f t="shared" si="5"/>
        <v>0</v>
      </c>
      <c r="M79" s="25">
        <f t="shared" si="6"/>
        <v>0</v>
      </c>
    </row>
    <row r="80" spans="2:17" x14ac:dyDescent="0.2">
      <c r="B80" s="200"/>
      <c r="C80" s="200"/>
      <c r="D80" s="203"/>
      <c r="E80" s="209"/>
      <c r="F80" s="202"/>
      <c r="G80" s="25">
        <f t="shared" si="5"/>
        <v>0</v>
      </c>
      <c r="H80" s="25">
        <f t="shared" si="5"/>
        <v>0</v>
      </c>
      <c r="I80" s="25">
        <f t="shared" si="5"/>
        <v>0</v>
      </c>
      <c r="J80" s="25">
        <f t="shared" si="5"/>
        <v>0</v>
      </c>
      <c r="K80" s="25">
        <f t="shared" si="5"/>
        <v>0</v>
      </c>
      <c r="L80" s="25">
        <f t="shared" si="5"/>
        <v>0</v>
      </c>
      <c r="M80" s="25">
        <f t="shared" si="6"/>
        <v>0</v>
      </c>
    </row>
    <row r="81" spans="2:13" x14ac:dyDescent="0.2">
      <c r="B81" s="200"/>
      <c r="C81" s="200"/>
      <c r="D81" s="203"/>
      <c r="E81" s="209"/>
      <c r="F81" s="202"/>
      <c r="G81" s="25">
        <f t="shared" si="5"/>
        <v>0</v>
      </c>
      <c r="H81" s="25">
        <f t="shared" si="5"/>
        <v>0</v>
      </c>
      <c r="I81" s="25">
        <f t="shared" si="5"/>
        <v>0</v>
      </c>
      <c r="J81" s="25">
        <f t="shared" si="5"/>
        <v>0</v>
      </c>
      <c r="K81" s="25">
        <f t="shared" si="5"/>
        <v>0</v>
      </c>
      <c r="L81" s="25">
        <f t="shared" si="5"/>
        <v>0</v>
      </c>
      <c r="M81" s="25">
        <f t="shared" si="6"/>
        <v>0</v>
      </c>
    </row>
    <row r="82" spans="2:13" x14ac:dyDescent="0.2">
      <c r="B82" s="200"/>
      <c r="C82" s="200"/>
      <c r="D82" s="203"/>
      <c r="E82" s="209"/>
      <c r="F82" s="202"/>
      <c r="G82" s="25">
        <f t="shared" si="5"/>
        <v>0</v>
      </c>
      <c r="H82" s="25">
        <f t="shared" si="5"/>
        <v>0</v>
      </c>
      <c r="I82" s="25">
        <f t="shared" si="5"/>
        <v>0</v>
      </c>
      <c r="J82" s="25">
        <f t="shared" si="5"/>
        <v>0</v>
      </c>
      <c r="K82" s="25">
        <f t="shared" si="5"/>
        <v>0</v>
      </c>
      <c r="L82" s="25">
        <f t="shared" si="5"/>
        <v>0</v>
      </c>
      <c r="M82" s="25">
        <f t="shared" si="6"/>
        <v>0</v>
      </c>
    </row>
    <row r="83" spans="2:13" x14ac:dyDescent="0.2">
      <c r="B83" s="200"/>
      <c r="C83" s="200"/>
      <c r="D83" s="203"/>
      <c r="E83" s="209"/>
      <c r="F83" s="202"/>
      <c r="G83" s="25">
        <f t="shared" si="5"/>
        <v>0</v>
      </c>
      <c r="H83" s="25">
        <f t="shared" si="5"/>
        <v>0</v>
      </c>
      <c r="I83" s="25">
        <f t="shared" si="5"/>
        <v>0</v>
      </c>
      <c r="J83" s="25">
        <f t="shared" si="5"/>
        <v>0</v>
      </c>
      <c r="K83" s="25">
        <f t="shared" si="5"/>
        <v>0</v>
      </c>
      <c r="L83" s="25">
        <f t="shared" si="5"/>
        <v>0</v>
      </c>
      <c r="M83" s="25">
        <f t="shared" si="6"/>
        <v>0</v>
      </c>
    </row>
    <row r="84" spans="2:13" x14ac:dyDescent="0.2">
      <c r="B84" s="200"/>
      <c r="C84" s="200"/>
      <c r="D84" s="203"/>
      <c r="E84" s="209"/>
      <c r="F84" s="202"/>
      <c r="G84" s="25">
        <f t="shared" si="5"/>
        <v>0</v>
      </c>
      <c r="H84" s="25">
        <f t="shared" si="5"/>
        <v>0</v>
      </c>
      <c r="I84" s="25">
        <f t="shared" si="5"/>
        <v>0</v>
      </c>
      <c r="J84" s="25">
        <f t="shared" si="5"/>
        <v>0</v>
      </c>
      <c r="K84" s="25">
        <f t="shared" si="5"/>
        <v>0</v>
      </c>
      <c r="L84" s="25">
        <f t="shared" si="5"/>
        <v>0</v>
      </c>
      <c r="M84" s="25">
        <f t="shared" si="6"/>
        <v>0</v>
      </c>
    </row>
    <row r="85" spans="2:13" x14ac:dyDescent="0.2">
      <c r="B85" s="200"/>
      <c r="C85" s="200"/>
      <c r="D85" s="203"/>
      <c r="E85" s="209"/>
      <c r="F85" s="202"/>
      <c r="G85" s="25">
        <f t="shared" si="5"/>
        <v>0</v>
      </c>
      <c r="H85" s="25">
        <f t="shared" si="5"/>
        <v>0</v>
      </c>
      <c r="I85" s="25">
        <f t="shared" si="5"/>
        <v>0</v>
      </c>
      <c r="J85" s="25">
        <f t="shared" si="5"/>
        <v>0</v>
      </c>
      <c r="K85" s="25">
        <f t="shared" si="5"/>
        <v>0</v>
      </c>
      <c r="L85" s="25">
        <f t="shared" si="5"/>
        <v>0</v>
      </c>
      <c r="M85" s="25">
        <f t="shared" si="6"/>
        <v>0</v>
      </c>
    </row>
    <row r="86" spans="2:13" x14ac:dyDescent="0.2">
      <c r="B86" s="200"/>
      <c r="C86" s="200"/>
      <c r="D86" s="203"/>
      <c r="E86" s="209"/>
      <c r="F86" s="202"/>
      <c r="G86" s="25">
        <f t="shared" si="5"/>
        <v>0</v>
      </c>
      <c r="H86" s="25">
        <f t="shared" si="5"/>
        <v>0</v>
      </c>
      <c r="I86" s="25">
        <f t="shared" si="5"/>
        <v>0</v>
      </c>
      <c r="J86" s="25">
        <f t="shared" si="5"/>
        <v>0</v>
      </c>
      <c r="K86" s="25">
        <f t="shared" si="5"/>
        <v>0</v>
      </c>
      <c r="L86" s="25">
        <f t="shared" si="5"/>
        <v>0</v>
      </c>
      <c r="M86" s="25">
        <f t="shared" si="6"/>
        <v>0</v>
      </c>
    </row>
    <row r="87" spans="2:13" x14ac:dyDescent="0.2">
      <c r="B87" s="200"/>
      <c r="C87" s="200"/>
      <c r="D87" s="203"/>
      <c r="E87" s="209"/>
      <c r="F87" s="202"/>
      <c r="G87" s="25">
        <f t="shared" si="5"/>
        <v>0</v>
      </c>
      <c r="H87" s="25">
        <f t="shared" si="5"/>
        <v>0</v>
      </c>
      <c r="I87" s="25">
        <f t="shared" si="5"/>
        <v>0</v>
      </c>
      <c r="J87" s="25">
        <f t="shared" si="5"/>
        <v>0</v>
      </c>
      <c r="K87" s="25">
        <f t="shared" si="5"/>
        <v>0</v>
      </c>
      <c r="L87" s="25">
        <f t="shared" si="5"/>
        <v>0</v>
      </c>
      <c r="M87" s="25">
        <f t="shared" si="6"/>
        <v>0</v>
      </c>
    </row>
    <row r="88" spans="2:13" x14ac:dyDescent="0.2">
      <c r="B88" s="200"/>
      <c r="C88" s="200"/>
      <c r="D88" s="203"/>
      <c r="E88" s="209"/>
      <c r="F88" s="202"/>
      <c r="G88" s="25">
        <f t="shared" si="5"/>
        <v>0</v>
      </c>
      <c r="H88" s="25">
        <f t="shared" si="5"/>
        <v>0</v>
      </c>
      <c r="I88" s="25">
        <f t="shared" si="5"/>
        <v>0</v>
      </c>
      <c r="J88" s="25">
        <f t="shared" si="5"/>
        <v>0</v>
      </c>
      <c r="K88" s="25">
        <f t="shared" si="5"/>
        <v>0</v>
      </c>
      <c r="L88" s="25">
        <f t="shared" si="5"/>
        <v>0</v>
      </c>
      <c r="M88" s="25">
        <f t="shared" si="6"/>
        <v>0</v>
      </c>
    </row>
    <row r="89" spans="2:13" x14ac:dyDescent="0.2">
      <c r="B89" s="200"/>
      <c r="C89" s="200"/>
      <c r="D89" s="203"/>
      <c r="E89" s="209"/>
      <c r="F89" s="202"/>
      <c r="G89" s="25">
        <f t="shared" si="5"/>
        <v>0</v>
      </c>
      <c r="H89" s="25">
        <f t="shared" si="5"/>
        <v>0</v>
      </c>
      <c r="I89" s="25">
        <f t="shared" si="5"/>
        <v>0</v>
      </c>
      <c r="J89" s="25">
        <f t="shared" si="5"/>
        <v>0</v>
      </c>
      <c r="K89" s="25">
        <f t="shared" si="5"/>
        <v>0</v>
      </c>
      <c r="L89" s="25">
        <f t="shared" si="5"/>
        <v>0</v>
      </c>
      <c r="M89" s="25">
        <f t="shared" si="6"/>
        <v>0</v>
      </c>
    </row>
    <row r="90" spans="2:13" x14ac:dyDescent="0.2">
      <c r="B90" s="200"/>
      <c r="C90" s="200"/>
      <c r="D90" s="203"/>
      <c r="E90" s="209"/>
      <c r="F90" s="202"/>
      <c r="G90" s="25">
        <f t="shared" si="5"/>
        <v>0</v>
      </c>
      <c r="H90" s="25">
        <f t="shared" si="5"/>
        <v>0</v>
      </c>
      <c r="I90" s="25">
        <f t="shared" si="5"/>
        <v>0</v>
      </c>
      <c r="J90" s="25">
        <f t="shared" si="5"/>
        <v>0</v>
      </c>
      <c r="K90" s="25">
        <f t="shared" si="5"/>
        <v>0</v>
      </c>
      <c r="L90" s="25">
        <f t="shared" si="5"/>
        <v>0</v>
      </c>
      <c r="M90" s="25">
        <f t="shared" si="6"/>
        <v>0</v>
      </c>
    </row>
    <row r="91" spans="2:13" x14ac:dyDescent="0.2">
      <c r="B91" s="200"/>
      <c r="C91" s="200"/>
      <c r="D91" s="203"/>
      <c r="E91" s="209"/>
      <c r="F91" s="202"/>
      <c r="G91" s="25">
        <f t="shared" si="5"/>
        <v>0</v>
      </c>
      <c r="H91" s="25">
        <f t="shared" si="5"/>
        <v>0</v>
      </c>
      <c r="I91" s="25">
        <f t="shared" si="5"/>
        <v>0</v>
      </c>
      <c r="J91" s="25">
        <f t="shared" si="5"/>
        <v>0</v>
      </c>
      <c r="K91" s="25">
        <f t="shared" si="5"/>
        <v>0</v>
      </c>
      <c r="L91" s="25">
        <f t="shared" si="5"/>
        <v>0</v>
      </c>
      <c r="M91" s="25">
        <f t="shared" si="6"/>
        <v>0</v>
      </c>
    </row>
    <row r="92" spans="2:13" x14ac:dyDescent="0.2">
      <c r="B92" s="200"/>
      <c r="C92" s="200"/>
      <c r="D92" s="203"/>
      <c r="E92" s="209"/>
      <c r="F92" s="202"/>
      <c r="G92" s="25">
        <f t="shared" si="5"/>
        <v>0</v>
      </c>
      <c r="H92" s="25">
        <f t="shared" si="5"/>
        <v>0</v>
      </c>
      <c r="I92" s="25">
        <f t="shared" si="5"/>
        <v>0</v>
      </c>
      <c r="J92" s="25">
        <f t="shared" si="5"/>
        <v>0</v>
      </c>
      <c r="K92" s="25">
        <f t="shared" si="5"/>
        <v>0</v>
      </c>
      <c r="L92" s="25">
        <f t="shared" si="5"/>
        <v>0</v>
      </c>
      <c r="M92" s="25">
        <f t="shared" si="6"/>
        <v>0</v>
      </c>
    </row>
    <row r="93" spans="2:13" x14ac:dyDescent="0.2">
      <c r="B93" s="200"/>
      <c r="C93" s="200"/>
      <c r="D93" s="203"/>
      <c r="E93" s="209"/>
      <c r="F93" s="202"/>
      <c r="G93" s="25">
        <f t="shared" si="5"/>
        <v>0</v>
      </c>
      <c r="H93" s="25">
        <f t="shared" si="5"/>
        <v>0</v>
      </c>
      <c r="I93" s="25">
        <f t="shared" si="5"/>
        <v>0</v>
      </c>
      <c r="J93" s="25">
        <f t="shared" si="5"/>
        <v>0</v>
      </c>
      <c r="K93" s="25">
        <f t="shared" si="5"/>
        <v>0</v>
      </c>
      <c r="L93" s="25">
        <f t="shared" si="5"/>
        <v>0</v>
      </c>
      <c r="M93" s="25">
        <f t="shared" si="6"/>
        <v>0</v>
      </c>
    </row>
    <row r="94" spans="2:13" x14ac:dyDescent="0.2">
      <c r="B94" s="200"/>
      <c r="C94" s="200"/>
      <c r="D94" s="203"/>
      <c r="E94" s="209"/>
      <c r="F94" s="202"/>
      <c r="G94" s="25">
        <f t="shared" si="5"/>
        <v>0</v>
      </c>
      <c r="H94" s="25">
        <f t="shared" si="5"/>
        <v>0</v>
      </c>
      <c r="I94" s="25">
        <f t="shared" si="5"/>
        <v>0</v>
      </c>
      <c r="J94" s="25">
        <f t="shared" si="5"/>
        <v>0</v>
      </c>
      <c r="K94" s="25">
        <f t="shared" si="5"/>
        <v>0</v>
      </c>
      <c r="L94" s="25">
        <f t="shared" si="5"/>
        <v>0</v>
      </c>
      <c r="M94" s="25">
        <f t="shared" si="6"/>
        <v>0</v>
      </c>
    </row>
    <row r="95" spans="2:13" x14ac:dyDescent="0.2">
      <c r="B95" s="200"/>
      <c r="C95" s="200"/>
      <c r="D95" s="203"/>
      <c r="E95" s="209"/>
      <c r="F95" s="202"/>
      <c r="G95" s="25">
        <f t="shared" si="5"/>
        <v>0</v>
      </c>
      <c r="H95" s="25">
        <f t="shared" si="5"/>
        <v>0</v>
      </c>
      <c r="I95" s="25">
        <f t="shared" si="5"/>
        <v>0</v>
      </c>
      <c r="J95" s="25">
        <f t="shared" si="5"/>
        <v>0</v>
      </c>
      <c r="K95" s="25">
        <f t="shared" si="5"/>
        <v>0</v>
      </c>
      <c r="L95" s="25">
        <f t="shared" si="5"/>
        <v>0</v>
      </c>
      <c r="M95" s="25">
        <f t="shared" si="6"/>
        <v>0</v>
      </c>
    </row>
    <row r="96" spans="2:13" x14ac:dyDescent="0.2">
      <c r="B96" s="200"/>
      <c r="C96" s="200"/>
      <c r="D96" s="203"/>
      <c r="E96" s="209"/>
      <c r="F96" s="202"/>
      <c r="G96" s="25">
        <f t="shared" si="5"/>
        <v>0</v>
      </c>
      <c r="H96" s="25">
        <f t="shared" si="5"/>
        <v>0</v>
      </c>
      <c r="I96" s="25">
        <f t="shared" si="5"/>
        <v>0</v>
      </c>
      <c r="J96" s="25">
        <f t="shared" si="5"/>
        <v>0</v>
      </c>
      <c r="K96" s="25">
        <f t="shared" si="5"/>
        <v>0</v>
      </c>
      <c r="L96" s="25">
        <f t="shared" si="5"/>
        <v>0</v>
      </c>
      <c r="M96" s="25">
        <f t="shared" si="6"/>
        <v>0</v>
      </c>
    </row>
    <row r="97" spans="2:13" x14ac:dyDescent="0.2">
      <c r="B97" s="200"/>
      <c r="C97" s="200"/>
      <c r="D97" s="203"/>
      <c r="E97" s="209"/>
      <c r="F97" s="202"/>
      <c r="G97" s="25">
        <f t="shared" si="5"/>
        <v>0</v>
      </c>
      <c r="H97" s="25">
        <f t="shared" si="5"/>
        <v>0</v>
      </c>
      <c r="I97" s="25">
        <f t="shared" si="5"/>
        <v>0</v>
      </c>
      <c r="J97" s="25">
        <f t="shared" si="5"/>
        <v>0</v>
      </c>
      <c r="K97" s="25">
        <f t="shared" si="5"/>
        <v>0</v>
      </c>
      <c r="L97" s="25">
        <f t="shared" si="5"/>
        <v>0</v>
      </c>
      <c r="M97" s="25">
        <f t="shared" si="6"/>
        <v>0</v>
      </c>
    </row>
    <row r="98" spans="2:13" x14ac:dyDescent="0.2">
      <c r="B98" s="200"/>
      <c r="C98" s="200"/>
      <c r="D98" s="203"/>
      <c r="E98" s="209"/>
      <c r="F98" s="202"/>
      <c r="G98" s="25">
        <f t="shared" si="5"/>
        <v>0</v>
      </c>
      <c r="H98" s="25">
        <f t="shared" si="5"/>
        <v>0</v>
      </c>
      <c r="I98" s="25">
        <f t="shared" si="5"/>
        <v>0</v>
      </c>
      <c r="J98" s="25">
        <f t="shared" si="5"/>
        <v>0</v>
      </c>
      <c r="K98" s="25">
        <f t="shared" si="5"/>
        <v>0</v>
      </c>
      <c r="L98" s="25">
        <f t="shared" si="5"/>
        <v>0</v>
      </c>
      <c r="M98" s="25">
        <f t="shared" si="6"/>
        <v>0</v>
      </c>
    </row>
    <row r="99" spans="2:13" x14ac:dyDescent="0.2">
      <c r="B99" s="200"/>
      <c r="C99" s="200"/>
      <c r="D99" s="203"/>
      <c r="E99" s="209"/>
      <c r="F99" s="202"/>
      <c r="G99" s="25">
        <f t="shared" si="5"/>
        <v>0</v>
      </c>
      <c r="H99" s="25">
        <f t="shared" si="5"/>
        <v>0</v>
      </c>
      <c r="I99" s="25">
        <f t="shared" si="5"/>
        <v>0</v>
      </c>
      <c r="J99" s="25">
        <f t="shared" si="5"/>
        <v>0</v>
      </c>
      <c r="K99" s="25">
        <f t="shared" si="5"/>
        <v>0</v>
      </c>
      <c r="L99" s="25">
        <f t="shared" si="5"/>
        <v>0</v>
      </c>
      <c r="M99" s="25">
        <f t="shared" si="6"/>
        <v>0</v>
      </c>
    </row>
    <row r="100" spans="2:13" x14ac:dyDescent="0.2">
      <c r="B100" s="200"/>
      <c r="C100" s="200"/>
      <c r="D100" s="203"/>
      <c r="E100" s="209"/>
      <c r="F100" s="202"/>
      <c r="G100" s="25">
        <f t="shared" si="5"/>
        <v>0</v>
      </c>
      <c r="H100" s="25">
        <f t="shared" si="5"/>
        <v>0</v>
      </c>
      <c r="I100" s="25">
        <f t="shared" si="5"/>
        <v>0</v>
      </c>
      <c r="J100" s="25">
        <f t="shared" si="5"/>
        <v>0</v>
      </c>
      <c r="K100" s="25">
        <f t="shared" si="5"/>
        <v>0</v>
      </c>
      <c r="L100" s="25">
        <f t="shared" si="5"/>
        <v>0</v>
      </c>
      <c r="M100" s="25">
        <f t="shared" si="6"/>
        <v>0</v>
      </c>
    </row>
    <row r="101" spans="2:13" x14ac:dyDescent="0.2">
      <c r="B101" s="200"/>
      <c r="C101" s="200"/>
      <c r="D101" s="203"/>
      <c r="E101" s="209"/>
      <c r="F101" s="202"/>
      <c r="G101" s="25">
        <f t="shared" si="5"/>
        <v>0</v>
      </c>
      <c r="H101" s="25">
        <f t="shared" si="5"/>
        <v>0</v>
      </c>
      <c r="I101" s="25">
        <f t="shared" si="5"/>
        <v>0</v>
      </c>
      <c r="J101" s="25">
        <f t="shared" si="5"/>
        <v>0</v>
      </c>
      <c r="K101" s="25">
        <f t="shared" si="5"/>
        <v>0</v>
      </c>
      <c r="L101" s="25">
        <f t="shared" si="5"/>
        <v>0</v>
      </c>
      <c r="M101" s="25">
        <f t="shared" si="6"/>
        <v>0</v>
      </c>
    </row>
    <row r="102" spans="2:13" x14ac:dyDescent="0.2">
      <c r="B102" s="200"/>
      <c r="C102" s="200"/>
      <c r="D102" s="203"/>
      <c r="E102" s="209"/>
      <c r="F102" s="202"/>
      <c r="G102" s="25">
        <f t="shared" si="5"/>
        <v>0</v>
      </c>
      <c r="H102" s="25">
        <f t="shared" si="5"/>
        <v>0</v>
      </c>
      <c r="I102" s="25">
        <f t="shared" si="5"/>
        <v>0</v>
      </c>
      <c r="J102" s="25">
        <f t="shared" si="5"/>
        <v>0</v>
      </c>
      <c r="K102" s="25">
        <f t="shared" si="5"/>
        <v>0</v>
      </c>
      <c r="L102" s="25">
        <f t="shared" si="5"/>
        <v>0</v>
      </c>
      <c r="M102" s="25">
        <f t="shared" si="6"/>
        <v>0</v>
      </c>
    </row>
    <row r="103" spans="2:13" x14ac:dyDescent="0.2">
      <c r="B103" s="200"/>
      <c r="C103" s="200"/>
      <c r="D103" s="203"/>
      <c r="E103" s="209"/>
      <c r="F103" s="202"/>
      <c r="G103" s="25">
        <f t="shared" si="5"/>
        <v>0</v>
      </c>
      <c r="H103" s="25">
        <f t="shared" si="5"/>
        <v>0</v>
      </c>
      <c r="I103" s="25">
        <f t="shared" si="5"/>
        <v>0</v>
      </c>
      <c r="J103" s="25">
        <f t="shared" si="5"/>
        <v>0</v>
      </c>
      <c r="K103" s="25">
        <f t="shared" si="5"/>
        <v>0</v>
      </c>
      <c r="L103" s="25">
        <f t="shared" si="5"/>
        <v>0</v>
      </c>
      <c r="M103" s="25">
        <f t="shared" si="6"/>
        <v>0</v>
      </c>
    </row>
    <row r="104" spans="2:13" x14ac:dyDescent="0.2">
      <c r="B104" s="200"/>
      <c r="C104" s="200"/>
      <c r="D104" s="203"/>
      <c r="E104" s="209"/>
      <c r="F104" s="202"/>
      <c r="G104" s="25">
        <f t="shared" si="5"/>
        <v>0</v>
      </c>
      <c r="H104" s="25">
        <f t="shared" si="5"/>
        <v>0</v>
      </c>
      <c r="I104" s="25">
        <f t="shared" si="5"/>
        <v>0</v>
      </c>
      <c r="J104" s="25">
        <f t="shared" si="5"/>
        <v>0</v>
      </c>
      <c r="K104" s="25">
        <f t="shared" si="5"/>
        <v>0</v>
      </c>
      <c r="L104" s="25">
        <f t="shared" si="5"/>
        <v>0</v>
      </c>
      <c r="M104" s="25">
        <f t="shared" si="6"/>
        <v>0</v>
      </c>
    </row>
    <row r="105" spans="2:13" x14ac:dyDescent="0.2">
      <c r="B105" s="200"/>
      <c r="C105" s="200"/>
      <c r="D105" s="203"/>
      <c r="E105" s="209"/>
      <c r="F105" s="202"/>
      <c r="G105" s="25">
        <f t="shared" si="5"/>
        <v>0</v>
      </c>
      <c r="H105" s="25">
        <f t="shared" si="5"/>
        <v>0</v>
      </c>
      <c r="I105" s="25">
        <f t="shared" si="5"/>
        <v>0</v>
      </c>
      <c r="J105" s="25">
        <f t="shared" si="5"/>
        <v>0</v>
      </c>
      <c r="K105" s="25">
        <f t="shared" si="5"/>
        <v>0</v>
      </c>
      <c r="L105" s="25">
        <f t="shared" si="5"/>
        <v>0</v>
      </c>
      <c r="M105" s="25">
        <f t="shared" si="6"/>
        <v>0</v>
      </c>
    </row>
    <row r="106" spans="2:13" x14ac:dyDescent="0.2">
      <c r="B106" s="200"/>
      <c r="C106" s="200"/>
      <c r="D106" s="203"/>
      <c r="E106" s="209"/>
      <c r="F106" s="202"/>
      <c r="G106" s="25">
        <f t="shared" si="5"/>
        <v>0</v>
      </c>
      <c r="H106" s="25">
        <f t="shared" si="5"/>
        <v>0</v>
      </c>
      <c r="I106" s="25">
        <f t="shared" si="5"/>
        <v>0</v>
      </c>
      <c r="J106" s="25">
        <f t="shared" si="5"/>
        <v>0</v>
      </c>
      <c r="K106" s="25">
        <f t="shared" si="5"/>
        <v>0</v>
      </c>
      <c r="L106" s="25">
        <f t="shared" si="5"/>
        <v>0</v>
      </c>
      <c r="M106" s="25">
        <f t="shared" si="6"/>
        <v>0</v>
      </c>
    </row>
    <row r="107" spans="2:13" x14ac:dyDescent="0.2">
      <c r="B107" s="200"/>
      <c r="C107" s="200"/>
      <c r="D107" s="203"/>
      <c r="E107" s="209"/>
      <c r="F107" s="202"/>
      <c r="G107" s="25">
        <f t="shared" si="5"/>
        <v>0</v>
      </c>
      <c r="H107" s="25">
        <f t="shared" si="5"/>
        <v>0</v>
      </c>
      <c r="I107" s="25">
        <f t="shared" si="5"/>
        <v>0</v>
      </c>
      <c r="J107" s="25">
        <f t="shared" si="5"/>
        <v>0</v>
      </c>
      <c r="K107" s="25">
        <f t="shared" si="5"/>
        <v>0</v>
      </c>
      <c r="L107" s="25">
        <f t="shared" si="5"/>
        <v>0</v>
      </c>
      <c r="M107" s="25">
        <f t="shared" si="6"/>
        <v>0</v>
      </c>
    </row>
    <row r="108" spans="2:13" x14ac:dyDescent="0.2">
      <c r="B108" s="200"/>
      <c r="C108" s="200"/>
      <c r="D108" s="203"/>
      <c r="E108" s="209"/>
      <c r="F108" s="202"/>
      <c r="G108" s="25">
        <f t="shared" si="5"/>
        <v>0</v>
      </c>
      <c r="H108" s="25">
        <f t="shared" si="5"/>
        <v>0</v>
      </c>
      <c r="I108" s="25">
        <f t="shared" si="5"/>
        <v>0</v>
      </c>
      <c r="J108" s="25">
        <f t="shared" si="5"/>
        <v>0</v>
      </c>
      <c r="K108" s="25">
        <f t="shared" si="5"/>
        <v>0</v>
      </c>
      <c r="L108" s="25">
        <f t="shared" si="5"/>
        <v>0</v>
      </c>
      <c r="M108" s="25">
        <f t="shared" si="6"/>
        <v>0</v>
      </c>
    </row>
    <row r="109" spans="2:13" x14ac:dyDescent="0.2">
      <c r="B109" s="200"/>
      <c r="C109" s="200"/>
      <c r="D109" s="203"/>
      <c r="E109" s="209"/>
      <c r="F109" s="202"/>
      <c r="G109" s="25">
        <f t="shared" si="5"/>
        <v>0</v>
      </c>
      <c r="H109" s="25">
        <f t="shared" si="5"/>
        <v>0</v>
      </c>
      <c r="I109" s="25">
        <f t="shared" si="5"/>
        <v>0</v>
      </c>
      <c r="J109" s="25">
        <f t="shared" si="5"/>
        <v>0</v>
      </c>
      <c r="K109" s="25">
        <f t="shared" si="5"/>
        <v>0</v>
      </c>
      <c r="L109" s="25">
        <f t="shared" si="5"/>
        <v>0</v>
      </c>
      <c r="M109" s="25">
        <f t="shared" si="6"/>
        <v>0</v>
      </c>
    </row>
    <row r="110" spans="2:13" x14ac:dyDescent="0.2">
      <c r="B110" s="200"/>
      <c r="C110" s="200"/>
      <c r="D110" s="203"/>
      <c r="E110" s="209"/>
      <c r="F110" s="202"/>
      <c r="G110" s="25">
        <f t="shared" ref="G110:L152" si="7">IF($B110&gt;0,IF(ISERR(FIND(G$3,$B110)),2,1),0)</f>
        <v>0</v>
      </c>
      <c r="H110" s="25">
        <f t="shared" si="7"/>
        <v>0</v>
      </c>
      <c r="I110" s="25">
        <f t="shared" si="7"/>
        <v>0</v>
      </c>
      <c r="J110" s="25">
        <f t="shared" si="7"/>
        <v>0</v>
      </c>
      <c r="K110" s="25">
        <f t="shared" si="7"/>
        <v>0</v>
      </c>
      <c r="L110" s="25">
        <f t="shared" si="7"/>
        <v>0</v>
      </c>
      <c r="M110" s="25">
        <f t="shared" si="6"/>
        <v>0</v>
      </c>
    </row>
    <row r="111" spans="2:13" x14ac:dyDescent="0.2">
      <c r="B111" s="200"/>
      <c r="C111" s="200"/>
      <c r="D111" s="203"/>
      <c r="E111" s="209"/>
      <c r="F111" s="202"/>
      <c r="G111" s="25">
        <f t="shared" si="7"/>
        <v>0</v>
      </c>
      <c r="H111" s="25">
        <f t="shared" si="7"/>
        <v>0</v>
      </c>
      <c r="I111" s="25">
        <f t="shared" si="7"/>
        <v>0</v>
      </c>
      <c r="J111" s="25">
        <f t="shared" si="7"/>
        <v>0</v>
      </c>
      <c r="K111" s="25">
        <f t="shared" si="7"/>
        <v>0</v>
      </c>
      <c r="L111" s="25">
        <f t="shared" si="7"/>
        <v>0</v>
      </c>
      <c r="M111" s="25">
        <f t="shared" si="6"/>
        <v>0</v>
      </c>
    </row>
    <row r="112" spans="2:13" x14ac:dyDescent="0.2">
      <c r="B112" s="200"/>
      <c r="C112" s="200"/>
      <c r="D112" s="203"/>
      <c r="E112" s="209"/>
      <c r="F112" s="202"/>
      <c r="G112" s="25">
        <f t="shared" si="7"/>
        <v>0</v>
      </c>
      <c r="H112" s="25">
        <f t="shared" si="7"/>
        <v>0</v>
      </c>
      <c r="I112" s="25">
        <f t="shared" si="7"/>
        <v>0</v>
      </c>
      <c r="J112" s="25">
        <f t="shared" si="7"/>
        <v>0</v>
      </c>
      <c r="K112" s="25">
        <f t="shared" si="7"/>
        <v>0</v>
      </c>
      <c r="L112" s="25">
        <f t="shared" si="7"/>
        <v>0</v>
      </c>
      <c r="M112" s="25">
        <f t="shared" si="6"/>
        <v>0</v>
      </c>
    </row>
    <row r="113" spans="2:13" x14ac:dyDescent="0.2">
      <c r="B113" s="200"/>
      <c r="C113" s="200"/>
      <c r="D113" s="203"/>
      <c r="E113" s="209"/>
      <c r="F113" s="202"/>
      <c r="G113" s="25">
        <f t="shared" si="7"/>
        <v>0</v>
      </c>
      <c r="H113" s="25">
        <f t="shared" si="7"/>
        <v>0</v>
      </c>
      <c r="I113" s="25">
        <f t="shared" si="7"/>
        <v>0</v>
      </c>
      <c r="J113" s="25">
        <f t="shared" si="7"/>
        <v>0</v>
      </c>
      <c r="K113" s="25">
        <f t="shared" si="7"/>
        <v>0</v>
      </c>
      <c r="L113" s="25">
        <f t="shared" si="7"/>
        <v>0</v>
      </c>
      <c r="M113" s="25">
        <f t="shared" si="6"/>
        <v>0</v>
      </c>
    </row>
    <row r="114" spans="2:13" x14ac:dyDescent="0.2">
      <c r="B114" s="200"/>
      <c r="C114" s="200"/>
      <c r="D114" s="203"/>
      <c r="E114" s="209"/>
      <c r="F114" s="202"/>
      <c r="G114" s="25">
        <f t="shared" si="7"/>
        <v>0</v>
      </c>
      <c r="H114" s="25">
        <f t="shared" si="7"/>
        <v>0</v>
      </c>
      <c r="I114" s="25">
        <f t="shared" si="7"/>
        <v>0</v>
      </c>
      <c r="J114" s="25">
        <f t="shared" si="7"/>
        <v>0</v>
      </c>
      <c r="K114" s="25">
        <f t="shared" si="7"/>
        <v>0</v>
      </c>
      <c r="L114" s="25">
        <f t="shared" si="7"/>
        <v>0</v>
      </c>
      <c r="M114" s="25">
        <f t="shared" si="6"/>
        <v>0</v>
      </c>
    </row>
    <row r="115" spans="2:13" x14ac:dyDescent="0.2">
      <c r="B115" s="200"/>
      <c r="C115" s="200"/>
      <c r="D115" s="203"/>
      <c r="E115" s="209"/>
      <c r="F115" s="202"/>
      <c r="G115" s="25">
        <f t="shared" si="7"/>
        <v>0</v>
      </c>
      <c r="H115" s="25">
        <f t="shared" si="7"/>
        <v>0</v>
      </c>
      <c r="I115" s="25">
        <f t="shared" si="7"/>
        <v>0</v>
      </c>
      <c r="J115" s="25">
        <f t="shared" si="7"/>
        <v>0</v>
      </c>
      <c r="K115" s="25">
        <f t="shared" si="7"/>
        <v>0</v>
      </c>
      <c r="L115" s="25">
        <f t="shared" si="7"/>
        <v>0</v>
      </c>
      <c r="M115" s="25">
        <f t="shared" si="6"/>
        <v>0</v>
      </c>
    </row>
    <row r="116" spans="2:13" x14ac:dyDescent="0.2">
      <c r="B116" s="200"/>
      <c r="C116" s="200"/>
      <c r="D116" s="203"/>
      <c r="E116" s="209"/>
      <c r="F116" s="202"/>
      <c r="G116" s="25">
        <f t="shared" si="7"/>
        <v>0</v>
      </c>
      <c r="H116" s="25">
        <f t="shared" si="7"/>
        <v>0</v>
      </c>
      <c r="I116" s="25">
        <f t="shared" si="7"/>
        <v>0</v>
      </c>
      <c r="J116" s="25">
        <f t="shared" si="7"/>
        <v>0</v>
      </c>
      <c r="K116" s="25">
        <f t="shared" si="7"/>
        <v>0</v>
      </c>
      <c r="L116" s="25">
        <f t="shared" si="7"/>
        <v>0</v>
      </c>
      <c r="M116" s="25">
        <f t="shared" si="6"/>
        <v>0</v>
      </c>
    </row>
    <row r="117" spans="2:13" x14ac:dyDescent="0.2">
      <c r="B117" s="200"/>
      <c r="C117" s="200"/>
      <c r="D117" s="203"/>
      <c r="E117" s="209"/>
      <c r="F117" s="202"/>
      <c r="G117" s="25">
        <f t="shared" si="7"/>
        <v>0</v>
      </c>
      <c r="H117" s="25">
        <f t="shared" si="7"/>
        <v>0</v>
      </c>
      <c r="I117" s="25">
        <f t="shared" si="7"/>
        <v>0</v>
      </c>
      <c r="J117" s="25">
        <f t="shared" si="7"/>
        <v>0</v>
      </c>
      <c r="K117" s="25">
        <f t="shared" si="7"/>
        <v>0</v>
      </c>
      <c r="L117" s="25">
        <f t="shared" si="7"/>
        <v>0</v>
      </c>
      <c r="M117" s="25">
        <f t="shared" si="6"/>
        <v>0</v>
      </c>
    </row>
    <row r="118" spans="2:13" x14ac:dyDescent="0.2">
      <c r="B118" s="200"/>
      <c r="C118" s="200"/>
      <c r="D118" s="203"/>
      <c r="E118" s="209"/>
      <c r="F118" s="202"/>
      <c r="G118" s="25">
        <f t="shared" si="7"/>
        <v>0</v>
      </c>
      <c r="H118" s="25">
        <f t="shared" si="7"/>
        <v>0</v>
      </c>
      <c r="I118" s="25">
        <f t="shared" si="7"/>
        <v>0</v>
      </c>
      <c r="J118" s="25">
        <f t="shared" si="7"/>
        <v>0</v>
      </c>
      <c r="K118" s="25">
        <f t="shared" si="7"/>
        <v>0</v>
      </c>
      <c r="L118" s="25">
        <f t="shared" si="7"/>
        <v>0</v>
      </c>
      <c r="M118" s="25">
        <f t="shared" si="6"/>
        <v>0</v>
      </c>
    </row>
    <row r="119" spans="2:13" x14ac:dyDescent="0.2">
      <c r="B119" s="200"/>
      <c r="C119" s="200"/>
      <c r="D119" s="203"/>
      <c r="E119" s="209"/>
      <c r="F119" s="202"/>
      <c r="G119" s="25">
        <f t="shared" si="7"/>
        <v>0</v>
      </c>
      <c r="H119" s="25">
        <f t="shared" si="7"/>
        <v>0</v>
      </c>
      <c r="I119" s="25">
        <f t="shared" si="7"/>
        <v>0</v>
      </c>
      <c r="J119" s="25">
        <f t="shared" si="7"/>
        <v>0</v>
      </c>
      <c r="K119" s="25">
        <f t="shared" si="7"/>
        <v>0</v>
      </c>
      <c r="L119" s="25">
        <f t="shared" si="7"/>
        <v>0</v>
      </c>
      <c r="M119" s="25">
        <f t="shared" si="6"/>
        <v>0</v>
      </c>
    </row>
    <row r="120" spans="2:13" x14ac:dyDescent="0.2">
      <c r="B120" s="200"/>
      <c r="C120" s="200"/>
      <c r="D120" s="203"/>
      <c r="E120" s="209"/>
      <c r="F120" s="202"/>
      <c r="G120" s="25">
        <f t="shared" si="7"/>
        <v>0</v>
      </c>
      <c r="H120" s="25">
        <f t="shared" si="7"/>
        <v>0</v>
      </c>
      <c r="I120" s="25">
        <f t="shared" si="7"/>
        <v>0</v>
      </c>
      <c r="J120" s="25">
        <f t="shared" si="7"/>
        <v>0</v>
      </c>
      <c r="K120" s="25">
        <f t="shared" si="7"/>
        <v>0</v>
      </c>
      <c r="L120" s="25">
        <f t="shared" si="7"/>
        <v>0</v>
      </c>
      <c r="M120" s="25">
        <f t="shared" si="6"/>
        <v>0</v>
      </c>
    </row>
    <row r="121" spans="2:13" x14ac:dyDescent="0.2">
      <c r="B121" s="200"/>
      <c r="C121" s="200"/>
      <c r="D121" s="203"/>
      <c r="E121" s="209"/>
      <c r="F121" s="202"/>
      <c r="G121" s="25">
        <f t="shared" si="7"/>
        <v>0</v>
      </c>
      <c r="H121" s="25">
        <f t="shared" si="7"/>
        <v>0</v>
      </c>
      <c r="I121" s="25">
        <f t="shared" si="7"/>
        <v>0</v>
      </c>
      <c r="J121" s="25">
        <f t="shared" si="7"/>
        <v>0</v>
      </c>
      <c r="K121" s="25">
        <f t="shared" si="7"/>
        <v>0</v>
      </c>
      <c r="L121" s="25">
        <f t="shared" si="7"/>
        <v>0</v>
      </c>
      <c r="M121" s="25">
        <f t="shared" si="6"/>
        <v>0</v>
      </c>
    </row>
    <row r="122" spans="2:13" x14ac:dyDescent="0.2">
      <c r="B122" s="200"/>
      <c r="C122" s="200"/>
      <c r="D122" s="203"/>
      <c r="E122" s="209"/>
      <c r="F122" s="202"/>
      <c r="G122" s="25">
        <f t="shared" si="7"/>
        <v>0</v>
      </c>
      <c r="H122" s="25">
        <f t="shared" si="7"/>
        <v>0</v>
      </c>
      <c r="I122" s="25">
        <f t="shared" si="7"/>
        <v>0</v>
      </c>
      <c r="J122" s="25">
        <f t="shared" si="7"/>
        <v>0</v>
      </c>
      <c r="K122" s="25">
        <f t="shared" si="7"/>
        <v>0</v>
      </c>
      <c r="L122" s="25">
        <f t="shared" si="7"/>
        <v>0</v>
      </c>
      <c r="M122" s="25">
        <f t="shared" si="6"/>
        <v>0</v>
      </c>
    </row>
    <row r="123" spans="2:13" x14ac:dyDescent="0.2">
      <c r="B123" s="200"/>
      <c r="C123" s="200"/>
      <c r="D123" s="203"/>
      <c r="E123" s="209"/>
      <c r="F123" s="202"/>
      <c r="G123" s="25">
        <f t="shared" si="7"/>
        <v>0</v>
      </c>
      <c r="H123" s="25">
        <f t="shared" si="7"/>
        <v>0</v>
      </c>
      <c r="I123" s="25">
        <f t="shared" si="7"/>
        <v>0</v>
      </c>
      <c r="J123" s="25">
        <f t="shared" si="7"/>
        <v>0</v>
      </c>
      <c r="K123" s="25">
        <f t="shared" si="7"/>
        <v>0</v>
      </c>
      <c r="L123" s="25">
        <f t="shared" si="7"/>
        <v>0</v>
      </c>
      <c r="M123" s="25">
        <f t="shared" si="6"/>
        <v>0</v>
      </c>
    </row>
    <row r="124" spans="2:13" x14ac:dyDescent="0.2">
      <c r="B124" s="200"/>
      <c r="C124" s="200"/>
      <c r="D124" s="203"/>
      <c r="E124" s="209"/>
      <c r="F124" s="202"/>
      <c r="G124" s="25">
        <f t="shared" si="7"/>
        <v>0</v>
      </c>
      <c r="H124" s="25">
        <f t="shared" si="7"/>
        <v>0</v>
      </c>
      <c r="I124" s="25">
        <f t="shared" si="7"/>
        <v>0</v>
      </c>
      <c r="J124" s="25">
        <f t="shared" si="7"/>
        <v>0</v>
      </c>
      <c r="K124" s="25">
        <f t="shared" si="7"/>
        <v>0</v>
      </c>
      <c r="L124" s="25">
        <f t="shared" si="7"/>
        <v>0</v>
      </c>
      <c r="M124" s="25">
        <f t="shared" si="6"/>
        <v>0</v>
      </c>
    </row>
    <row r="125" spans="2:13" x14ac:dyDescent="0.2">
      <c r="B125" s="200"/>
      <c r="C125" s="200"/>
      <c r="D125" s="203"/>
      <c r="E125" s="209"/>
      <c r="F125" s="202"/>
      <c r="G125" s="25">
        <f t="shared" si="7"/>
        <v>0</v>
      </c>
      <c r="H125" s="25">
        <f t="shared" si="7"/>
        <v>0</v>
      </c>
      <c r="I125" s="25">
        <f t="shared" si="7"/>
        <v>0</v>
      </c>
      <c r="J125" s="25">
        <f t="shared" si="7"/>
        <v>0</v>
      </c>
      <c r="K125" s="25">
        <f t="shared" si="7"/>
        <v>0</v>
      </c>
      <c r="L125" s="25">
        <f t="shared" si="7"/>
        <v>0</v>
      </c>
      <c r="M125" s="25">
        <f t="shared" si="6"/>
        <v>0</v>
      </c>
    </row>
    <row r="126" spans="2:13" x14ac:dyDescent="0.2">
      <c r="B126" s="200"/>
      <c r="C126" s="200"/>
      <c r="D126" s="203"/>
      <c r="E126" s="209"/>
      <c r="F126" s="202"/>
      <c r="G126" s="25">
        <f t="shared" si="7"/>
        <v>0</v>
      </c>
      <c r="H126" s="25">
        <f t="shared" si="7"/>
        <v>0</v>
      </c>
      <c r="I126" s="25">
        <f t="shared" si="7"/>
        <v>0</v>
      </c>
      <c r="J126" s="25">
        <f t="shared" si="7"/>
        <v>0</v>
      </c>
      <c r="K126" s="25">
        <f t="shared" si="7"/>
        <v>0</v>
      </c>
      <c r="L126" s="25">
        <f t="shared" si="7"/>
        <v>0</v>
      </c>
      <c r="M126" s="25">
        <f t="shared" si="6"/>
        <v>0</v>
      </c>
    </row>
    <row r="127" spans="2:13" x14ac:dyDescent="0.2">
      <c r="B127" s="200"/>
      <c r="C127" s="200"/>
      <c r="D127" s="203"/>
      <c r="E127" s="209"/>
      <c r="F127" s="202"/>
      <c r="G127" s="25">
        <f t="shared" si="7"/>
        <v>0</v>
      </c>
      <c r="H127" s="25">
        <f t="shared" si="7"/>
        <v>0</v>
      </c>
      <c r="I127" s="25">
        <f t="shared" si="7"/>
        <v>0</v>
      </c>
      <c r="J127" s="25">
        <f t="shared" si="7"/>
        <v>0</v>
      </c>
      <c r="K127" s="25">
        <f t="shared" si="7"/>
        <v>0</v>
      </c>
      <c r="L127" s="25">
        <f t="shared" si="7"/>
        <v>0</v>
      </c>
      <c r="M127" s="25">
        <f t="shared" si="6"/>
        <v>0</v>
      </c>
    </row>
    <row r="128" spans="2:13" x14ac:dyDescent="0.2">
      <c r="B128" s="200"/>
      <c r="C128" s="200"/>
      <c r="D128" s="203"/>
      <c r="E128" s="209"/>
      <c r="F128" s="202"/>
      <c r="G128" s="25">
        <f t="shared" si="7"/>
        <v>0</v>
      </c>
      <c r="H128" s="25">
        <f t="shared" si="7"/>
        <v>0</v>
      </c>
      <c r="I128" s="25">
        <f t="shared" si="7"/>
        <v>0</v>
      </c>
      <c r="J128" s="25">
        <f t="shared" si="7"/>
        <v>0</v>
      </c>
      <c r="K128" s="25">
        <f t="shared" si="7"/>
        <v>0</v>
      </c>
      <c r="L128" s="25">
        <f t="shared" si="7"/>
        <v>0</v>
      </c>
      <c r="M128" s="25">
        <f t="shared" si="6"/>
        <v>0</v>
      </c>
    </row>
    <row r="129" spans="2:13" x14ac:dyDescent="0.2">
      <c r="B129" s="200"/>
      <c r="C129" s="200"/>
      <c r="D129" s="203"/>
      <c r="E129" s="209"/>
      <c r="F129" s="202"/>
      <c r="G129" s="25">
        <f t="shared" si="7"/>
        <v>0</v>
      </c>
      <c r="H129" s="25">
        <f t="shared" si="7"/>
        <v>0</v>
      </c>
      <c r="I129" s="25">
        <f t="shared" si="7"/>
        <v>0</v>
      </c>
      <c r="J129" s="25">
        <f t="shared" si="7"/>
        <v>0</v>
      </c>
      <c r="K129" s="25">
        <f t="shared" si="7"/>
        <v>0</v>
      </c>
      <c r="L129" s="25">
        <f t="shared" si="7"/>
        <v>0</v>
      </c>
      <c r="M129" s="25">
        <f t="shared" si="6"/>
        <v>0</v>
      </c>
    </row>
    <row r="130" spans="2:13" x14ac:dyDescent="0.2">
      <c r="B130" s="200"/>
      <c r="C130" s="200"/>
      <c r="D130" s="203"/>
      <c r="E130" s="209"/>
      <c r="F130" s="202"/>
      <c r="G130" s="25">
        <f t="shared" si="7"/>
        <v>0</v>
      </c>
      <c r="H130" s="25">
        <f t="shared" si="7"/>
        <v>0</v>
      </c>
      <c r="I130" s="25">
        <f t="shared" si="7"/>
        <v>0</v>
      </c>
      <c r="J130" s="25">
        <f t="shared" si="7"/>
        <v>0</v>
      </c>
      <c r="K130" s="25">
        <f t="shared" si="7"/>
        <v>0</v>
      </c>
      <c r="L130" s="25">
        <f t="shared" si="7"/>
        <v>0</v>
      </c>
      <c r="M130" s="25">
        <f t="shared" si="6"/>
        <v>0</v>
      </c>
    </row>
    <row r="131" spans="2:13" x14ac:dyDescent="0.2">
      <c r="B131" s="200"/>
      <c r="C131" s="200"/>
      <c r="D131" s="203"/>
      <c r="E131" s="209"/>
      <c r="F131" s="202"/>
      <c r="G131" s="25">
        <f t="shared" si="7"/>
        <v>0</v>
      </c>
      <c r="H131" s="25">
        <f t="shared" si="7"/>
        <v>0</v>
      </c>
      <c r="I131" s="25">
        <f t="shared" si="7"/>
        <v>0</v>
      </c>
      <c r="J131" s="25">
        <f t="shared" si="7"/>
        <v>0</v>
      </c>
      <c r="K131" s="25">
        <f t="shared" si="7"/>
        <v>0</v>
      </c>
      <c r="L131" s="25">
        <f t="shared" si="7"/>
        <v>0</v>
      </c>
      <c r="M131" s="25">
        <f t="shared" si="6"/>
        <v>0</v>
      </c>
    </row>
    <row r="132" spans="2:13" x14ac:dyDescent="0.2">
      <c r="B132" s="200"/>
      <c r="C132" s="200"/>
      <c r="D132" s="203"/>
      <c r="E132" s="209"/>
      <c r="F132" s="202"/>
      <c r="G132" s="25">
        <f t="shared" si="7"/>
        <v>0</v>
      </c>
      <c r="H132" s="25">
        <f t="shared" si="7"/>
        <v>0</v>
      </c>
      <c r="I132" s="25">
        <f t="shared" si="7"/>
        <v>0</v>
      </c>
      <c r="J132" s="25">
        <f t="shared" si="7"/>
        <v>0</v>
      </c>
      <c r="K132" s="25">
        <f t="shared" si="7"/>
        <v>0</v>
      </c>
      <c r="L132" s="25">
        <f t="shared" si="7"/>
        <v>0</v>
      </c>
      <c r="M132" s="25">
        <f t="shared" si="6"/>
        <v>0</v>
      </c>
    </row>
    <row r="133" spans="2:13" x14ac:dyDescent="0.2">
      <c r="B133" s="200"/>
      <c r="C133" s="200"/>
      <c r="D133" s="203"/>
      <c r="E133" s="209"/>
      <c r="F133" s="202"/>
      <c r="G133" s="25">
        <f t="shared" si="7"/>
        <v>0</v>
      </c>
      <c r="H133" s="25">
        <f t="shared" si="7"/>
        <v>0</v>
      </c>
      <c r="I133" s="25">
        <f t="shared" si="7"/>
        <v>0</v>
      </c>
      <c r="J133" s="25">
        <f t="shared" si="7"/>
        <v>0</v>
      </c>
      <c r="K133" s="25">
        <f t="shared" si="7"/>
        <v>0</v>
      </c>
      <c r="L133" s="25">
        <f t="shared" si="7"/>
        <v>0</v>
      </c>
      <c r="M133" s="25">
        <f t="shared" ref="M133:M196" si="8">IF($B133&gt;0,IF(ISERR(FIND(M$3,$B133)),2,10),0)</f>
        <v>0</v>
      </c>
    </row>
    <row r="134" spans="2:13" x14ac:dyDescent="0.2">
      <c r="B134" s="200"/>
      <c r="C134" s="200"/>
      <c r="D134" s="203"/>
      <c r="E134" s="209"/>
      <c r="F134" s="202"/>
      <c r="G134" s="25">
        <f t="shared" si="7"/>
        <v>0</v>
      </c>
      <c r="H134" s="25">
        <f t="shared" si="7"/>
        <v>0</v>
      </c>
      <c r="I134" s="25">
        <f t="shared" si="7"/>
        <v>0</v>
      </c>
      <c r="J134" s="25">
        <f t="shared" si="7"/>
        <v>0</v>
      </c>
      <c r="K134" s="25">
        <f t="shared" si="7"/>
        <v>0</v>
      </c>
      <c r="L134" s="25">
        <f t="shared" si="7"/>
        <v>0</v>
      </c>
      <c r="M134" s="25">
        <f t="shared" si="8"/>
        <v>0</v>
      </c>
    </row>
    <row r="135" spans="2:13" x14ac:dyDescent="0.2">
      <c r="B135" s="200"/>
      <c r="C135" s="200"/>
      <c r="D135" s="203"/>
      <c r="E135" s="209"/>
      <c r="F135" s="202"/>
      <c r="G135" s="25">
        <f t="shared" si="7"/>
        <v>0</v>
      </c>
      <c r="H135" s="25">
        <f t="shared" si="7"/>
        <v>0</v>
      </c>
      <c r="I135" s="25">
        <f t="shared" si="7"/>
        <v>0</v>
      </c>
      <c r="J135" s="25">
        <f t="shared" si="7"/>
        <v>0</v>
      </c>
      <c r="K135" s="25">
        <f t="shared" si="7"/>
        <v>0</v>
      </c>
      <c r="L135" s="25">
        <f t="shared" si="7"/>
        <v>0</v>
      </c>
      <c r="M135" s="25">
        <f t="shared" si="8"/>
        <v>0</v>
      </c>
    </row>
    <row r="136" spans="2:13" x14ac:dyDescent="0.2">
      <c r="B136" s="200"/>
      <c r="C136" s="200"/>
      <c r="D136" s="203"/>
      <c r="E136" s="209"/>
      <c r="F136" s="202"/>
      <c r="G136" s="25">
        <f t="shared" si="7"/>
        <v>0</v>
      </c>
      <c r="H136" s="25">
        <f t="shared" si="7"/>
        <v>0</v>
      </c>
      <c r="I136" s="25">
        <f t="shared" si="7"/>
        <v>0</v>
      </c>
      <c r="J136" s="25">
        <f t="shared" si="7"/>
        <v>0</v>
      </c>
      <c r="K136" s="25">
        <f t="shared" si="7"/>
        <v>0</v>
      </c>
      <c r="L136" s="25">
        <f t="shared" si="7"/>
        <v>0</v>
      </c>
      <c r="M136" s="25">
        <f t="shared" si="8"/>
        <v>0</v>
      </c>
    </row>
    <row r="137" spans="2:13" x14ac:dyDescent="0.2">
      <c r="B137" s="200"/>
      <c r="C137" s="200"/>
      <c r="D137" s="203"/>
      <c r="E137" s="209"/>
      <c r="F137" s="202"/>
      <c r="G137" s="25">
        <f t="shared" si="7"/>
        <v>0</v>
      </c>
      <c r="H137" s="25">
        <f t="shared" si="7"/>
        <v>0</v>
      </c>
      <c r="I137" s="25">
        <f t="shared" si="7"/>
        <v>0</v>
      </c>
      <c r="J137" s="25">
        <f t="shared" si="7"/>
        <v>0</v>
      </c>
      <c r="K137" s="25">
        <f t="shared" si="7"/>
        <v>0</v>
      </c>
      <c r="L137" s="25">
        <f t="shared" si="7"/>
        <v>0</v>
      </c>
      <c r="M137" s="25">
        <f t="shared" si="8"/>
        <v>0</v>
      </c>
    </row>
    <row r="138" spans="2:13" x14ac:dyDescent="0.2">
      <c r="B138" s="200"/>
      <c r="C138" s="200"/>
      <c r="D138" s="203"/>
      <c r="E138" s="209"/>
      <c r="F138" s="202"/>
      <c r="G138" s="25">
        <f t="shared" si="7"/>
        <v>0</v>
      </c>
      <c r="H138" s="25">
        <f t="shared" si="7"/>
        <v>0</v>
      </c>
      <c r="I138" s="25">
        <f t="shared" si="7"/>
        <v>0</v>
      </c>
      <c r="J138" s="25">
        <f t="shared" si="7"/>
        <v>0</v>
      </c>
      <c r="K138" s="25">
        <f t="shared" si="7"/>
        <v>0</v>
      </c>
      <c r="L138" s="25">
        <f t="shared" si="7"/>
        <v>0</v>
      </c>
      <c r="M138" s="25">
        <f t="shared" si="8"/>
        <v>0</v>
      </c>
    </row>
    <row r="139" spans="2:13" x14ac:dyDescent="0.2">
      <c r="B139" s="200"/>
      <c r="C139" s="200"/>
      <c r="D139" s="203"/>
      <c r="E139" s="209"/>
      <c r="F139" s="202"/>
      <c r="G139" s="25">
        <f t="shared" si="7"/>
        <v>0</v>
      </c>
      <c r="H139" s="25">
        <f t="shared" si="7"/>
        <v>0</v>
      </c>
      <c r="I139" s="25">
        <f t="shared" si="7"/>
        <v>0</v>
      </c>
      <c r="J139" s="25">
        <f t="shared" si="7"/>
        <v>0</v>
      </c>
      <c r="K139" s="25">
        <f t="shared" si="7"/>
        <v>0</v>
      </c>
      <c r="L139" s="25">
        <f t="shared" si="7"/>
        <v>0</v>
      </c>
      <c r="M139" s="25">
        <f t="shared" si="8"/>
        <v>0</v>
      </c>
    </row>
    <row r="140" spans="2:13" x14ac:dyDescent="0.2">
      <c r="B140" s="200"/>
      <c r="C140" s="200"/>
      <c r="D140" s="203"/>
      <c r="E140" s="209"/>
      <c r="F140" s="202"/>
      <c r="G140" s="25">
        <f t="shared" si="7"/>
        <v>0</v>
      </c>
      <c r="H140" s="25">
        <f t="shared" si="7"/>
        <v>0</v>
      </c>
      <c r="I140" s="25">
        <f t="shared" si="7"/>
        <v>0</v>
      </c>
      <c r="J140" s="25">
        <f t="shared" si="7"/>
        <v>0</v>
      </c>
      <c r="K140" s="25">
        <f t="shared" si="7"/>
        <v>0</v>
      </c>
      <c r="L140" s="25">
        <f t="shared" si="7"/>
        <v>0</v>
      </c>
      <c r="M140" s="25">
        <f t="shared" si="8"/>
        <v>0</v>
      </c>
    </row>
    <row r="141" spans="2:13" x14ac:dyDescent="0.2">
      <c r="B141" s="200"/>
      <c r="C141" s="200"/>
      <c r="D141" s="203"/>
      <c r="E141" s="209"/>
      <c r="F141" s="202"/>
      <c r="G141" s="25">
        <f t="shared" si="7"/>
        <v>0</v>
      </c>
      <c r="H141" s="25">
        <f t="shared" si="7"/>
        <v>0</v>
      </c>
      <c r="I141" s="25">
        <f t="shared" si="7"/>
        <v>0</v>
      </c>
      <c r="J141" s="25">
        <f t="shared" si="7"/>
        <v>0</v>
      </c>
      <c r="K141" s="25">
        <f t="shared" si="7"/>
        <v>0</v>
      </c>
      <c r="L141" s="25">
        <f t="shared" si="7"/>
        <v>0</v>
      </c>
      <c r="M141" s="25">
        <f t="shared" si="8"/>
        <v>0</v>
      </c>
    </row>
    <row r="142" spans="2:13" x14ac:dyDescent="0.2">
      <c r="B142" s="200"/>
      <c r="C142" s="200"/>
      <c r="D142" s="203"/>
      <c r="E142" s="209"/>
      <c r="F142" s="202"/>
      <c r="G142" s="25">
        <f t="shared" si="7"/>
        <v>0</v>
      </c>
      <c r="H142" s="25">
        <f t="shared" si="7"/>
        <v>0</v>
      </c>
      <c r="I142" s="25">
        <f t="shared" si="7"/>
        <v>0</v>
      </c>
      <c r="J142" s="25">
        <f t="shared" si="7"/>
        <v>0</v>
      </c>
      <c r="K142" s="25">
        <f t="shared" si="7"/>
        <v>0</v>
      </c>
      <c r="L142" s="25">
        <f t="shared" si="7"/>
        <v>0</v>
      </c>
      <c r="M142" s="25">
        <f t="shared" si="8"/>
        <v>0</v>
      </c>
    </row>
    <row r="143" spans="2:13" x14ac:dyDescent="0.2">
      <c r="B143" s="200"/>
      <c r="C143" s="200"/>
      <c r="D143" s="203"/>
      <c r="E143" s="209"/>
      <c r="F143" s="202"/>
      <c r="G143" s="25">
        <f t="shared" si="7"/>
        <v>0</v>
      </c>
      <c r="H143" s="25">
        <f t="shared" si="7"/>
        <v>0</v>
      </c>
      <c r="I143" s="25">
        <f t="shared" si="7"/>
        <v>0</v>
      </c>
      <c r="J143" s="25">
        <f t="shared" si="7"/>
        <v>0</v>
      </c>
      <c r="K143" s="25">
        <f t="shared" si="7"/>
        <v>0</v>
      </c>
      <c r="L143" s="25">
        <f t="shared" si="7"/>
        <v>0</v>
      </c>
      <c r="M143" s="25">
        <f t="shared" si="8"/>
        <v>0</v>
      </c>
    </row>
    <row r="144" spans="2:13" x14ac:dyDescent="0.2">
      <c r="B144" s="200"/>
      <c r="C144" s="200"/>
      <c r="D144" s="203"/>
      <c r="E144" s="209"/>
      <c r="F144" s="202"/>
      <c r="G144" s="25">
        <f t="shared" si="7"/>
        <v>0</v>
      </c>
      <c r="H144" s="25">
        <f t="shared" si="7"/>
        <v>0</v>
      </c>
      <c r="I144" s="25">
        <f t="shared" si="7"/>
        <v>0</v>
      </c>
      <c r="J144" s="25">
        <f t="shared" si="7"/>
        <v>0</v>
      </c>
      <c r="K144" s="25">
        <f t="shared" si="7"/>
        <v>0</v>
      </c>
      <c r="L144" s="25">
        <f t="shared" si="7"/>
        <v>0</v>
      </c>
      <c r="M144" s="25">
        <f t="shared" si="8"/>
        <v>0</v>
      </c>
    </row>
    <row r="145" spans="2:13" x14ac:dyDescent="0.2">
      <c r="B145" s="200"/>
      <c r="C145" s="200"/>
      <c r="D145" s="203"/>
      <c r="E145" s="209"/>
      <c r="F145" s="202"/>
      <c r="G145" s="25">
        <f t="shared" si="7"/>
        <v>0</v>
      </c>
      <c r="H145" s="25">
        <f t="shared" si="7"/>
        <v>0</v>
      </c>
      <c r="I145" s="25">
        <f t="shared" si="7"/>
        <v>0</v>
      </c>
      <c r="J145" s="25">
        <f t="shared" si="7"/>
        <v>0</v>
      </c>
      <c r="K145" s="25">
        <f t="shared" si="7"/>
        <v>0</v>
      </c>
      <c r="L145" s="25">
        <f t="shared" si="7"/>
        <v>0</v>
      </c>
      <c r="M145" s="25">
        <f t="shared" si="8"/>
        <v>0</v>
      </c>
    </row>
    <row r="146" spans="2:13" x14ac:dyDescent="0.2">
      <c r="B146" s="200"/>
      <c r="C146" s="200"/>
      <c r="D146" s="203"/>
      <c r="E146" s="209"/>
      <c r="F146" s="202"/>
      <c r="G146" s="25">
        <f t="shared" si="7"/>
        <v>0</v>
      </c>
      <c r="H146" s="25">
        <f t="shared" si="7"/>
        <v>0</v>
      </c>
      <c r="I146" s="25">
        <f t="shared" si="7"/>
        <v>0</v>
      </c>
      <c r="J146" s="25">
        <f t="shared" si="7"/>
        <v>0</v>
      </c>
      <c r="K146" s="25">
        <f t="shared" si="7"/>
        <v>0</v>
      </c>
      <c r="L146" s="25">
        <f t="shared" si="7"/>
        <v>0</v>
      </c>
      <c r="M146" s="25">
        <f t="shared" si="8"/>
        <v>0</v>
      </c>
    </row>
    <row r="147" spans="2:13" x14ac:dyDescent="0.2">
      <c r="B147" s="200"/>
      <c r="C147" s="200"/>
      <c r="D147" s="203"/>
      <c r="E147" s="209"/>
      <c r="F147" s="202"/>
      <c r="G147" s="25">
        <f t="shared" si="7"/>
        <v>0</v>
      </c>
      <c r="H147" s="25">
        <f t="shared" si="7"/>
        <v>0</v>
      </c>
      <c r="I147" s="25">
        <f t="shared" si="7"/>
        <v>0</v>
      </c>
      <c r="J147" s="25">
        <f t="shared" si="7"/>
        <v>0</v>
      </c>
      <c r="K147" s="25">
        <f t="shared" si="7"/>
        <v>0</v>
      </c>
      <c r="L147" s="25">
        <f t="shared" si="7"/>
        <v>0</v>
      </c>
      <c r="M147" s="25">
        <f t="shared" si="8"/>
        <v>0</v>
      </c>
    </row>
    <row r="148" spans="2:13" x14ac:dyDescent="0.2">
      <c r="B148" s="200"/>
      <c r="C148" s="200"/>
      <c r="D148" s="203"/>
      <c r="E148" s="209"/>
      <c r="F148" s="202"/>
      <c r="G148" s="25">
        <f t="shared" si="7"/>
        <v>0</v>
      </c>
      <c r="H148" s="25">
        <f t="shared" si="7"/>
        <v>0</v>
      </c>
      <c r="I148" s="25">
        <f t="shared" si="7"/>
        <v>0</v>
      </c>
      <c r="J148" s="25">
        <f t="shared" si="7"/>
        <v>0</v>
      </c>
      <c r="K148" s="25">
        <f t="shared" si="7"/>
        <v>0</v>
      </c>
      <c r="L148" s="25">
        <f t="shared" si="7"/>
        <v>0</v>
      </c>
      <c r="M148" s="25">
        <f t="shared" si="8"/>
        <v>0</v>
      </c>
    </row>
    <row r="149" spans="2:13" x14ac:dyDescent="0.2">
      <c r="B149" s="200"/>
      <c r="C149" s="200"/>
      <c r="D149" s="203"/>
      <c r="E149" s="209"/>
      <c r="F149" s="202"/>
      <c r="G149" s="25">
        <f t="shared" si="7"/>
        <v>0</v>
      </c>
      <c r="H149" s="25">
        <f t="shared" si="7"/>
        <v>0</v>
      </c>
      <c r="I149" s="25">
        <f t="shared" si="7"/>
        <v>0</v>
      </c>
      <c r="J149" s="25">
        <f t="shared" si="7"/>
        <v>0</v>
      </c>
      <c r="K149" s="25">
        <f t="shared" si="7"/>
        <v>0</v>
      </c>
      <c r="L149" s="25">
        <f t="shared" si="7"/>
        <v>0</v>
      </c>
      <c r="M149" s="25">
        <f t="shared" si="8"/>
        <v>0</v>
      </c>
    </row>
    <row r="150" spans="2:13" x14ac:dyDescent="0.2">
      <c r="B150" s="200"/>
      <c r="C150" s="200"/>
      <c r="D150" s="203"/>
      <c r="E150" s="209"/>
      <c r="F150" s="202"/>
      <c r="G150" s="25">
        <f t="shared" si="7"/>
        <v>0</v>
      </c>
      <c r="H150" s="25">
        <f t="shared" si="7"/>
        <v>0</v>
      </c>
      <c r="I150" s="25">
        <f t="shared" si="7"/>
        <v>0</v>
      </c>
      <c r="J150" s="25">
        <f t="shared" si="7"/>
        <v>0</v>
      </c>
      <c r="K150" s="25">
        <f t="shared" si="7"/>
        <v>0</v>
      </c>
      <c r="L150" s="25">
        <f t="shared" si="7"/>
        <v>0</v>
      </c>
      <c r="M150" s="25">
        <f t="shared" si="8"/>
        <v>0</v>
      </c>
    </row>
    <row r="151" spans="2:13" x14ac:dyDescent="0.2">
      <c r="B151" s="200"/>
      <c r="C151" s="200"/>
      <c r="D151" s="203"/>
      <c r="E151" s="209"/>
      <c r="F151" s="202"/>
      <c r="G151" s="25">
        <f t="shared" si="7"/>
        <v>0</v>
      </c>
      <c r="H151" s="25">
        <f t="shared" si="7"/>
        <v>0</v>
      </c>
      <c r="I151" s="25">
        <f t="shared" si="7"/>
        <v>0</v>
      </c>
      <c r="J151" s="25">
        <f t="shared" si="7"/>
        <v>0</v>
      </c>
      <c r="K151" s="25">
        <f t="shared" si="7"/>
        <v>0</v>
      </c>
      <c r="L151" s="25">
        <f t="shared" si="7"/>
        <v>0</v>
      </c>
      <c r="M151" s="25">
        <f t="shared" si="8"/>
        <v>0</v>
      </c>
    </row>
    <row r="152" spans="2:13" x14ac:dyDescent="0.2">
      <c r="B152" s="200"/>
      <c r="C152" s="200"/>
      <c r="D152" s="203"/>
      <c r="E152" s="209"/>
      <c r="F152" s="202"/>
      <c r="G152" s="25">
        <f t="shared" si="7"/>
        <v>0</v>
      </c>
      <c r="H152" s="25">
        <f t="shared" si="7"/>
        <v>0</v>
      </c>
      <c r="I152" s="25">
        <f t="shared" si="7"/>
        <v>0</v>
      </c>
      <c r="J152" s="25">
        <f t="shared" ref="G152:L194" si="9">IF($B152&gt;0,IF(ISERR(FIND(J$3,$B152)),2,1),0)</f>
        <v>0</v>
      </c>
      <c r="K152" s="25">
        <f t="shared" si="9"/>
        <v>0</v>
      </c>
      <c r="L152" s="25">
        <f t="shared" si="9"/>
        <v>0</v>
      </c>
      <c r="M152" s="25">
        <f t="shared" si="8"/>
        <v>0</v>
      </c>
    </row>
    <row r="153" spans="2:13" x14ac:dyDescent="0.2">
      <c r="B153" s="200"/>
      <c r="C153" s="200"/>
      <c r="D153" s="203"/>
      <c r="E153" s="209"/>
      <c r="F153" s="202"/>
      <c r="G153" s="25">
        <f t="shared" si="9"/>
        <v>0</v>
      </c>
      <c r="H153" s="25">
        <f t="shared" si="9"/>
        <v>0</v>
      </c>
      <c r="I153" s="25">
        <f t="shared" si="9"/>
        <v>0</v>
      </c>
      <c r="J153" s="25">
        <f t="shared" si="9"/>
        <v>0</v>
      </c>
      <c r="K153" s="25">
        <f t="shared" si="9"/>
        <v>0</v>
      </c>
      <c r="L153" s="25">
        <f t="shared" si="9"/>
        <v>0</v>
      </c>
      <c r="M153" s="25">
        <f t="shared" si="8"/>
        <v>0</v>
      </c>
    </row>
    <row r="154" spans="2:13" x14ac:dyDescent="0.2">
      <c r="B154" s="200"/>
      <c r="C154" s="200"/>
      <c r="D154" s="203"/>
      <c r="E154" s="209"/>
      <c r="F154" s="202"/>
      <c r="G154" s="25">
        <f t="shared" si="9"/>
        <v>0</v>
      </c>
      <c r="H154" s="25">
        <f t="shared" si="9"/>
        <v>0</v>
      </c>
      <c r="I154" s="25">
        <f t="shared" si="9"/>
        <v>0</v>
      </c>
      <c r="J154" s="25">
        <f t="shared" si="9"/>
        <v>0</v>
      </c>
      <c r="K154" s="25">
        <f t="shared" si="9"/>
        <v>0</v>
      </c>
      <c r="L154" s="25">
        <f t="shared" si="9"/>
        <v>0</v>
      </c>
      <c r="M154" s="25">
        <f t="shared" si="8"/>
        <v>0</v>
      </c>
    </row>
    <row r="155" spans="2:13" x14ac:dyDescent="0.2">
      <c r="B155" s="200"/>
      <c r="C155" s="200"/>
      <c r="D155" s="203"/>
      <c r="E155" s="209"/>
      <c r="F155" s="202"/>
      <c r="G155" s="25">
        <f t="shared" si="9"/>
        <v>0</v>
      </c>
      <c r="H155" s="25">
        <f t="shared" si="9"/>
        <v>0</v>
      </c>
      <c r="I155" s="25">
        <f t="shared" si="9"/>
        <v>0</v>
      </c>
      <c r="J155" s="25">
        <f t="shared" si="9"/>
        <v>0</v>
      </c>
      <c r="K155" s="25">
        <f t="shared" si="9"/>
        <v>0</v>
      </c>
      <c r="L155" s="25">
        <f t="shared" si="9"/>
        <v>0</v>
      </c>
      <c r="M155" s="25">
        <f t="shared" si="8"/>
        <v>0</v>
      </c>
    </row>
    <row r="156" spans="2:13" x14ac:dyDescent="0.2">
      <c r="B156" s="200"/>
      <c r="C156" s="200"/>
      <c r="D156" s="203"/>
      <c r="E156" s="209"/>
      <c r="F156" s="202"/>
      <c r="G156" s="25">
        <f t="shared" si="9"/>
        <v>0</v>
      </c>
      <c r="H156" s="25">
        <f t="shared" si="9"/>
        <v>0</v>
      </c>
      <c r="I156" s="25">
        <f t="shared" si="9"/>
        <v>0</v>
      </c>
      <c r="J156" s="25">
        <f t="shared" si="9"/>
        <v>0</v>
      </c>
      <c r="K156" s="25">
        <f t="shared" si="9"/>
        <v>0</v>
      </c>
      <c r="L156" s="25">
        <f t="shared" si="9"/>
        <v>0</v>
      </c>
      <c r="M156" s="25">
        <f t="shared" si="8"/>
        <v>0</v>
      </c>
    </row>
    <row r="157" spans="2:13" x14ac:dyDescent="0.2">
      <c r="B157" s="200"/>
      <c r="C157" s="200"/>
      <c r="D157" s="203"/>
      <c r="E157" s="209"/>
      <c r="F157" s="202"/>
      <c r="G157" s="25">
        <f t="shared" si="9"/>
        <v>0</v>
      </c>
      <c r="H157" s="25">
        <f t="shared" si="9"/>
        <v>0</v>
      </c>
      <c r="I157" s="25">
        <f t="shared" si="9"/>
        <v>0</v>
      </c>
      <c r="J157" s="25">
        <f t="shared" si="9"/>
        <v>0</v>
      </c>
      <c r="K157" s="25">
        <f t="shared" si="9"/>
        <v>0</v>
      </c>
      <c r="L157" s="25">
        <f t="shared" si="9"/>
        <v>0</v>
      </c>
      <c r="M157" s="25">
        <f t="shared" si="8"/>
        <v>0</v>
      </c>
    </row>
    <row r="158" spans="2:13" x14ac:dyDescent="0.2">
      <c r="B158" s="200"/>
      <c r="C158" s="200"/>
      <c r="D158" s="203"/>
      <c r="E158" s="209"/>
      <c r="F158" s="202"/>
      <c r="G158" s="25">
        <f t="shared" si="9"/>
        <v>0</v>
      </c>
      <c r="H158" s="25">
        <f t="shared" si="9"/>
        <v>0</v>
      </c>
      <c r="I158" s="25">
        <f t="shared" si="9"/>
        <v>0</v>
      </c>
      <c r="J158" s="25">
        <f t="shared" si="9"/>
        <v>0</v>
      </c>
      <c r="K158" s="25">
        <f t="shared" si="9"/>
        <v>0</v>
      </c>
      <c r="L158" s="25">
        <f t="shared" si="9"/>
        <v>0</v>
      </c>
      <c r="M158" s="25">
        <f t="shared" si="8"/>
        <v>0</v>
      </c>
    </row>
    <row r="159" spans="2:13" x14ac:dyDescent="0.2">
      <c r="B159" s="200"/>
      <c r="C159" s="200"/>
      <c r="D159" s="203"/>
      <c r="E159" s="209"/>
      <c r="F159" s="202"/>
      <c r="G159" s="25">
        <f t="shared" si="9"/>
        <v>0</v>
      </c>
      <c r="H159" s="25">
        <f t="shared" si="9"/>
        <v>0</v>
      </c>
      <c r="I159" s="25">
        <f t="shared" si="9"/>
        <v>0</v>
      </c>
      <c r="J159" s="25">
        <f t="shared" si="9"/>
        <v>0</v>
      </c>
      <c r="K159" s="25">
        <f t="shared" si="9"/>
        <v>0</v>
      </c>
      <c r="L159" s="25">
        <f t="shared" si="9"/>
        <v>0</v>
      </c>
      <c r="M159" s="25">
        <f t="shared" si="8"/>
        <v>0</v>
      </c>
    </row>
    <row r="160" spans="2:13" x14ac:dyDescent="0.2">
      <c r="B160" s="200"/>
      <c r="C160" s="200"/>
      <c r="D160" s="203"/>
      <c r="E160" s="209"/>
      <c r="F160" s="202"/>
      <c r="G160" s="25">
        <f t="shared" si="9"/>
        <v>0</v>
      </c>
      <c r="H160" s="25">
        <f t="shared" si="9"/>
        <v>0</v>
      </c>
      <c r="I160" s="25">
        <f t="shared" si="9"/>
        <v>0</v>
      </c>
      <c r="J160" s="25">
        <f t="shared" si="9"/>
        <v>0</v>
      </c>
      <c r="K160" s="25">
        <f t="shared" si="9"/>
        <v>0</v>
      </c>
      <c r="L160" s="25">
        <f t="shared" si="9"/>
        <v>0</v>
      </c>
      <c r="M160" s="25">
        <f t="shared" si="8"/>
        <v>0</v>
      </c>
    </row>
    <row r="161" spans="2:13" x14ac:dyDescent="0.2">
      <c r="B161" s="200"/>
      <c r="C161" s="200"/>
      <c r="D161" s="203"/>
      <c r="E161" s="209"/>
      <c r="F161" s="202"/>
      <c r="G161" s="25">
        <f t="shared" si="9"/>
        <v>0</v>
      </c>
      <c r="H161" s="25">
        <f t="shared" si="9"/>
        <v>0</v>
      </c>
      <c r="I161" s="25">
        <f t="shared" si="9"/>
        <v>0</v>
      </c>
      <c r="J161" s="25">
        <f t="shared" si="9"/>
        <v>0</v>
      </c>
      <c r="K161" s="25">
        <f t="shared" si="9"/>
        <v>0</v>
      </c>
      <c r="L161" s="25">
        <f t="shared" si="9"/>
        <v>0</v>
      </c>
      <c r="M161" s="25">
        <f t="shared" si="8"/>
        <v>0</v>
      </c>
    </row>
    <row r="162" spans="2:13" x14ac:dyDescent="0.2">
      <c r="B162" s="200"/>
      <c r="C162" s="200"/>
      <c r="D162" s="203"/>
      <c r="E162" s="209"/>
      <c r="F162" s="202"/>
      <c r="G162" s="25">
        <f t="shared" si="9"/>
        <v>0</v>
      </c>
      <c r="H162" s="25">
        <f t="shared" si="9"/>
        <v>0</v>
      </c>
      <c r="I162" s="25">
        <f t="shared" si="9"/>
        <v>0</v>
      </c>
      <c r="J162" s="25">
        <f t="shared" si="9"/>
        <v>0</v>
      </c>
      <c r="K162" s="25">
        <f t="shared" si="9"/>
        <v>0</v>
      </c>
      <c r="L162" s="25">
        <f t="shared" si="9"/>
        <v>0</v>
      </c>
      <c r="M162" s="25">
        <f t="shared" si="8"/>
        <v>0</v>
      </c>
    </row>
    <row r="163" spans="2:13" x14ac:dyDescent="0.2">
      <c r="B163" s="200"/>
      <c r="C163" s="200"/>
      <c r="D163" s="203"/>
      <c r="E163" s="209"/>
      <c r="F163" s="202"/>
      <c r="G163" s="25">
        <f t="shared" si="9"/>
        <v>0</v>
      </c>
      <c r="H163" s="25">
        <f t="shared" si="9"/>
        <v>0</v>
      </c>
      <c r="I163" s="25">
        <f t="shared" si="9"/>
        <v>0</v>
      </c>
      <c r="J163" s="25">
        <f t="shared" si="9"/>
        <v>0</v>
      </c>
      <c r="K163" s="25">
        <f t="shared" si="9"/>
        <v>0</v>
      </c>
      <c r="L163" s="25">
        <f t="shared" si="9"/>
        <v>0</v>
      </c>
      <c r="M163" s="25">
        <f t="shared" si="8"/>
        <v>0</v>
      </c>
    </row>
    <row r="164" spans="2:13" x14ac:dyDescent="0.2">
      <c r="B164" s="200"/>
      <c r="C164" s="200"/>
      <c r="D164" s="203"/>
      <c r="E164" s="209"/>
      <c r="F164" s="202"/>
      <c r="G164" s="25">
        <f t="shared" si="9"/>
        <v>0</v>
      </c>
      <c r="H164" s="25">
        <f t="shared" si="9"/>
        <v>0</v>
      </c>
      <c r="I164" s="25">
        <f t="shared" si="9"/>
        <v>0</v>
      </c>
      <c r="J164" s="25">
        <f t="shared" si="9"/>
        <v>0</v>
      </c>
      <c r="K164" s="25">
        <f t="shared" si="9"/>
        <v>0</v>
      </c>
      <c r="L164" s="25">
        <f t="shared" si="9"/>
        <v>0</v>
      </c>
      <c r="M164" s="25">
        <f t="shared" si="8"/>
        <v>0</v>
      </c>
    </row>
    <row r="165" spans="2:13" x14ac:dyDescent="0.2">
      <c r="B165" s="200"/>
      <c r="C165" s="200"/>
      <c r="D165" s="203"/>
      <c r="E165" s="209"/>
      <c r="F165" s="202"/>
      <c r="G165" s="25">
        <f t="shared" si="9"/>
        <v>0</v>
      </c>
      <c r="H165" s="25">
        <f t="shared" si="9"/>
        <v>0</v>
      </c>
      <c r="I165" s="25">
        <f t="shared" si="9"/>
        <v>0</v>
      </c>
      <c r="J165" s="25">
        <f t="shared" si="9"/>
        <v>0</v>
      </c>
      <c r="K165" s="25">
        <f t="shared" si="9"/>
        <v>0</v>
      </c>
      <c r="L165" s="25">
        <f t="shared" si="9"/>
        <v>0</v>
      </c>
      <c r="M165" s="25">
        <f t="shared" si="8"/>
        <v>0</v>
      </c>
    </row>
    <row r="166" spans="2:13" x14ac:dyDescent="0.2">
      <c r="B166" s="200"/>
      <c r="C166" s="200"/>
      <c r="D166" s="203"/>
      <c r="E166" s="209"/>
      <c r="F166" s="202"/>
      <c r="G166" s="25">
        <f t="shared" si="9"/>
        <v>0</v>
      </c>
      <c r="H166" s="25">
        <f t="shared" si="9"/>
        <v>0</v>
      </c>
      <c r="I166" s="25">
        <f t="shared" si="9"/>
        <v>0</v>
      </c>
      <c r="J166" s="25">
        <f t="shared" si="9"/>
        <v>0</v>
      </c>
      <c r="K166" s="25">
        <f t="shared" si="9"/>
        <v>0</v>
      </c>
      <c r="L166" s="25">
        <f t="shared" si="9"/>
        <v>0</v>
      </c>
      <c r="M166" s="25">
        <f t="shared" si="8"/>
        <v>0</v>
      </c>
    </row>
    <row r="167" spans="2:13" x14ac:dyDescent="0.2">
      <c r="B167" s="200"/>
      <c r="C167" s="200"/>
      <c r="D167" s="203"/>
      <c r="E167" s="209"/>
      <c r="F167" s="202"/>
      <c r="G167" s="25">
        <f t="shared" si="9"/>
        <v>0</v>
      </c>
      <c r="H167" s="25">
        <f t="shared" si="9"/>
        <v>0</v>
      </c>
      <c r="I167" s="25">
        <f t="shared" si="9"/>
        <v>0</v>
      </c>
      <c r="J167" s="25">
        <f t="shared" si="9"/>
        <v>0</v>
      </c>
      <c r="K167" s="25">
        <f t="shared" si="9"/>
        <v>0</v>
      </c>
      <c r="L167" s="25">
        <f t="shared" si="9"/>
        <v>0</v>
      </c>
      <c r="M167" s="25">
        <f t="shared" si="8"/>
        <v>0</v>
      </c>
    </row>
    <row r="168" spans="2:13" x14ac:dyDescent="0.2">
      <c r="B168" s="200"/>
      <c r="C168" s="200"/>
      <c r="D168" s="203"/>
      <c r="E168" s="209"/>
      <c r="F168" s="202"/>
      <c r="G168" s="25">
        <f t="shared" si="9"/>
        <v>0</v>
      </c>
      <c r="H168" s="25">
        <f t="shared" si="9"/>
        <v>0</v>
      </c>
      <c r="I168" s="25">
        <f t="shared" si="9"/>
        <v>0</v>
      </c>
      <c r="J168" s="25">
        <f t="shared" si="9"/>
        <v>0</v>
      </c>
      <c r="K168" s="25">
        <f t="shared" si="9"/>
        <v>0</v>
      </c>
      <c r="L168" s="25">
        <f t="shared" si="9"/>
        <v>0</v>
      </c>
      <c r="M168" s="25">
        <f t="shared" si="8"/>
        <v>0</v>
      </c>
    </row>
    <row r="169" spans="2:13" x14ac:dyDescent="0.2">
      <c r="B169" s="200"/>
      <c r="C169" s="200"/>
      <c r="D169" s="203"/>
      <c r="E169" s="209"/>
      <c r="F169" s="202"/>
      <c r="G169" s="25">
        <f t="shared" si="9"/>
        <v>0</v>
      </c>
      <c r="H169" s="25">
        <f t="shared" si="9"/>
        <v>0</v>
      </c>
      <c r="I169" s="25">
        <f t="shared" si="9"/>
        <v>0</v>
      </c>
      <c r="J169" s="25">
        <f t="shared" si="9"/>
        <v>0</v>
      </c>
      <c r="K169" s="25">
        <f t="shared" si="9"/>
        <v>0</v>
      </c>
      <c r="L169" s="25">
        <f t="shared" si="9"/>
        <v>0</v>
      </c>
      <c r="M169" s="25">
        <f t="shared" si="8"/>
        <v>0</v>
      </c>
    </row>
    <row r="170" spans="2:13" x14ac:dyDescent="0.2">
      <c r="B170" s="200"/>
      <c r="C170" s="200"/>
      <c r="D170" s="203"/>
      <c r="E170" s="209"/>
      <c r="F170" s="202"/>
      <c r="G170" s="25">
        <f t="shared" si="9"/>
        <v>0</v>
      </c>
      <c r="H170" s="25">
        <f t="shared" si="9"/>
        <v>0</v>
      </c>
      <c r="I170" s="25">
        <f t="shared" si="9"/>
        <v>0</v>
      </c>
      <c r="J170" s="25">
        <f t="shared" si="9"/>
        <v>0</v>
      </c>
      <c r="K170" s="25">
        <f t="shared" si="9"/>
        <v>0</v>
      </c>
      <c r="L170" s="25">
        <f t="shared" si="9"/>
        <v>0</v>
      </c>
      <c r="M170" s="25">
        <f t="shared" si="8"/>
        <v>0</v>
      </c>
    </row>
    <row r="171" spans="2:13" x14ac:dyDescent="0.2">
      <c r="B171" s="200"/>
      <c r="C171" s="200"/>
      <c r="D171" s="203"/>
      <c r="E171" s="209"/>
      <c r="F171" s="202"/>
      <c r="G171" s="25">
        <f t="shared" si="9"/>
        <v>0</v>
      </c>
      <c r="H171" s="25">
        <f t="shared" si="9"/>
        <v>0</v>
      </c>
      <c r="I171" s="25">
        <f t="shared" si="9"/>
        <v>0</v>
      </c>
      <c r="J171" s="25">
        <f t="shared" si="9"/>
        <v>0</v>
      </c>
      <c r="K171" s="25">
        <f t="shared" si="9"/>
        <v>0</v>
      </c>
      <c r="L171" s="25">
        <f t="shared" si="9"/>
        <v>0</v>
      </c>
      <c r="M171" s="25">
        <f t="shared" si="8"/>
        <v>0</v>
      </c>
    </row>
    <row r="172" spans="2:13" x14ac:dyDescent="0.2">
      <c r="B172" s="200"/>
      <c r="C172" s="200"/>
      <c r="D172" s="203"/>
      <c r="E172" s="209"/>
      <c r="F172" s="202"/>
      <c r="G172" s="25">
        <f t="shared" si="9"/>
        <v>0</v>
      </c>
      <c r="H172" s="25">
        <f t="shared" si="9"/>
        <v>0</v>
      </c>
      <c r="I172" s="25">
        <f t="shared" si="9"/>
        <v>0</v>
      </c>
      <c r="J172" s="25">
        <f t="shared" si="9"/>
        <v>0</v>
      </c>
      <c r="K172" s="25">
        <f t="shared" si="9"/>
        <v>0</v>
      </c>
      <c r="L172" s="25">
        <f t="shared" si="9"/>
        <v>0</v>
      </c>
      <c r="M172" s="25">
        <f t="shared" si="8"/>
        <v>0</v>
      </c>
    </row>
    <row r="173" spans="2:13" x14ac:dyDescent="0.2">
      <c r="B173" s="200"/>
      <c r="C173" s="200"/>
      <c r="D173" s="203"/>
      <c r="E173" s="209"/>
      <c r="F173" s="202"/>
      <c r="G173" s="25">
        <f t="shared" si="9"/>
        <v>0</v>
      </c>
      <c r="H173" s="25">
        <f t="shared" si="9"/>
        <v>0</v>
      </c>
      <c r="I173" s="25">
        <f t="shared" si="9"/>
        <v>0</v>
      </c>
      <c r="J173" s="25">
        <f t="shared" si="9"/>
        <v>0</v>
      </c>
      <c r="K173" s="25">
        <f t="shared" si="9"/>
        <v>0</v>
      </c>
      <c r="L173" s="25">
        <f t="shared" si="9"/>
        <v>0</v>
      </c>
      <c r="M173" s="25">
        <f t="shared" si="8"/>
        <v>0</v>
      </c>
    </row>
    <row r="174" spans="2:13" x14ac:dyDescent="0.2">
      <c r="B174" s="200"/>
      <c r="C174" s="200"/>
      <c r="D174" s="203"/>
      <c r="E174" s="209"/>
      <c r="F174" s="202"/>
      <c r="G174" s="25">
        <f t="shared" si="9"/>
        <v>0</v>
      </c>
      <c r="H174" s="25">
        <f t="shared" si="9"/>
        <v>0</v>
      </c>
      <c r="I174" s="25">
        <f t="shared" si="9"/>
        <v>0</v>
      </c>
      <c r="J174" s="25">
        <f t="shared" si="9"/>
        <v>0</v>
      </c>
      <c r="K174" s="25">
        <f t="shared" si="9"/>
        <v>0</v>
      </c>
      <c r="L174" s="25">
        <f t="shared" si="9"/>
        <v>0</v>
      </c>
      <c r="M174" s="25">
        <f t="shared" si="8"/>
        <v>0</v>
      </c>
    </row>
    <row r="175" spans="2:13" x14ac:dyDescent="0.2">
      <c r="B175" s="200"/>
      <c r="C175" s="200"/>
      <c r="D175" s="203"/>
      <c r="E175" s="209"/>
      <c r="F175" s="202"/>
      <c r="G175" s="25">
        <f t="shared" si="9"/>
        <v>0</v>
      </c>
      <c r="H175" s="25">
        <f t="shared" si="9"/>
        <v>0</v>
      </c>
      <c r="I175" s="25">
        <f t="shared" si="9"/>
        <v>0</v>
      </c>
      <c r="J175" s="25">
        <f t="shared" si="9"/>
        <v>0</v>
      </c>
      <c r="K175" s="25">
        <f t="shared" si="9"/>
        <v>0</v>
      </c>
      <c r="L175" s="25">
        <f t="shared" si="9"/>
        <v>0</v>
      </c>
      <c r="M175" s="25">
        <f t="shared" si="8"/>
        <v>0</v>
      </c>
    </row>
    <row r="176" spans="2:13" x14ac:dyDescent="0.2">
      <c r="B176" s="200"/>
      <c r="C176" s="200"/>
      <c r="D176" s="203"/>
      <c r="E176" s="209"/>
      <c r="F176" s="202"/>
      <c r="G176" s="25">
        <f t="shared" si="9"/>
        <v>0</v>
      </c>
      <c r="H176" s="25">
        <f t="shared" si="9"/>
        <v>0</v>
      </c>
      <c r="I176" s="25">
        <f t="shared" si="9"/>
        <v>0</v>
      </c>
      <c r="J176" s="25">
        <f t="shared" si="9"/>
        <v>0</v>
      </c>
      <c r="K176" s="25">
        <f t="shared" si="9"/>
        <v>0</v>
      </c>
      <c r="L176" s="25">
        <f t="shared" si="9"/>
        <v>0</v>
      </c>
      <c r="M176" s="25">
        <f t="shared" si="8"/>
        <v>0</v>
      </c>
    </row>
    <row r="177" spans="2:13" x14ac:dyDescent="0.2">
      <c r="B177" s="200"/>
      <c r="C177" s="200"/>
      <c r="D177" s="203"/>
      <c r="E177" s="209"/>
      <c r="F177" s="202"/>
      <c r="G177" s="25">
        <f t="shared" si="9"/>
        <v>0</v>
      </c>
      <c r="H177" s="25">
        <f t="shared" si="9"/>
        <v>0</v>
      </c>
      <c r="I177" s="25">
        <f t="shared" si="9"/>
        <v>0</v>
      </c>
      <c r="J177" s="25">
        <f t="shared" si="9"/>
        <v>0</v>
      </c>
      <c r="K177" s="25">
        <f t="shared" si="9"/>
        <v>0</v>
      </c>
      <c r="L177" s="25">
        <f t="shared" si="9"/>
        <v>0</v>
      </c>
      <c r="M177" s="25">
        <f t="shared" si="8"/>
        <v>0</v>
      </c>
    </row>
    <row r="178" spans="2:13" x14ac:dyDescent="0.2">
      <c r="B178" s="200"/>
      <c r="C178" s="200"/>
      <c r="D178" s="203"/>
      <c r="E178" s="209"/>
      <c r="F178" s="202"/>
      <c r="G178" s="25">
        <f t="shared" si="9"/>
        <v>0</v>
      </c>
      <c r="H178" s="25">
        <f t="shared" si="9"/>
        <v>0</v>
      </c>
      <c r="I178" s="25">
        <f t="shared" si="9"/>
        <v>0</v>
      </c>
      <c r="J178" s="25">
        <f t="shared" si="9"/>
        <v>0</v>
      </c>
      <c r="K178" s="25">
        <f t="shared" si="9"/>
        <v>0</v>
      </c>
      <c r="L178" s="25">
        <f t="shared" si="9"/>
        <v>0</v>
      </c>
      <c r="M178" s="25">
        <f t="shared" si="8"/>
        <v>0</v>
      </c>
    </row>
    <row r="179" spans="2:13" x14ac:dyDescent="0.2">
      <c r="B179" s="200"/>
      <c r="C179" s="200"/>
      <c r="D179" s="203"/>
      <c r="E179" s="209"/>
      <c r="F179" s="202"/>
      <c r="G179" s="25">
        <f t="shared" si="9"/>
        <v>0</v>
      </c>
      <c r="H179" s="25">
        <f t="shared" si="9"/>
        <v>0</v>
      </c>
      <c r="I179" s="25">
        <f t="shared" si="9"/>
        <v>0</v>
      </c>
      <c r="J179" s="25">
        <f t="shared" si="9"/>
        <v>0</v>
      </c>
      <c r="K179" s="25">
        <f t="shared" si="9"/>
        <v>0</v>
      </c>
      <c r="L179" s="25">
        <f t="shared" si="9"/>
        <v>0</v>
      </c>
      <c r="M179" s="25">
        <f t="shared" si="8"/>
        <v>0</v>
      </c>
    </row>
    <row r="180" spans="2:13" x14ac:dyDescent="0.2">
      <c r="B180" s="200"/>
      <c r="C180" s="200"/>
      <c r="D180" s="203"/>
      <c r="E180" s="209"/>
      <c r="F180" s="202"/>
      <c r="G180" s="25">
        <f t="shared" si="9"/>
        <v>0</v>
      </c>
      <c r="H180" s="25">
        <f t="shared" si="9"/>
        <v>0</v>
      </c>
      <c r="I180" s="25">
        <f t="shared" si="9"/>
        <v>0</v>
      </c>
      <c r="J180" s="25">
        <f t="shared" si="9"/>
        <v>0</v>
      </c>
      <c r="K180" s="25">
        <f t="shared" si="9"/>
        <v>0</v>
      </c>
      <c r="L180" s="25">
        <f t="shared" si="9"/>
        <v>0</v>
      </c>
      <c r="M180" s="25">
        <f t="shared" si="8"/>
        <v>0</v>
      </c>
    </row>
    <row r="181" spans="2:13" x14ac:dyDescent="0.2">
      <c r="B181" s="200"/>
      <c r="C181" s="200"/>
      <c r="D181" s="203"/>
      <c r="E181" s="209"/>
      <c r="F181" s="202"/>
      <c r="G181" s="25">
        <f t="shared" si="9"/>
        <v>0</v>
      </c>
      <c r="H181" s="25">
        <f t="shared" si="9"/>
        <v>0</v>
      </c>
      <c r="I181" s="25">
        <f t="shared" si="9"/>
        <v>0</v>
      </c>
      <c r="J181" s="25">
        <f t="shared" si="9"/>
        <v>0</v>
      </c>
      <c r="K181" s="25">
        <f t="shared" si="9"/>
        <v>0</v>
      </c>
      <c r="L181" s="25">
        <f t="shared" si="9"/>
        <v>0</v>
      </c>
      <c r="M181" s="25">
        <f t="shared" si="8"/>
        <v>0</v>
      </c>
    </row>
    <row r="182" spans="2:13" x14ac:dyDescent="0.2">
      <c r="B182" s="200"/>
      <c r="C182" s="200"/>
      <c r="D182" s="203"/>
      <c r="E182" s="209"/>
      <c r="F182" s="202"/>
      <c r="G182" s="25">
        <f t="shared" si="9"/>
        <v>0</v>
      </c>
      <c r="H182" s="25">
        <f t="shared" si="9"/>
        <v>0</v>
      </c>
      <c r="I182" s="25">
        <f t="shared" si="9"/>
        <v>0</v>
      </c>
      <c r="J182" s="25">
        <f t="shared" si="9"/>
        <v>0</v>
      </c>
      <c r="K182" s="25">
        <f t="shared" si="9"/>
        <v>0</v>
      </c>
      <c r="L182" s="25">
        <f t="shared" si="9"/>
        <v>0</v>
      </c>
      <c r="M182" s="25">
        <f t="shared" si="8"/>
        <v>0</v>
      </c>
    </row>
    <row r="183" spans="2:13" x14ac:dyDescent="0.2">
      <c r="B183" s="200"/>
      <c r="C183" s="200"/>
      <c r="D183" s="203"/>
      <c r="E183" s="209"/>
      <c r="F183" s="202"/>
      <c r="G183" s="25">
        <f t="shared" si="9"/>
        <v>0</v>
      </c>
      <c r="H183" s="25">
        <f t="shared" si="9"/>
        <v>0</v>
      </c>
      <c r="I183" s="25">
        <f t="shared" si="9"/>
        <v>0</v>
      </c>
      <c r="J183" s="25">
        <f t="shared" si="9"/>
        <v>0</v>
      </c>
      <c r="K183" s="25">
        <f t="shared" si="9"/>
        <v>0</v>
      </c>
      <c r="L183" s="25">
        <f t="shared" si="9"/>
        <v>0</v>
      </c>
      <c r="M183" s="25">
        <f t="shared" si="8"/>
        <v>0</v>
      </c>
    </row>
    <row r="184" spans="2:13" x14ac:dyDescent="0.2">
      <c r="B184" s="200"/>
      <c r="C184" s="200"/>
      <c r="D184" s="203"/>
      <c r="E184" s="209"/>
      <c r="F184" s="202"/>
      <c r="G184" s="25">
        <f t="shared" si="9"/>
        <v>0</v>
      </c>
      <c r="H184" s="25">
        <f t="shared" si="9"/>
        <v>0</v>
      </c>
      <c r="I184" s="25">
        <f t="shared" si="9"/>
        <v>0</v>
      </c>
      <c r="J184" s="25">
        <f t="shared" si="9"/>
        <v>0</v>
      </c>
      <c r="K184" s="25">
        <f t="shared" si="9"/>
        <v>0</v>
      </c>
      <c r="L184" s="25">
        <f t="shared" si="9"/>
        <v>0</v>
      </c>
      <c r="M184" s="25">
        <f t="shared" si="8"/>
        <v>0</v>
      </c>
    </row>
    <row r="185" spans="2:13" x14ac:dyDescent="0.2">
      <c r="B185" s="200"/>
      <c r="C185" s="200"/>
      <c r="D185" s="203"/>
      <c r="E185" s="209"/>
      <c r="F185" s="202"/>
      <c r="G185" s="25">
        <f t="shared" si="9"/>
        <v>0</v>
      </c>
      <c r="H185" s="25">
        <f t="shared" si="9"/>
        <v>0</v>
      </c>
      <c r="I185" s="25">
        <f t="shared" si="9"/>
        <v>0</v>
      </c>
      <c r="J185" s="25">
        <f t="shared" si="9"/>
        <v>0</v>
      </c>
      <c r="K185" s="25">
        <f t="shared" si="9"/>
        <v>0</v>
      </c>
      <c r="L185" s="25">
        <f t="shared" si="9"/>
        <v>0</v>
      </c>
      <c r="M185" s="25">
        <f t="shared" si="8"/>
        <v>0</v>
      </c>
    </row>
    <row r="186" spans="2:13" x14ac:dyDescent="0.2">
      <c r="B186" s="200"/>
      <c r="C186" s="200"/>
      <c r="D186" s="203"/>
      <c r="E186" s="209"/>
      <c r="F186" s="202"/>
      <c r="G186" s="25">
        <f t="shared" si="9"/>
        <v>0</v>
      </c>
      <c r="H186" s="25">
        <f t="shared" si="9"/>
        <v>0</v>
      </c>
      <c r="I186" s="25">
        <f t="shared" si="9"/>
        <v>0</v>
      </c>
      <c r="J186" s="25">
        <f t="shared" si="9"/>
        <v>0</v>
      </c>
      <c r="K186" s="25">
        <f t="shared" si="9"/>
        <v>0</v>
      </c>
      <c r="L186" s="25">
        <f t="shared" si="9"/>
        <v>0</v>
      </c>
      <c r="M186" s="25">
        <f t="shared" si="8"/>
        <v>0</v>
      </c>
    </row>
    <row r="187" spans="2:13" x14ac:dyDescent="0.2">
      <c r="B187" s="200"/>
      <c r="C187" s="200"/>
      <c r="D187" s="203"/>
      <c r="E187" s="209"/>
      <c r="F187" s="202"/>
      <c r="G187" s="25">
        <f t="shared" si="9"/>
        <v>0</v>
      </c>
      <c r="H187" s="25">
        <f t="shared" si="9"/>
        <v>0</v>
      </c>
      <c r="I187" s="25">
        <f t="shared" si="9"/>
        <v>0</v>
      </c>
      <c r="J187" s="25">
        <f t="shared" si="9"/>
        <v>0</v>
      </c>
      <c r="K187" s="25">
        <f t="shared" si="9"/>
        <v>0</v>
      </c>
      <c r="L187" s="25">
        <f t="shared" si="9"/>
        <v>0</v>
      </c>
      <c r="M187" s="25">
        <f t="shared" si="8"/>
        <v>0</v>
      </c>
    </row>
    <row r="188" spans="2:13" x14ac:dyDescent="0.2">
      <c r="B188" s="200"/>
      <c r="C188" s="200"/>
      <c r="D188" s="203"/>
      <c r="E188" s="209"/>
      <c r="F188" s="202"/>
      <c r="G188" s="25">
        <f t="shared" si="9"/>
        <v>0</v>
      </c>
      <c r="H188" s="25">
        <f t="shared" si="9"/>
        <v>0</v>
      </c>
      <c r="I188" s="25">
        <f t="shared" si="9"/>
        <v>0</v>
      </c>
      <c r="J188" s="25">
        <f t="shared" si="9"/>
        <v>0</v>
      </c>
      <c r="K188" s="25">
        <f t="shared" si="9"/>
        <v>0</v>
      </c>
      <c r="L188" s="25">
        <f t="shared" si="9"/>
        <v>0</v>
      </c>
      <c r="M188" s="25">
        <f t="shared" si="8"/>
        <v>0</v>
      </c>
    </row>
    <row r="189" spans="2:13" x14ac:dyDescent="0.2">
      <c r="B189" s="200"/>
      <c r="C189" s="200"/>
      <c r="D189" s="203"/>
      <c r="E189" s="209"/>
      <c r="F189" s="202"/>
      <c r="G189" s="25">
        <f t="shared" si="9"/>
        <v>0</v>
      </c>
      <c r="H189" s="25">
        <f t="shared" si="9"/>
        <v>0</v>
      </c>
      <c r="I189" s="25">
        <f t="shared" si="9"/>
        <v>0</v>
      </c>
      <c r="J189" s="25">
        <f t="shared" si="9"/>
        <v>0</v>
      </c>
      <c r="K189" s="25">
        <f t="shared" si="9"/>
        <v>0</v>
      </c>
      <c r="L189" s="25">
        <f t="shared" si="9"/>
        <v>0</v>
      </c>
      <c r="M189" s="25">
        <f t="shared" si="8"/>
        <v>0</v>
      </c>
    </row>
    <row r="190" spans="2:13" x14ac:dyDescent="0.2">
      <c r="B190" s="200"/>
      <c r="C190" s="200"/>
      <c r="D190" s="203"/>
      <c r="E190" s="209"/>
      <c r="F190" s="202"/>
      <c r="G190" s="25">
        <f t="shared" si="9"/>
        <v>0</v>
      </c>
      <c r="H190" s="25">
        <f t="shared" si="9"/>
        <v>0</v>
      </c>
      <c r="I190" s="25">
        <f t="shared" si="9"/>
        <v>0</v>
      </c>
      <c r="J190" s="25">
        <f t="shared" si="9"/>
        <v>0</v>
      </c>
      <c r="K190" s="25">
        <f t="shared" si="9"/>
        <v>0</v>
      </c>
      <c r="L190" s="25">
        <f t="shared" si="9"/>
        <v>0</v>
      </c>
      <c r="M190" s="25">
        <f t="shared" si="8"/>
        <v>0</v>
      </c>
    </row>
    <row r="191" spans="2:13" x14ac:dyDescent="0.2">
      <c r="B191" s="200"/>
      <c r="C191" s="200"/>
      <c r="D191" s="203"/>
      <c r="E191" s="209"/>
      <c r="F191" s="202"/>
      <c r="G191" s="25">
        <f t="shared" si="9"/>
        <v>0</v>
      </c>
      <c r="H191" s="25">
        <f t="shared" si="9"/>
        <v>0</v>
      </c>
      <c r="I191" s="25">
        <f t="shared" si="9"/>
        <v>0</v>
      </c>
      <c r="J191" s="25">
        <f t="shared" si="9"/>
        <v>0</v>
      </c>
      <c r="K191" s="25">
        <f t="shared" si="9"/>
        <v>0</v>
      </c>
      <c r="L191" s="25">
        <f t="shared" si="9"/>
        <v>0</v>
      </c>
      <c r="M191" s="25">
        <f t="shared" si="8"/>
        <v>0</v>
      </c>
    </row>
    <row r="192" spans="2:13" x14ac:dyDescent="0.2">
      <c r="B192" s="200"/>
      <c r="C192" s="200"/>
      <c r="D192" s="203"/>
      <c r="E192" s="209"/>
      <c r="F192" s="202"/>
      <c r="G192" s="25">
        <f t="shared" si="9"/>
        <v>0</v>
      </c>
      <c r="H192" s="25">
        <f t="shared" si="9"/>
        <v>0</v>
      </c>
      <c r="I192" s="25">
        <f t="shared" si="9"/>
        <v>0</v>
      </c>
      <c r="J192" s="25">
        <f t="shared" si="9"/>
        <v>0</v>
      </c>
      <c r="K192" s="25">
        <f t="shared" si="9"/>
        <v>0</v>
      </c>
      <c r="L192" s="25">
        <f t="shared" si="9"/>
        <v>0</v>
      </c>
      <c r="M192" s="25">
        <f t="shared" si="8"/>
        <v>0</v>
      </c>
    </row>
    <row r="193" spans="2:13" x14ac:dyDescent="0.2">
      <c r="B193" s="200"/>
      <c r="C193" s="200"/>
      <c r="D193" s="203"/>
      <c r="E193" s="209"/>
      <c r="F193" s="202"/>
      <c r="G193" s="25">
        <f t="shared" si="9"/>
        <v>0</v>
      </c>
      <c r="H193" s="25">
        <f t="shared" si="9"/>
        <v>0</v>
      </c>
      <c r="I193" s="25">
        <f t="shared" si="9"/>
        <v>0</v>
      </c>
      <c r="J193" s="25">
        <f t="shared" si="9"/>
        <v>0</v>
      </c>
      <c r="K193" s="25">
        <f t="shared" si="9"/>
        <v>0</v>
      </c>
      <c r="L193" s="25">
        <f t="shared" si="9"/>
        <v>0</v>
      </c>
      <c r="M193" s="25">
        <f t="shared" si="8"/>
        <v>0</v>
      </c>
    </row>
    <row r="194" spans="2:13" x14ac:dyDescent="0.2">
      <c r="B194" s="200"/>
      <c r="C194" s="200"/>
      <c r="D194" s="203"/>
      <c r="E194" s="209"/>
      <c r="F194" s="202"/>
      <c r="G194" s="25">
        <f t="shared" si="9"/>
        <v>0</v>
      </c>
      <c r="H194" s="25">
        <f t="shared" si="9"/>
        <v>0</v>
      </c>
      <c r="I194" s="25">
        <f t="shared" si="9"/>
        <v>0</v>
      </c>
      <c r="J194" s="25">
        <f t="shared" si="9"/>
        <v>0</v>
      </c>
      <c r="K194" s="25">
        <f t="shared" si="9"/>
        <v>0</v>
      </c>
      <c r="L194" s="25">
        <f t="shared" si="9"/>
        <v>0</v>
      </c>
      <c r="M194" s="25">
        <f t="shared" si="8"/>
        <v>0</v>
      </c>
    </row>
    <row r="195" spans="2:13" x14ac:dyDescent="0.2">
      <c r="B195" s="200"/>
      <c r="C195" s="200"/>
      <c r="D195" s="203"/>
      <c r="E195" s="209"/>
      <c r="F195" s="202"/>
      <c r="G195" s="25">
        <f t="shared" ref="G195:L200" si="10">IF($B195&gt;0,IF(ISERR(FIND(G$3,$B195)),2,1),0)</f>
        <v>0</v>
      </c>
      <c r="H195" s="25">
        <f t="shared" si="10"/>
        <v>0</v>
      </c>
      <c r="I195" s="25">
        <f t="shared" si="10"/>
        <v>0</v>
      </c>
      <c r="J195" s="25">
        <f t="shared" si="10"/>
        <v>0</v>
      </c>
      <c r="K195" s="25">
        <f t="shared" si="10"/>
        <v>0</v>
      </c>
      <c r="L195" s="25">
        <f t="shared" si="10"/>
        <v>0</v>
      </c>
      <c r="M195" s="25">
        <f t="shared" si="8"/>
        <v>0</v>
      </c>
    </row>
    <row r="196" spans="2:13" x14ac:dyDescent="0.2">
      <c r="B196" s="200"/>
      <c r="C196" s="200"/>
      <c r="D196" s="203"/>
      <c r="E196" s="209"/>
      <c r="F196" s="202"/>
      <c r="G196" s="25">
        <f t="shared" si="10"/>
        <v>0</v>
      </c>
      <c r="H196" s="25">
        <f t="shared" si="10"/>
        <v>0</v>
      </c>
      <c r="I196" s="25">
        <f t="shared" si="10"/>
        <v>0</v>
      </c>
      <c r="J196" s="25">
        <f t="shared" si="10"/>
        <v>0</v>
      </c>
      <c r="K196" s="25">
        <f t="shared" si="10"/>
        <v>0</v>
      </c>
      <c r="L196" s="25">
        <f t="shared" si="10"/>
        <v>0</v>
      </c>
      <c r="M196" s="25">
        <f t="shared" si="8"/>
        <v>0</v>
      </c>
    </row>
    <row r="197" spans="2:13" x14ac:dyDescent="0.2">
      <c r="B197" s="200"/>
      <c r="C197" s="200"/>
      <c r="D197" s="203"/>
      <c r="E197" s="209"/>
      <c r="F197" s="202"/>
      <c r="G197" s="25">
        <f t="shared" si="10"/>
        <v>0</v>
      </c>
      <c r="H197" s="25">
        <f t="shared" si="10"/>
        <v>0</v>
      </c>
      <c r="I197" s="25">
        <f t="shared" si="10"/>
        <v>0</v>
      </c>
      <c r="J197" s="25">
        <f t="shared" si="10"/>
        <v>0</v>
      </c>
      <c r="K197" s="25">
        <f t="shared" si="10"/>
        <v>0</v>
      </c>
      <c r="L197" s="25">
        <f t="shared" si="10"/>
        <v>0</v>
      </c>
      <c r="M197" s="25">
        <f>IF($B197&gt;0,IF(ISERR(FIND(M$3,$B197)),2,10),0)</f>
        <v>0</v>
      </c>
    </row>
    <row r="198" spans="2:13" x14ac:dyDescent="0.2">
      <c r="B198" s="200"/>
      <c r="C198" s="200"/>
      <c r="D198" s="203"/>
      <c r="E198" s="209"/>
      <c r="F198" s="202"/>
      <c r="G198" s="25">
        <f t="shared" si="10"/>
        <v>0</v>
      </c>
      <c r="H198" s="25">
        <f t="shared" si="10"/>
        <v>0</v>
      </c>
      <c r="I198" s="25">
        <f t="shared" si="10"/>
        <v>0</v>
      </c>
      <c r="J198" s="25">
        <f t="shared" si="10"/>
        <v>0</v>
      </c>
      <c r="K198" s="25">
        <f t="shared" si="10"/>
        <v>0</v>
      </c>
      <c r="L198" s="25">
        <f t="shared" si="10"/>
        <v>0</v>
      </c>
      <c r="M198" s="25">
        <f>IF($B198&gt;0,IF(ISERR(FIND(M$3,$B198)),2,10),0)</f>
        <v>0</v>
      </c>
    </row>
    <row r="199" spans="2:13" x14ac:dyDescent="0.2">
      <c r="B199" s="200"/>
      <c r="C199" s="200"/>
      <c r="D199" s="203"/>
      <c r="E199" s="209"/>
      <c r="F199" s="202"/>
      <c r="G199" s="25">
        <f t="shared" si="10"/>
        <v>0</v>
      </c>
      <c r="H199" s="25">
        <f t="shared" si="10"/>
        <v>0</v>
      </c>
      <c r="I199" s="25">
        <f t="shared" si="10"/>
        <v>0</v>
      </c>
      <c r="J199" s="25">
        <f t="shared" si="10"/>
        <v>0</v>
      </c>
      <c r="K199" s="25">
        <f t="shared" si="10"/>
        <v>0</v>
      </c>
      <c r="L199" s="25">
        <f t="shared" si="10"/>
        <v>0</v>
      </c>
      <c r="M199" s="25">
        <f>IF($B199&gt;0,IF(ISERR(FIND(M$3,$B199)),2,10),0)</f>
        <v>0</v>
      </c>
    </row>
    <row r="200" spans="2:13" x14ac:dyDescent="0.2">
      <c r="B200" s="204"/>
      <c r="C200" s="204"/>
      <c r="D200" s="205"/>
      <c r="E200" s="210"/>
      <c r="F200" s="202"/>
      <c r="G200" s="25">
        <f t="shared" si="10"/>
        <v>0</v>
      </c>
      <c r="H200" s="25">
        <f t="shared" si="10"/>
        <v>0</v>
      </c>
      <c r="I200" s="25">
        <f t="shared" si="10"/>
        <v>0</v>
      </c>
      <c r="J200" s="25">
        <f t="shared" si="10"/>
        <v>0</v>
      </c>
      <c r="K200" s="25">
        <f t="shared" si="10"/>
        <v>0</v>
      </c>
      <c r="L200" s="25">
        <f t="shared" si="10"/>
        <v>0</v>
      </c>
      <c r="M200" s="25">
        <f>IF($B200&gt;0,IF(ISERR(FIND(M$3,$B200)),2,10),0)</f>
        <v>0</v>
      </c>
    </row>
  </sheetData>
  <sheetProtection formatCells="0" formatRows="0"/>
  <mergeCells count="1">
    <mergeCell ref="D3:E3"/>
  </mergeCells>
  <phoneticPr fontId="2"/>
  <dataValidations count="2">
    <dataValidation imeMode="on" allowBlank="1" showInputMessage="1" showErrorMessage="1" sqref="B4:D200" xr:uid="{00000000-0002-0000-0500-000000000000}"/>
    <dataValidation imeMode="off" allowBlank="1" showInputMessage="1" showErrorMessage="1" sqref="E4:E200" xr:uid="{00000000-0002-0000-0500-000001000000}"/>
  </dataValidations>
  <pageMargins left="0.78740157480314965" right="0.78740157480314965" top="0.78740157480314965" bottom="0.78740157480314965" header="0.39370078740157483" footer="0.39370078740157483"/>
  <pageSetup paperSize="9" orientation="portrait" blackAndWhite="1" r:id="rId1"/>
  <headerFooter alignWithMargins="0">
    <oddHeader>&amp;R&amp;9&amp;A</oddHeader>
  </headerFooter>
  <ignoredErrors>
    <ignoredError sqref="A1"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S46"/>
  <sheetViews>
    <sheetView showGridLines="0" showZeros="0" topLeftCell="A16" workbookViewId="0">
      <selection activeCell="F10" sqref="F10"/>
    </sheetView>
  </sheetViews>
  <sheetFormatPr defaultColWidth="9" defaultRowHeight="13.2" x14ac:dyDescent="0.2"/>
  <cols>
    <col min="1" max="1" width="4.6640625" style="25" customWidth="1"/>
    <col min="2" max="2" width="13.44140625" style="25" customWidth="1"/>
    <col min="3" max="10" width="8.33203125" style="25" customWidth="1"/>
    <col min="11" max="11" width="2.21875" style="25" customWidth="1"/>
    <col min="12" max="12" width="8.33203125" style="25" hidden="1" customWidth="1"/>
    <col min="13" max="13" width="15.6640625" style="25" hidden="1" customWidth="1"/>
    <col min="14" max="14" width="13.109375" style="25" hidden="1" customWidth="1"/>
    <col min="15" max="15" width="7.77734375" style="25" hidden="1" customWidth="1"/>
    <col min="16" max="16" width="6.88671875" style="25" hidden="1" customWidth="1"/>
    <col min="17" max="17" width="15.44140625" style="25" customWidth="1"/>
    <col min="18" max="16384" width="9" style="25"/>
  </cols>
  <sheetData>
    <row r="1" spans="1:19" x14ac:dyDescent="0.2">
      <c r="A1" s="90" t="s">
        <v>52</v>
      </c>
      <c r="B1" s="25" t="s">
        <v>53</v>
      </c>
    </row>
    <row r="2" spans="1:19" x14ac:dyDescent="0.2">
      <c r="A2" s="90"/>
    </row>
    <row r="3" spans="1:19" ht="13.5" customHeight="1" x14ac:dyDescent="0.2">
      <c r="B3" s="399" t="s">
        <v>55</v>
      </c>
      <c r="C3" s="459"/>
      <c r="D3" s="460"/>
      <c r="E3" s="399" t="s">
        <v>138</v>
      </c>
      <c r="F3" s="400"/>
      <c r="G3" s="399" t="s">
        <v>139</v>
      </c>
      <c r="H3" s="464"/>
      <c r="I3" s="399" t="s">
        <v>140</v>
      </c>
      <c r="J3" s="460"/>
    </row>
    <row r="4" spans="1:19" ht="13.5" customHeight="1" x14ac:dyDescent="0.2">
      <c r="B4" s="461"/>
      <c r="C4" s="462"/>
      <c r="D4" s="463"/>
      <c r="E4" s="211"/>
      <c r="F4" s="307" t="s">
        <v>321</v>
      </c>
      <c r="G4" s="461"/>
      <c r="H4" s="463"/>
      <c r="I4" s="461"/>
      <c r="J4" s="463"/>
    </row>
    <row r="5" spans="1:19" ht="13.5" customHeight="1" x14ac:dyDescent="0.2">
      <c r="B5" s="275"/>
      <c r="C5" s="275"/>
      <c r="D5" s="268"/>
      <c r="E5" s="276" t="s">
        <v>378</v>
      </c>
      <c r="F5" s="277" t="s">
        <v>379</v>
      </c>
      <c r="G5" s="278"/>
      <c r="H5" s="279" t="s">
        <v>380</v>
      </c>
      <c r="I5" s="278"/>
      <c r="J5" s="279" t="s">
        <v>381</v>
      </c>
    </row>
    <row r="6" spans="1:19" ht="27" customHeight="1" x14ac:dyDescent="0.2">
      <c r="B6" s="236"/>
      <c r="C6" s="387" t="s">
        <v>67</v>
      </c>
      <c r="D6" s="388"/>
      <c r="E6" s="274"/>
      <c r="F6" s="351"/>
      <c r="G6" s="401"/>
      <c r="H6" s="402"/>
      <c r="I6" s="393"/>
      <c r="J6" s="394"/>
    </row>
    <row r="7" spans="1:19" ht="27" customHeight="1" x14ac:dyDescent="0.2">
      <c r="B7" s="95" t="s">
        <v>63</v>
      </c>
      <c r="C7" s="389" t="s">
        <v>66</v>
      </c>
      <c r="D7" s="390"/>
      <c r="E7" s="206"/>
      <c r="F7" s="352"/>
      <c r="G7" s="403"/>
      <c r="H7" s="404"/>
      <c r="I7" s="395"/>
      <c r="J7" s="396"/>
    </row>
    <row r="8" spans="1:19" ht="27" customHeight="1" x14ac:dyDescent="0.2">
      <c r="B8" s="73"/>
      <c r="C8" s="385" t="s">
        <v>68</v>
      </c>
      <c r="D8" s="386"/>
      <c r="E8" s="208">
        <f>SUM(E6:E7)</f>
        <v>0</v>
      </c>
      <c r="F8" s="247">
        <f>SUM(F6:F7)</f>
        <v>0</v>
      </c>
      <c r="G8" s="405" t="str">
        <f>IF(E8&gt;0,(E6*G6+E7*G7)/E8,"")</f>
        <v/>
      </c>
      <c r="H8" s="406"/>
      <c r="I8" s="397" t="str">
        <f>IF(E8&gt;0,(E6*I6+E7*I7)/E8,"")</f>
        <v/>
      </c>
      <c r="J8" s="398"/>
    </row>
    <row r="9" spans="1:19" ht="27" customHeight="1" x14ac:dyDescent="0.2">
      <c r="B9" s="97"/>
      <c r="C9" s="391" t="s">
        <v>64</v>
      </c>
      <c r="D9" s="392"/>
      <c r="E9" s="207"/>
      <c r="F9" s="353"/>
      <c r="G9" s="411"/>
      <c r="H9" s="412"/>
      <c r="I9" s="413"/>
      <c r="J9" s="414"/>
    </row>
    <row r="10" spans="1:19" ht="27" customHeight="1" x14ac:dyDescent="0.2">
      <c r="B10" s="133" t="s">
        <v>62</v>
      </c>
      <c r="C10" s="389" t="s">
        <v>65</v>
      </c>
      <c r="D10" s="390"/>
      <c r="E10" s="206"/>
      <c r="F10" s="352"/>
      <c r="G10" s="403"/>
      <c r="H10" s="404"/>
      <c r="I10" s="395"/>
      <c r="J10" s="396"/>
    </row>
    <row r="11" spans="1:19" ht="27" customHeight="1" x14ac:dyDescent="0.2">
      <c r="B11" s="134"/>
      <c r="C11" s="385" t="s">
        <v>68</v>
      </c>
      <c r="D11" s="386"/>
      <c r="E11" s="208">
        <f>SUM(E9:E10)</f>
        <v>0</v>
      </c>
      <c r="F11" s="208">
        <f>SUM(F9:F10)</f>
        <v>0</v>
      </c>
      <c r="G11" s="405" t="str">
        <f>IF(E11&gt;0,(E9*G9+E10*G10)/E11,"")</f>
        <v/>
      </c>
      <c r="H11" s="406"/>
      <c r="I11" s="397" t="str">
        <f>IF(E11&gt;0,(E9*I9+E10*I10)/E11,"")</f>
        <v/>
      </c>
      <c r="J11" s="398"/>
      <c r="Q11" s="248"/>
      <c r="R11" s="354"/>
      <c r="S11" s="1"/>
    </row>
    <row r="12" spans="1:19" s="1" customFormat="1" ht="27" customHeight="1" x14ac:dyDescent="0.2">
      <c r="B12" s="383" t="s">
        <v>54</v>
      </c>
      <c r="C12" s="415"/>
      <c r="D12" s="416"/>
      <c r="E12" s="212">
        <f>SUM(E11,E8)</f>
        <v>0</v>
      </c>
      <c r="F12" s="212">
        <f>SUM(F11,F8)</f>
        <v>0</v>
      </c>
      <c r="G12" s="407" t="str">
        <f>IF(E12&gt;0,(E8*G8+E11*G11)/E12,"")</f>
        <v/>
      </c>
      <c r="H12" s="408"/>
      <c r="I12" s="409" t="str">
        <f>IF(E12&gt;0,(E8*I8+E11*I11)/E12,"")</f>
        <v/>
      </c>
      <c r="J12" s="410"/>
      <c r="K12" s="25"/>
      <c r="Q12" s="355"/>
      <c r="R12" s="357"/>
      <c r="S12" s="356"/>
    </row>
    <row r="13" spans="1:19" ht="27" customHeight="1" x14ac:dyDescent="0.2">
      <c r="B13" s="432" t="s">
        <v>141</v>
      </c>
      <c r="C13" s="433"/>
      <c r="D13" s="434"/>
      <c r="E13" s="212">
        <f>IF(ISERR(R12/R13),0,ROUND(R12/R13,0))</f>
        <v>0</v>
      </c>
      <c r="F13" s="212">
        <f>IF(ISERR(S12/R13),0,ROUND(S12/R13,0))</f>
        <v>0</v>
      </c>
      <c r="G13" s="435"/>
      <c r="H13" s="436"/>
      <c r="I13" s="435"/>
      <c r="J13" s="444"/>
      <c r="K13" s="1"/>
      <c r="Q13" s="355"/>
      <c r="R13" s="357"/>
      <c r="S13" s="356"/>
    </row>
    <row r="14" spans="1:19" x14ac:dyDescent="0.2">
      <c r="B14" s="1"/>
      <c r="C14" s="1"/>
      <c r="D14" s="1"/>
      <c r="E14" s="1"/>
      <c r="F14" s="1"/>
      <c r="G14" s="1"/>
      <c r="H14" s="1"/>
      <c r="I14" s="26"/>
      <c r="J14" s="26"/>
      <c r="K14" s="26"/>
      <c r="L14" s="1"/>
      <c r="Q14" s="1"/>
      <c r="R14" s="1"/>
      <c r="S14" s="1"/>
    </row>
    <row r="15" spans="1:19" x14ac:dyDescent="0.2">
      <c r="A15" s="90" t="s">
        <v>43</v>
      </c>
      <c r="B15" s="25" t="s">
        <v>51</v>
      </c>
      <c r="D15" s="1"/>
      <c r="E15" s="1"/>
      <c r="F15" s="1"/>
      <c r="G15" s="1"/>
      <c r="H15" s="1"/>
      <c r="I15" s="1"/>
      <c r="J15" s="1"/>
      <c r="K15" s="1"/>
      <c r="L15" s="1"/>
    </row>
    <row r="16" spans="1:19" x14ac:dyDescent="0.2">
      <c r="A16" s="90"/>
    </row>
    <row r="17" spans="1:16" ht="27" customHeight="1" x14ac:dyDescent="0.2">
      <c r="B17" s="77" t="s">
        <v>57</v>
      </c>
      <c r="C17" s="82" t="s">
        <v>145</v>
      </c>
      <c r="D17" s="82" t="s">
        <v>58</v>
      </c>
      <c r="E17" s="82" t="s">
        <v>59</v>
      </c>
      <c r="F17" s="82" t="s">
        <v>143</v>
      </c>
      <c r="G17" s="83" t="s">
        <v>142</v>
      </c>
      <c r="H17" s="82" t="s">
        <v>60</v>
      </c>
      <c r="I17" s="82" t="s">
        <v>61</v>
      </c>
      <c r="J17" s="82" t="s">
        <v>69</v>
      </c>
    </row>
    <row r="18" spans="1:16" ht="26.4" x14ac:dyDescent="0.2">
      <c r="B18" s="76" t="s">
        <v>70</v>
      </c>
      <c r="C18" s="144"/>
      <c r="D18" s="144"/>
      <c r="E18" s="144"/>
      <c r="F18" s="144"/>
      <c r="G18" s="144"/>
      <c r="H18" s="144"/>
      <c r="I18" s="144"/>
      <c r="J18" s="165"/>
    </row>
    <row r="19" spans="1:16" ht="26.4" x14ac:dyDescent="0.2">
      <c r="B19" s="76" t="s">
        <v>71</v>
      </c>
      <c r="C19" s="165"/>
      <c r="D19" s="165"/>
      <c r="E19" s="165"/>
      <c r="F19" s="165"/>
      <c r="G19" s="165"/>
      <c r="H19" s="165"/>
      <c r="I19" s="165"/>
      <c r="J19" s="136">
        <f>SUM(C19:I19)</f>
        <v>0</v>
      </c>
    </row>
    <row r="20" spans="1:16" x14ac:dyDescent="0.2">
      <c r="B20" s="282"/>
      <c r="C20" s="283" t="s">
        <v>382</v>
      </c>
      <c r="D20" s="283" t="s">
        <v>382</v>
      </c>
      <c r="E20" s="283" t="s">
        <v>382</v>
      </c>
      <c r="F20" s="283" t="s">
        <v>382</v>
      </c>
      <c r="G20" s="283" t="s">
        <v>382</v>
      </c>
      <c r="H20" s="283" t="s">
        <v>382</v>
      </c>
      <c r="I20" s="283" t="s">
        <v>382</v>
      </c>
      <c r="J20" s="283" t="s">
        <v>382</v>
      </c>
    </row>
    <row r="21" spans="1:16" ht="27" customHeight="1" x14ac:dyDescent="0.2">
      <c r="B21" s="280" t="s">
        <v>192</v>
      </c>
      <c r="C21" s="139" t="str">
        <f>IF(ISERR(C19/$J18),"",C19/$J18)</f>
        <v/>
      </c>
      <c r="D21" s="139" t="str">
        <f t="shared" ref="D21:I21" si="0">IF(ISERR(D19/$J18),"",D19/$J18)</f>
        <v/>
      </c>
      <c r="E21" s="139" t="str">
        <f t="shared" si="0"/>
        <v/>
      </c>
      <c r="F21" s="139" t="str">
        <f t="shared" si="0"/>
        <v/>
      </c>
      <c r="G21" s="139" t="str">
        <f t="shared" si="0"/>
        <v/>
      </c>
      <c r="H21" s="139" t="str">
        <f t="shared" si="0"/>
        <v/>
      </c>
      <c r="I21" s="139" t="str">
        <f t="shared" si="0"/>
        <v/>
      </c>
      <c r="J21" s="281">
        <f>SUM(C21:I21)</f>
        <v>0</v>
      </c>
    </row>
    <row r="22" spans="1:16" x14ac:dyDescent="0.2">
      <c r="A22" s="100"/>
    </row>
    <row r="23" spans="1:16" x14ac:dyDescent="0.2">
      <c r="B23" s="25" t="s">
        <v>100</v>
      </c>
    </row>
    <row r="24" spans="1:16" ht="27" customHeight="1" x14ac:dyDescent="0.2">
      <c r="B24" s="429" t="s">
        <v>144</v>
      </c>
      <c r="C24" s="431"/>
      <c r="D24" s="429" t="s">
        <v>56</v>
      </c>
      <c r="E24" s="430"/>
      <c r="F24" s="430"/>
      <c r="G24" s="430"/>
      <c r="H24" s="431"/>
      <c r="I24" s="137" t="s">
        <v>7</v>
      </c>
      <c r="J24" s="137" t="s">
        <v>8</v>
      </c>
      <c r="L24" s="85" t="s">
        <v>212</v>
      </c>
      <c r="M24" s="41"/>
      <c r="N24" s="41"/>
      <c r="O24" s="41"/>
      <c r="P24" s="103"/>
    </row>
    <row r="25" spans="1:16" x14ac:dyDescent="0.2">
      <c r="B25" s="267"/>
      <c r="C25" s="284"/>
      <c r="D25" s="267"/>
      <c r="E25" s="285"/>
      <c r="F25" s="285"/>
      <c r="G25" s="285"/>
      <c r="H25" s="284"/>
      <c r="I25" s="286"/>
      <c r="J25" s="287" t="s">
        <v>382</v>
      </c>
      <c r="L25" s="35"/>
      <c r="M25" s="1"/>
      <c r="N25" s="1"/>
      <c r="O25" s="1"/>
      <c r="P25" s="34"/>
    </row>
    <row r="26" spans="1:16" ht="13.5" customHeight="1" x14ac:dyDescent="0.2">
      <c r="B26" s="448"/>
      <c r="C26" s="449"/>
      <c r="D26" s="445"/>
      <c r="E26" s="446"/>
      <c r="F26" s="446"/>
      <c r="G26" s="446"/>
      <c r="H26" s="447"/>
      <c r="I26" s="437"/>
      <c r="J26" s="423" t="str">
        <f>IF(I26&gt;0,I26/J$19,"")</f>
        <v/>
      </c>
      <c r="L26" s="35">
        <f>1</f>
        <v>1</v>
      </c>
      <c r="M26" s="1" t="e">
        <f>IF(SUM(#REF!)&gt;0,DGET($A$24:$J$44,3,$L24:$L26),0)</f>
        <v>#REF!</v>
      </c>
      <c r="N26" s="1" t="e">
        <f>IF(SUM(#REF!)&gt;0,DGET($A$26:$B$45,4,$L24:$L26),0)</f>
        <v>#REF!</v>
      </c>
      <c r="O26" s="1" t="e">
        <f>IF(SUM(#REF!)&gt;0,DGET($A$24:$J$44,10,$L24:$L26),0)</f>
        <v>#REF!</v>
      </c>
      <c r="P26" s="34" t="e">
        <f>IF(SUM(#REF!)&gt;0,DGET($A$24:$J$44,11,$L24:$L26),0)</f>
        <v>#REF!</v>
      </c>
    </row>
    <row r="27" spans="1:16" ht="13.5" customHeight="1" x14ac:dyDescent="0.2">
      <c r="B27" s="425"/>
      <c r="C27" s="426"/>
      <c r="D27" s="420"/>
      <c r="E27" s="421"/>
      <c r="F27" s="421"/>
      <c r="G27" s="421"/>
      <c r="H27" s="422"/>
      <c r="I27" s="438"/>
      <c r="J27" s="424"/>
      <c r="L27" s="35" t="s">
        <v>212</v>
      </c>
      <c r="M27" s="1"/>
      <c r="N27" s="1"/>
      <c r="O27" s="1"/>
      <c r="P27" s="34"/>
    </row>
    <row r="28" spans="1:16" s="1" customFormat="1" ht="13.5" customHeight="1" x14ac:dyDescent="0.2">
      <c r="B28" s="427"/>
      <c r="C28" s="428"/>
      <c r="D28" s="417"/>
      <c r="E28" s="418"/>
      <c r="F28" s="418"/>
      <c r="G28" s="418"/>
      <c r="H28" s="419"/>
      <c r="I28" s="437"/>
      <c r="J28" s="423" t="str">
        <f>IF(I28&gt;0,I28/J$19,"")</f>
        <v/>
      </c>
      <c r="L28" s="35">
        <f>2</f>
        <v>2</v>
      </c>
      <c r="M28" s="1" t="e">
        <f>IF(SUM(#REF!)&gt;1,DGET($A$24:$J$44,3,$L27:$L28),0)</f>
        <v>#REF!</v>
      </c>
      <c r="N28" s="1" t="e">
        <f>IF(SUM(#REF!)&gt;0,DGET($A$26:$B$45,4,$L27:$L28),0)</f>
        <v>#REF!</v>
      </c>
      <c r="O28" s="1" t="e">
        <f>IF(SUM(#REF!)&gt;1,DGET($A$24:$J$44,10,$L27:$L28),0)</f>
        <v>#REF!</v>
      </c>
      <c r="P28" s="34" t="e">
        <f>IF(SUM(#REF!)&gt;1,DGET($A$24:$J$44,11,$L27:$L28),0)</f>
        <v>#REF!</v>
      </c>
    </row>
    <row r="29" spans="1:16" s="1" customFormat="1" ht="13.5" customHeight="1" x14ac:dyDescent="0.2">
      <c r="B29" s="425"/>
      <c r="C29" s="426"/>
      <c r="D29" s="420"/>
      <c r="E29" s="421"/>
      <c r="F29" s="421"/>
      <c r="G29" s="421"/>
      <c r="H29" s="422"/>
      <c r="I29" s="438"/>
      <c r="J29" s="424"/>
      <c r="L29" s="35" t="s">
        <v>212</v>
      </c>
      <c r="P29" s="34"/>
    </row>
    <row r="30" spans="1:16" ht="13.5" customHeight="1" x14ac:dyDescent="0.2">
      <c r="B30" s="427"/>
      <c r="C30" s="428"/>
      <c r="D30" s="417"/>
      <c r="E30" s="418"/>
      <c r="F30" s="418"/>
      <c r="G30" s="418"/>
      <c r="H30" s="419"/>
      <c r="I30" s="437"/>
      <c r="J30" s="423" t="str">
        <f>IF(I30&gt;0,I30/J$19,"")</f>
        <v/>
      </c>
      <c r="L30" s="35">
        <f>3</f>
        <v>3</v>
      </c>
      <c r="M30" s="1" t="e">
        <f>IF(SUM(#REF!)&gt;3,DGET($A$24:$J$44,3,$L29:$L30),0)</f>
        <v>#REF!</v>
      </c>
      <c r="N30" s="1" t="e">
        <f>IF(SUM(#REF!)&gt;0,DGET($A$26:$B$45,4,$L29:$L30),0)</f>
        <v>#REF!</v>
      </c>
      <c r="O30" s="1" t="e">
        <f>IF(SUM(#REF!)&gt;3,DGET($A$24:$J$44,10,$L29:$L30),0)</f>
        <v>#REF!</v>
      </c>
      <c r="P30" s="34" t="e">
        <f>IF(SUM(#REF!)&gt;3,DGET($A$24:$J$44,11,$L29:$L30),0)</f>
        <v>#REF!</v>
      </c>
    </row>
    <row r="31" spans="1:16" ht="13.5" customHeight="1" x14ac:dyDescent="0.2">
      <c r="B31" s="425"/>
      <c r="C31" s="426"/>
      <c r="D31" s="420"/>
      <c r="E31" s="421"/>
      <c r="F31" s="421"/>
      <c r="G31" s="421"/>
      <c r="H31" s="422"/>
      <c r="I31" s="438"/>
      <c r="J31" s="424"/>
      <c r="L31" s="35" t="s">
        <v>212</v>
      </c>
      <c r="M31" s="1"/>
      <c r="N31" s="1"/>
      <c r="O31" s="1"/>
      <c r="P31" s="34"/>
    </row>
    <row r="32" spans="1:16" ht="13.5" customHeight="1" x14ac:dyDescent="0.2">
      <c r="B32" s="427"/>
      <c r="C32" s="428"/>
      <c r="D32" s="417"/>
      <c r="E32" s="418"/>
      <c r="F32" s="418"/>
      <c r="G32" s="418"/>
      <c r="H32" s="419"/>
      <c r="I32" s="437"/>
      <c r="J32" s="423" t="str">
        <f>IF(I32&gt;0,I32/J$19,"")</f>
        <v/>
      </c>
      <c r="L32" s="35">
        <f>4</f>
        <v>4</v>
      </c>
      <c r="M32" s="1" t="e">
        <f>IF(SUM(#REF!)&gt;6,DGET($A$24:$J$44,3,$L31:$L32),0)</f>
        <v>#REF!</v>
      </c>
      <c r="N32" s="1" t="e">
        <f>IF(SUM(#REF!)&gt;0,DGET($A$26:$B$45,4,$L31:$L32),0)</f>
        <v>#REF!</v>
      </c>
      <c r="O32" s="1" t="e">
        <f>IF(SUM(#REF!)&gt;6,DGET($A$24:$J$44,10,$L31:$L32),0)</f>
        <v>#REF!</v>
      </c>
      <c r="P32" s="34" t="e">
        <f>IF(SUM(#REF!)&gt;6,DGET($A$24:$J$44,11,$L31:$L32),0)</f>
        <v>#REF!</v>
      </c>
    </row>
    <row r="33" spans="2:16" ht="13.5" customHeight="1" x14ac:dyDescent="0.2">
      <c r="B33" s="425"/>
      <c r="C33" s="426"/>
      <c r="D33" s="420"/>
      <c r="E33" s="421"/>
      <c r="F33" s="421"/>
      <c r="G33" s="421"/>
      <c r="H33" s="422"/>
      <c r="I33" s="438"/>
      <c r="J33" s="424"/>
      <c r="L33" s="35" t="s">
        <v>212</v>
      </c>
      <c r="M33" s="1"/>
      <c r="N33" s="1"/>
      <c r="O33" s="1"/>
      <c r="P33" s="34"/>
    </row>
    <row r="34" spans="2:16" ht="13.5" customHeight="1" x14ac:dyDescent="0.2">
      <c r="B34" s="427"/>
      <c r="C34" s="428"/>
      <c r="D34" s="417"/>
      <c r="E34" s="418"/>
      <c r="F34" s="418"/>
      <c r="G34" s="418"/>
      <c r="H34" s="419"/>
      <c r="I34" s="437"/>
      <c r="J34" s="423" t="str">
        <f>IF(I34&gt;0,I34/J$19,"")</f>
        <v/>
      </c>
      <c r="L34" s="35">
        <f>5</f>
        <v>5</v>
      </c>
      <c r="M34" s="1" t="e">
        <f>IF(SUM(#REF!)&gt;10,DGET($A$24:$J$44,3,$L33:$L34),0)</f>
        <v>#REF!</v>
      </c>
      <c r="N34" s="1" t="e">
        <f>IF(SUM(#REF!)&gt;0,DGET($A$26:$B$45,4,$L33:$L34),0)</f>
        <v>#REF!</v>
      </c>
      <c r="O34" s="1" t="e">
        <f>IF(SUM(#REF!)&gt;10,DGET($A$24:$J$44,10,$L33:$L34),0)</f>
        <v>#REF!</v>
      </c>
      <c r="P34" s="34" t="e">
        <f>IF(SUM(#REF!)&gt;10,DGET($A$24:$J$44,11,$L33:$L34),0)</f>
        <v>#REF!</v>
      </c>
    </row>
    <row r="35" spans="2:16" ht="13.5" customHeight="1" x14ac:dyDescent="0.2">
      <c r="B35" s="425"/>
      <c r="C35" s="426"/>
      <c r="D35" s="420"/>
      <c r="E35" s="421"/>
      <c r="F35" s="421"/>
      <c r="G35" s="421"/>
      <c r="H35" s="422"/>
      <c r="I35" s="438"/>
      <c r="J35" s="424"/>
      <c r="L35" s="35" t="s">
        <v>212</v>
      </c>
      <c r="M35" s="1"/>
      <c r="N35" s="1"/>
      <c r="O35" s="1"/>
      <c r="P35" s="34"/>
    </row>
    <row r="36" spans="2:16" ht="13.5" customHeight="1" x14ac:dyDescent="0.2">
      <c r="B36" s="427"/>
      <c r="C36" s="428"/>
      <c r="D36" s="417"/>
      <c r="E36" s="418"/>
      <c r="F36" s="418"/>
      <c r="G36" s="418"/>
      <c r="H36" s="419"/>
      <c r="I36" s="437"/>
      <c r="J36" s="423" t="str">
        <f>IF(I36&gt;0,I36/J$19,"")</f>
        <v/>
      </c>
      <c r="L36" s="35">
        <f>6</f>
        <v>6</v>
      </c>
      <c r="M36" s="1" t="e">
        <f>IF(SUM(#REF!)&gt;15,DGET($A$24:$J$44,3,$L35:$L36),0)</f>
        <v>#REF!</v>
      </c>
      <c r="N36" s="1" t="e">
        <f>IF(SUM(#REF!)&gt;0,DGET($A$26:$B$45,4,$L35:$L36),0)</f>
        <v>#REF!</v>
      </c>
      <c r="O36" s="1" t="e">
        <f>IF(SUM(#REF!)&gt;15,DGET($A$24:$J$44,10,$L35:$L36),0)</f>
        <v>#REF!</v>
      </c>
      <c r="P36" s="34" t="e">
        <f>IF(SUM(#REF!)&gt;15,DGET($A$24:$J$44,11,$L35:$L36),0)</f>
        <v>#REF!</v>
      </c>
    </row>
    <row r="37" spans="2:16" ht="13.5" customHeight="1" x14ac:dyDescent="0.2">
      <c r="B37" s="425"/>
      <c r="C37" s="426"/>
      <c r="D37" s="420"/>
      <c r="E37" s="421"/>
      <c r="F37" s="421"/>
      <c r="G37" s="421"/>
      <c r="H37" s="422"/>
      <c r="I37" s="438"/>
      <c r="J37" s="424"/>
      <c r="L37" s="35" t="s">
        <v>212</v>
      </c>
      <c r="M37" s="1"/>
      <c r="N37" s="1"/>
      <c r="O37" s="1"/>
      <c r="P37" s="34"/>
    </row>
    <row r="38" spans="2:16" ht="13.5" customHeight="1" x14ac:dyDescent="0.2">
      <c r="B38" s="427"/>
      <c r="C38" s="428"/>
      <c r="D38" s="417"/>
      <c r="E38" s="418"/>
      <c r="F38" s="418"/>
      <c r="G38" s="418"/>
      <c r="H38" s="419"/>
      <c r="I38" s="437"/>
      <c r="J38" s="423" t="str">
        <f>IF(I38&gt;0,I38/J$19,"")</f>
        <v/>
      </c>
      <c r="L38" s="35">
        <f>7</f>
        <v>7</v>
      </c>
      <c r="M38" s="1" t="e">
        <f>IF(SUM(#REF!)&gt;21,DGET($A$24:$J$44,3,$L37:$L38),0)</f>
        <v>#REF!</v>
      </c>
      <c r="N38" s="1" t="e">
        <f>IF(SUM(#REF!)&gt;0,DGET($A$26:$B$45,4,$L37:$L38),0)</f>
        <v>#REF!</v>
      </c>
      <c r="O38" s="1" t="e">
        <f>IF(SUM(#REF!)&gt;21,DGET($A$24:$J$44,10,$L37:$L38),0)</f>
        <v>#REF!</v>
      </c>
      <c r="P38" s="34" t="e">
        <f>IF(SUM(#REF!)&gt;21,DGET($A$24:$J$44,11,$L37:$L38),0)</f>
        <v>#REF!</v>
      </c>
    </row>
    <row r="39" spans="2:16" ht="13.5" customHeight="1" x14ac:dyDescent="0.2">
      <c r="B39" s="425"/>
      <c r="C39" s="426"/>
      <c r="D39" s="420"/>
      <c r="E39" s="421"/>
      <c r="F39" s="421"/>
      <c r="G39" s="421"/>
      <c r="H39" s="422"/>
      <c r="I39" s="438"/>
      <c r="J39" s="424"/>
      <c r="L39" s="35" t="s">
        <v>212</v>
      </c>
      <c r="M39" s="1"/>
      <c r="N39" s="1"/>
      <c r="O39" s="1"/>
      <c r="P39" s="34"/>
    </row>
    <row r="40" spans="2:16" ht="13.5" customHeight="1" x14ac:dyDescent="0.2">
      <c r="B40" s="427"/>
      <c r="C40" s="428"/>
      <c r="D40" s="417"/>
      <c r="E40" s="418"/>
      <c r="F40" s="418"/>
      <c r="G40" s="418"/>
      <c r="H40" s="419"/>
      <c r="I40" s="437"/>
      <c r="J40" s="423" t="str">
        <f>IF(I40&gt;0,I40/J$19,"")</f>
        <v/>
      </c>
      <c r="L40" s="35">
        <f>8</f>
        <v>8</v>
      </c>
      <c r="M40" s="1" t="e">
        <f>IF(SUM(#REF!)&gt;28,DGET($A$24:$J$44,3,$L39:$L40),0)</f>
        <v>#REF!</v>
      </c>
      <c r="N40" s="1" t="e">
        <f>IF(SUM(#REF!)&gt;0,DGET($A$26:$B$45,4,$L39:$L40),0)</f>
        <v>#REF!</v>
      </c>
      <c r="O40" s="1" t="e">
        <f>IF(SUM(#REF!)&gt;28,DGET($A$24:$J$44,10,$L39:$L40),0)</f>
        <v>#REF!</v>
      </c>
      <c r="P40" s="34" t="e">
        <f>IF(SUM(#REF!)&gt;28,DGET($A$24:$J$44,11,$L39:$L40),0)</f>
        <v>#REF!</v>
      </c>
    </row>
    <row r="41" spans="2:16" ht="13.5" customHeight="1" x14ac:dyDescent="0.2">
      <c r="B41" s="425"/>
      <c r="C41" s="426"/>
      <c r="D41" s="420"/>
      <c r="E41" s="421"/>
      <c r="F41" s="421"/>
      <c r="G41" s="421"/>
      <c r="H41" s="422"/>
      <c r="I41" s="438"/>
      <c r="J41" s="424"/>
      <c r="L41" s="35" t="s">
        <v>212</v>
      </c>
      <c r="M41" s="1"/>
      <c r="N41" s="1"/>
      <c r="O41" s="1"/>
      <c r="P41" s="34"/>
    </row>
    <row r="42" spans="2:16" ht="13.5" customHeight="1" x14ac:dyDescent="0.2">
      <c r="B42" s="427"/>
      <c r="C42" s="428"/>
      <c r="D42" s="417"/>
      <c r="E42" s="418"/>
      <c r="F42" s="418"/>
      <c r="G42" s="418"/>
      <c r="H42" s="419"/>
      <c r="I42" s="437"/>
      <c r="J42" s="423" t="str">
        <f>IF(I42&gt;0,I42/J$19,"")</f>
        <v/>
      </c>
      <c r="L42" s="35">
        <f>9</f>
        <v>9</v>
      </c>
      <c r="M42" s="1" t="e">
        <f>IF(SUM(#REF!)&gt;36,DGET($A$24:$J$44,3,$L41:$L42),0)</f>
        <v>#REF!</v>
      </c>
      <c r="N42" s="1" t="e">
        <f>IF(SUM(#REF!)&gt;0,DGET($A$26:$B$45,4,$L41:$L42),0)</f>
        <v>#REF!</v>
      </c>
      <c r="O42" s="1" t="e">
        <f>IF(SUM(#REF!)&gt;36,DGET($A$24:$J$44,10,$L41:$L42),0)</f>
        <v>#REF!</v>
      </c>
      <c r="P42" s="34" t="e">
        <f>IF(SUM(#REF!)&gt;36,DGET($A$24:$J$44,11,$L41:$L42),0)</f>
        <v>#REF!</v>
      </c>
    </row>
    <row r="43" spans="2:16" ht="13.5" customHeight="1" x14ac:dyDescent="0.2">
      <c r="B43" s="425"/>
      <c r="C43" s="426"/>
      <c r="D43" s="420"/>
      <c r="E43" s="421"/>
      <c r="F43" s="421"/>
      <c r="G43" s="421"/>
      <c r="H43" s="422"/>
      <c r="I43" s="438"/>
      <c r="J43" s="424"/>
      <c r="L43" s="35" t="s">
        <v>212</v>
      </c>
      <c r="M43" s="1"/>
      <c r="N43" s="1"/>
      <c r="O43" s="1"/>
      <c r="P43" s="34"/>
    </row>
    <row r="44" spans="2:16" ht="13.5" customHeight="1" x14ac:dyDescent="0.2">
      <c r="B44" s="427"/>
      <c r="C44" s="428"/>
      <c r="D44" s="417"/>
      <c r="E44" s="418"/>
      <c r="F44" s="418"/>
      <c r="G44" s="418"/>
      <c r="H44" s="419"/>
      <c r="I44" s="453"/>
      <c r="J44" s="455" t="str">
        <f>IF(I44&gt;0,I44/J$19,"")</f>
        <v/>
      </c>
      <c r="L44" s="37">
        <f>10</f>
        <v>10</v>
      </c>
      <c r="M44" s="38" t="e">
        <f>IF(SUM(#REF!)&gt;45,DGET($A$24:$J$44,3,$L43:$L44),0)</f>
        <v>#REF!</v>
      </c>
      <c r="N44" s="38" t="e">
        <f>IF(SUM(#REF!)&gt;0,DGET($A$26:$B$45,4,$L43:$L44),0)</f>
        <v>#REF!</v>
      </c>
      <c r="O44" s="38" t="e">
        <f>IF(SUM(#REF!)&gt;45,DGET($A$24:$J$44,10,$L43:$L44),0)</f>
        <v>#REF!</v>
      </c>
      <c r="P44" s="39" t="e">
        <f>IF(SUM(#REF!)&gt;45,DGET($A$24:$J$44,11,$L43:$L44),0)</f>
        <v>#REF!</v>
      </c>
    </row>
    <row r="45" spans="2:16" ht="13.5" customHeight="1" x14ac:dyDescent="0.2">
      <c r="B45" s="457"/>
      <c r="C45" s="458"/>
      <c r="D45" s="450"/>
      <c r="E45" s="451"/>
      <c r="F45" s="451"/>
      <c r="G45" s="451"/>
      <c r="H45" s="452"/>
      <c r="I45" s="454"/>
      <c r="J45" s="456"/>
    </row>
    <row r="46" spans="2:16" ht="27" customHeight="1" x14ac:dyDescent="0.2">
      <c r="B46" s="439" t="s">
        <v>54</v>
      </c>
      <c r="C46" s="440"/>
      <c r="D46" s="441"/>
      <c r="E46" s="442"/>
      <c r="F46" s="442"/>
      <c r="G46" s="442"/>
      <c r="H46" s="443"/>
      <c r="I46" s="138">
        <f>SUM(I26:I44)</f>
        <v>0</v>
      </c>
      <c r="J46" s="139" t="str">
        <f>IF(I46&gt;0,I46/J$19,"")</f>
        <v/>
      </c>
    </row>
  </sheetData>
  <sheetProtection formatCells="0" formatColumns="0" formatRows="0" insertColumns="0" insertRows="0" insertHyperlinks="0" deleteColumns="0" deleteRows="0" sort="0" autoFilter="0" pivotTables="0"/>
  <mergeCells count="82">
    <mergeCell ref="B3:D4"/>
    <mergeCell ref="G3:H4"/>
    <mergeCell ref="I3:J4"/>
    <mergeCell ref="I42:I43"/>
    <mergeCell ref="J42:J43"/>
    <mergeCell ref="B43:C43"/>
    <mergeCell ref="D40:H41"/>
    <mergeCell ref="I40:I41"/>
    <mergeCell ref="J40:J41"/>
    <mergeCell ref="B41:C41"/>
    <mergeCell ref="D38:H39"/>
    <mergeCell ref="I38:I39"/>
    <mergeCell ref="J38:J39"/>
    <mergeCell ref="B39:C39"/>
    <mergeCell ref="D36:H37"/>
    <mergeCell ref="I36:I37"/>
    <mergeCell ref="D44:H45"/>
    <mergeCell ref="I44:I45"/>
    <mergeCell ref="J44:J45"/>
    <mergeCell ref="B45:C45"/>
    <mergeCell ref="B44:C44"/>
    <mergeCell ref="D32:H33"/>
    <mergeCell ref="I32:I33"/>
    <mergeCell ref="J32:J33"/>
    <mergeCell ref="B33:C33"/>
    <mergeCell ref="J36:J37"/>
    <mergeCell ref="B37:C37"/>
    <mergeCell ref="D34:H35"/>
    <mergeCell ref="I34:I35"/>
    <mergeCell ref="J34:J35"/>
    <mergeCell ref="B35:C35"/>
    <mergeCell ref="B46:C46"/>
    <mergeCell ref="D46:H46"/>
    <mergeCell ref="B42:C42"/>
    <mergeCell ref="D42:H43"/>
    <mergeCell ref="I13:J13"/>
    <mergeCell ref="B38:C38"/>
    <mergeCell ref="B40:C40"/>
    <mergeCell ref="B34:C34"/>
    <mergeCell ref="B36:C36"/>
    <mergeCell ref="B32:C32"/>
    <mergeCell ref="B29:C29"/>
    <mergeCell ref="D26:H27"/>
    <mergeCell ref="D28:H29"/>
    <mergeCell ref="I26:I27"/>
    <mergeCell ref="I28:I29"/>
    <mergeCell ref="B26:C26"/>
    <mergeCell ref="B12:D12"/>
    <mergeCell ref="D30:H31"/>
    <mergeCell ref="J26:J27"/>
    <mergeCell ref="J28:J29"/>
    <mergeCell ref="B27:C27"/>
    <mergeCell ref="B28:C28"/>
    <mergeCell ref="B30:C30"/>
    <mergeCell ref="D24:H24"/>
    <mergeCell ref="B13:D13"/>
    <mergeCell ref="B24:C24"/>
    <mergeCell ref="G13:H13"/>
    <mergeCell ref="I30:I31"/>
    <mergeCell ref="J30:J31"/>
    <mergeCell ref="B31:C31"/>
    <mergeCell ref="I11:J11"/>
    <mergeCell ref="G12:H12"/>
    <mergeCell ref="I12:J12"/>
    <mergeCell ref="G9:H9"/>
    <mergeCell ref="I9:J9"/>
    <mergeCell ref="G10:H10"/>
    <mergeCell ref="I10:J10"/>
    <mergeCell ref="G11:H11"/>
    <mergeCell ref="I6:J6"/>
    <mergeCell ref="I7:J7"/>
    <mergeCell ref="I8:J8"/>
    <mergeCell ref="E3:F3"/>
    <mergeCell ref="G6:H6"/>
    <mergeCell ref="G7:H7"/>
    <mergeCell ref="G8:H8"/>
    <mergeCell ref="C11:D11"/>
    <mergeCell ref="C6:D6"/>
    <mergeCell ref="C7:D7"/>
    <mergeCell ref="C8:D8"/>
    <mergeCell ref="C9:D9"/>
    <mergeCell ref="C10:D10"/>
  </mergeCells>
  <phoneticPr fontId="2"/>
  <dataValidations disablePrompts="1" count="1">
    <dataValidation imeMode="off" allowBlank="1" showInputMessage="1" showErrorMessage="1" sqref="R12:R13" xr:uid="{00000000-0002-0000-0600-000000000000}"/>
  </dataValidations>
  <pageMargins left="0.78740157480314965" right="0.78740157480314965" top="0.78740157480314965" bottom="0.78740157480314965" header="0.39370078740157483" footer="0.39370078740157483"/>
  <pageSetup paperSize="9" orientation="portrait" blackAndWhite="1" r:id="rId1"/>
  <headerFooter alignWithMargins="0">
    <oddHeader>&amp;R&amp;9&amp;A</oddHeader>
  </headerFooter>
  <ignoredErrors>
    <ignoredError sqref="A1 A15"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K257"/>
  <sheetViews>
    <sheetView showGridLines="0" showZeros="0" zoomScaleNormal="100" workbookViewId="0">
      <selection activeCell="J35" sqref="J35"/>
    </sheetView>
  </sheetViews>
  <sheetFormatPr defaultColWidth="9" defaultRowHeight="13.2" x14ac:dyDescent="0.2"/>
  <cols>
    <col min="1" max="1" width="4.6640625" style="25" customWidth="1"/>
    <col min="2" max="2" width="13.6640625" style="25" customWidth="1"/>
    <col min="3" max="3" width="6.6640625" style="25" customWidth="1"/>
    <col min="4" max="4" width="9.6640625" style="25" customWidth="1"/>
    <col min="5" max="5" width="8.77734375" style="25" customWidth="1"/>
    <col min="6" max="6" width="6.6640625" style="25" customWidth="1"/>
    <col min="7" max="7" width="9.6640625" style="25" customWidth="1"/>
    <col min="8" max="8" width="8.77734375" style="25" customWidth="1"/>
    <col min="9" max="9" width="6.6640625" style="25" customWidth="1"/>
    <col min="10" max="10" width="9.6640625" style="25" customWidth="1"/>
    <col min="11" max="11" width="8.77734375" style="25" customWidth="1"/>
    <col min="12" max="16384" width="9" style="43"/>
  </cols>
  <sheetData>
    <row r="1" spans="1:11" x14ac:dyDescent="0.2">
      <c r="A1" s="114" t="s">
        <v>150</v>
      </c>
      <c r="B1" s="25" t="s">
        <v>146</v>
      </c>
    </row>
    <row r="2" spans="1:11" x14ac:dyDescent="0.2">
      <c r="A2" s="90" t="s">
        <v>197</v>
      </c>
      <c r="B2" s="25" t="s">
        <v>72</v>
      </c>
    </row>
    <row r="3" spans="1:11" x14ac:dyDescent="0.2">
      <c r="A3" s="90"/>
    </row>
    <row r="4" spans="1:11" x14ac:dyDescent="0.2">
      <c r="A4" s="90"/>
      <c r="B4" s="25" t="s">
        <v>407</v>
      </c>
    </row>
    <row r="5" spans="1:11" x14ac:dyDescent="0.2">
      <c r="B5" s="469" t="s">
        <v>156</v>
      </c>
      <c r="C5" s="469" t="s">
        <v>147</v>
      </c>
      <c r="D5" s="469"/>
      <c r="E5" s="469"/>
      <c r="F5" s="469" t="s">
        <v>73</v>
      </c>
      <c r="G5" s="469"/>
      <c r="H5" s="469"/>
      <c r="I5" s="469" t="s">
        <v>221</v>
      </c>
      <c r="J5" s="470"/>
      <c r="K5" s="470"/>
    </row>
    <row r="6" spans="1:11" ht="32.4" x14ac:dyDescent="0.2">
      <c r="B6" s="469"/>
      <c r="C6" s="125" t="s">
        <v>74</v>
      </c>
      <c r="D6" s="125" t="s">
        <v>148</v>
      </c>
      <c r="E6" s="125" t="s">
        <v>77</v>
      </c>
      <c r="F6" s="125" t="s">
        <v>74</v>
      </c>
      <c r="G6" s="125" t="s">
        <v>148</v>
      </c>
      <c r="H6" s="125" t="s">
        <v>220</v>
      </c>
      <c r="I6" s="125" t="s">
        <v>74</v>
      </c>
      <c r="J6" s="125" t="s">
        <v>148</v>
      </c>
      <c r="K6" s="125" t="s">
        <v>155</v>
      </c>
    </row>
    <row r="7" spans="1:11" ht="7.5" customHeight="1" x14ac:dyDescent="0.2">
      <c r="B7" s="471"/>
      <c r="C7" s="126" t="s">
        <v>404</v>
      </c>
      <c r="D7" s="126" t="s">
        <v>159</v>
      </c>
      <c r="E7" s="126" t="s">
        <v>159</v>
      </c>
      <c r="F7" s="126" t="str">
        <f>C7</f>
        <v>トン</v>
      </c>
      <c r="G7" s="126" t="s">
        <v>159</v>
      </c>
      <c r="H7" s="126" t="s">
        <v>159</v>
      </c>
      <c r="I7" s="126" t="str">
        <f>C7</f>
        <v>トン</v>
      </c>
      <c r="J7" s="126" t="s">
        <v>159</v>
      </c>
      <c r="K7" s="126" t="s">
        <v>159</v>
      </c>
    </row>
    <row r="8" spans="1:11" ht="15" customHeight="1" x14ac:dyDescent="0.2">
      <c r="B8" s="472"/>
      <c r="C8" s="288"/>
      <c r="D8" s="288"/>
      <c r="E8" s="288"/>
      <c r="F8" s="288"/>
      <c r="G8" s="288"/>
      <c r="H8" s="288"/>
      <c r="I8" s="127">
        <f>C8+F8</f>
        <v>0</v>
      </c>
      <c r="J8" s="127">
        <f>D8+G8</f>
        <v>0</v>
      </c>
      <c r="K8" s="127">
        <f>E8+H8</f>
        <v>0</v>
      </c>
    </row>
    <row r="9" spans="1:11" ht="7.5" customHeight="1" x14ac:dyDescent="0.2">
      <c r="B9" s="471"/>
      <c r="C9" s="289"/>
      <c r="D9" s="290"/>
      <c r="E9" s="290"/>
      <c r="F9" s="289">
        <f>C9</f>
        <v>0</v>
      </c>
      <c r="G9" s="291"/>
      <c r="H9" s="291"/>
      <c r="I9" s="128">
        <f>C9</f>
        <v>0</v>
      </c>
      <c r="J9" s="128"/>
      <c r="K9" s="128"/>
    </row>
    <row r="10" spans="1:11" ht="15" customHeight="1" x14ac:dyDescent="0.2">
      <c r="B10" s="472"/>
      <c r="C10" s="288"/>
      <c r="D10" s="288"/>
      <c r="E10" s="288"/>
      <c r="F10" s="288"/>
      <c r="G10" s="288"/>
      <c r="H10" s="288"/>
      <c r="I10" s="127">
        <f>C10+F10</f>
        <v>0</v>
      </c>
      <c r="J10" s="127">
        <f>D10+G10</f>
        <v>0</v>
      </c>
      <c r="K10" s="127">
        <f>E10+H10</f>
        <v>0</v>
      </c>
    </row>
    <row r="11" spans="1:11" ht="7.5" customHeight="1" x14ac:dyDescent="0.2">
      <c r="B11" s="473"/>
      <c r="C11" s="292"/>
      <c r="D11" s="291"/>
      <c r="E11" s="291"/>
      <c r="F11" s="292">
        <f>C11</f>
        <v>0</v>
      </c>
      <c r="G11" s="291"/>
      <c r="H11" s="291"/>
      <c r="I11" s="128">
        <f>C11</f>
        <v>0</v>
      </c>
      <c r="J11" s="128"/>
      <c r="K11" s="128"/>
    </row>
    <row r="12" spans="1:11" ht="15" customHeight="1" x14ac:dyDescent="0.2">
      <c r="B12" s="474"/>
      <c r="C12" s="288"/>
      <c r="D12" s="288"/>
      <c r="E12" s="288"/>
      <c r="F12" s="288"/>
      <c r="G12" s="288"/>
      <c r="H12" s="288"/>
      <c r="I12" s="127">
        <f>C12+F12</f>
        <v>0</v>
      </c>
      <c r="J12" s="127">
        <f>D12+G12</f>
        <v>0</v>
      </c>
      <c r="K12" s="127">
        <f>E12+H12</f>
        <v>0</v>
      </c>
    </row>
    <row r="13" spans="1:11" ht="7.5" customHeight="1" x14ac:dyDescent="0.2">
      <c r="B13" s="473"/>
      <c r="C13" s="292"/>
      <c r="D13" s="291"/>
      <c r="E13" s="291"/>
      <c r="F13" s="292">
        <f>C13</f>
        <v>0</v>
      </c>
      <c r="G13" s="291"/>
      <c r="H13" s="291"/>
      <c r="I13" s="128">
        <f>C13</f>
        <v>0</v>
      </c>
      <c r="J13" s="128"/>
      <c r="K13" s="128"/>
    </row>
    <row r="14" spans="1:11" ht="15" customHeight="1" x14ac:dyDescent="0.2">
      <c r="B14" s="474"/>
      <c r="C14" s="288"/>
      <c r="D14" s="288"/>
      <c r="E14" s="288"/>
      <c r="F14" s="288"/>
      <c r="G14" s="288"/>
      <c r="H14" s="288"/>
      <c r="I14" s="127">
        <f t="shared" ref="I14:J17" si="0">C14+F14</f>
        <v>0</v>
      </c>
      <c r="J14" s="127">
        <f t="shared" si="0"/>
        <v>0</v>
      </c>
      <c r="K14" s="127">
        <f>E14+H14</f>
        <v>0</v>
      </c>
    </row>
    <row r="15" spans="1:11" ht="22.5" customHeight="1" x14ac:dyDescent="0.2">
      <c r="B15" s="314"/>
      <c r="C15" s="293"/>
      <c r="D15" s="293"/>
      <c r="E15" s="293"/>
      <c r="F15" s="293"/>
      <c r="G15" s="293"/>
      <c r="H15" s="293"/>
      <c r="I15" s="129">
        <f t="shared" si="0"/>
        <v>0</v>
      </c>
      <c r="J15" s="129">
        <f t="shared" si="0"/>
        <v>0</v>
      </c>
      <c r="K15" s="129">
        <f>E15+H15</f>
        <v>0</v>
      </c>
    </row>
    <row r="16" spans="1:11" ht="22.5" customHeight="1" x14ac:dyDescent="0.2">
      <c r="B16" s="314"/>
      <c r="C16" s="166"/>
      <c r="D16" s="166"/>
      <c r="E16" s="166"/>
      <c r="F16" s="166"/>
      <c r="G16" s="166"/>
      <c r="H16" s="166"/>
      <c r="I16" s="129">
        <f t="shared" si="0"/>
        <v>0</v>
      </c>
      <c r="J16" s="129">
        <f t="shared" si="0"/>
        <v>0</v>
      </c>
      <c r="K16" s="129">
        <f>E16+H16</f>
        <v>0</v>
      </c>
    </row>
    <row r="17" spans="1:11" ht="22.5" customHeight="1" x14ac:dyDescent="0.2">
      <c r="B17" s="314"/>
      <c r="C17" s="167"/>
      <c r="D17" s="167"/>
      <c r="E17" s="167"/>
      <c r="F17" s="167"/>
      <c r="G17" s="167"/>
      <c r="H17" s="167"/>
      <c r="I17" s="130">
        <f t="shared" si="0"/>
        <v>0</v>
      </c>
      <c r="J17" s="130">
        <f t="shared" si="0"/>
        <v>0</v>
      </c>
      <c r="K17" s="130">
        <f>E17+H17</f>
        <v>0</v>
      </c>
    </row>
    <row r="18" spans="1:11" ht="22.5" customHeight="1" x14ac:dyDescent="0.2">
      <c r="B18" s="131" t="s">
        <v>75</v>
      </c>
      <c r="C18" s="132">
        <f t="shared" ref="C18:K18" si="1">SUM(C8,C10,C12,C14:C17)</f>
        <v>0</v>
      </c>
      <c r="D18" s="132">
        <f t="shared" si="1"/>
        <v>0</v>
      </c>
      <c r="E18" s="132">
        <f t="shared" si="1"/>
        <v>0</v>
      </c>
      <c r="F18" s="132">
        <f t="shared" si="1"/>
        <v>0</v>
      </c>
      <c r="G18" s="132">
        <f t="shared" si="1"/>
        <v>0</v>
      </c>
      <c r="H18" s="132">
        <f t="shared" si="1"/>
        <v>0</v>
      </c>
      <c r="I18" s="132">
        <f t="shared" si="1"/>
        <v>0</v>
      </c>
      <c r="J18" s="132">
        <f t="shared" si="1"/>
        <v>0</v>
      </c>
      <c r="K18" s="132">
        <f t="shared" si="1"/>
        <v>0</v>
      </c>
    </row>
    <row r="19" spans="1:11" ht="22.5" customHeight="1" x14ac:dyDescent="0.2">
      <c r="B19" s="131" t="s">
        <v>76</v>
      </c>
      <c r="C19" s="168"/>
      <c r="D19" s="168"/>
      <c r="E19" s="168"/>
      <c r="F19" s="168"/>
      <c r="G19" s="168"/>
      <c r="H19" s="168"/>
      <c r="I19" s="130">
        <f>C19+F19</f>
        <v>0</v>
      </c>
      <c r="J19" s="130">
        <f>D19+G19</f>
        <v>0</v>
      </c>
      <c r="K19" s="130">
        <f>E19+H19</f>
        <v>0</v>
      </c>
    </row>
    <row r="20" spans="1:11" ht="7.5" customHeight="1" x14ac:dyDescent="0.2">
      <c r="B20" s="475" t="s">
        <v>78</v>
      </c>
      <c r="C20" s="126" t="s">
        <v>396</v>
      </c>
      <c r="D20" s="126" t="s">
        <v>396</v>
      </c>
      <c r="E20" s="126" t="s">
        <v>396</v>
      </c>
      <c r="F20" s="126" t="s">
        <v>396</v>
      </c>
      <c r="G20" s="126" t="s">
        <v>396</v>
      </c>
      <c r="H20" s="126" t="s">
        <v>396</v>
      </c>
      <c r="I20" s="126" t="s">
        <v>396</v>
      </c>
      <c r="J20" s="126" t="s">
        <v>396</v>
      </c>
      <c r="K20" s="126" t="s">
        <v>396</v>
      </c>
    </row>
    <row r="21" spans="1:11" ht="22.5" customHeight="1" x14ac:dyDescent="0.2">
      <c r="B21" s="476"/>
      <c r="C21" s="328">
        <f>IF(ISERR(C18/C19),0,C18/C19)</f>
        <v>0</v>
      </c>
      <c r="D21" s="328">
        <f t="shared" ref="D21:K21" si="2">IF(ISERR(D18/D19),0,D18/D19)</f>
        <v>0</v>
      </c>
      <c r="E21" s="328">
        <f t="shared" si="2"/>
        <v>0</v>
      </c>
      <c r="F21" s="328">
        <f t="shared" si="2"/>
        <v>0</v>
      </c>
      <c r="G21" s="328">
        <f t="shared" si="2"/>
        <v>0</v>
      </c>
      <c r="H21" s="328">
        <f t="shared" si="2"/>
        <v>0</v>
      </c>
      <c r="I21" s="328">
        <f t="shared" si="2"/>
        <v>0</v>
      </c>
      <c r="J21" s="328">
        <f t="shared" si="2"/>
        <v>0</v>
      </c>
      <c r="K21" s="328">
        <f t="shared" si="2"/>
        <v>0</v>
      </c>
    </row>
    <row r="23" spans="1:11" s="102" customFormat="1" x14ac:dyDescent="0.2">
      <c r="A23" s="363"/>
      <c r="B23" s="158"/>
      <c r="C23" s="158"/>
      <c r="D23" s="1"/>
      <c r="E23" s="1"/>
      <c r="F23" s="1"/>
      <c r="G23" s="1"/>
      <c r="H23" s="1"/>
      <c r="I23" s="1"/>
      <c r="J23" s="1"/>
      <c r="K23" s="1"/>
    </row>
    <row r="24" spans="1:11" s="102" customFormat="1" x14ac:dyDescent="0.2">
      <c r="A24" s="1"/>
      <c r="B24" s="468"/>
      <c r="C24" s="468"/>
      <c r="D24" s="468"/>
      <c r="E24" s="468"/>
      <c r="F24" s="468"/>
      <c r="G24" s="468"/>
      <c r="H24" s="468"/>
      <c r="I24" s="468"/>
      <c r="J24" s="477"/>
      <c r="K24" s="477"/>
    </row>
    <row r="25" spans="1:11" s="102" customFormat="1" x14ac:dyDescent="0.2">
      <c r="A25" s="1"/>
      <c r="B25" s="468"/>
      <c r="C25" s="365"/>
      <c r="D25" s="365"/>
      <c r="E25" s="365"/>
      <c r="F25" s="365"/>
      <c r="G25" s="365"/>
      <c r="H25" s="365"/>
      <c r="I25" s="365"/>
      <c r="J25" s="365"/>
      <c r="K25" s="365"/>
    </row>
    <row r="26" spans="1:11" s="102" customFormat="1" ht="7.5" customHeight="1" x14ac:dyDescent="0.2">
      <c r="A26" s="1"/>
      <c r="B26" s="467"/>
      <c r="C26" s="366"/>
      <c r="D26" s="366"/>
      <c r="E26" s="366"/>
      <c r="F26" s="366"/>
      <c r="G26" s="366"/>
      <c r="H26" s="366"/>
      <c r="I26" s="366"/>
      <c r="J26" s="366"/>
      <c r="K26" s="366"/>
    </row>
    <row r="27" spans="1:11" s="102" customFormat="1" ht="15" customHeight="1" x14ac:dyDescent="0.2">
      <c r="A27" s="1"/>
      <c r="B27" s="467"/>
      <c r="C27" s="367"/>
      <c r="D27" s="367"/>
      <c r="E27" s="367"/>
      <c r="F27" s="367"/>
      <c r="G27" s="367"/>
      <c r="H27" s="367"/>
      <c r="I27" s="368"/>
      <c r="J27" s="368"/>
      <c r="K27" s="368"/>
    </row>
    <row r="28" spans="1:11" s="102" customFormat="1" ht="7.5" customHeight="1" x14ac:dyDescent="0.2">
      <c r="A28" s="1"/>
      <c r="B28" s="467"/>
      <c r="C28" s="366"/>
      <c r="D28" s="369"/>
      <c r="E28" s="369"/>
      <c r="F28" s="366"/>
      <c r="G28" s="369"/>
      <c r="H28" s="369"/>
      <c r="I28" s="366"/>
      <c r="J28" s="366"/>
      <c r="K28" s="366"/>
    </row>
    <row r="29" spans="1:11" s="102" customFormat="1" ht="15" customHeight="1" x14ac:dyDescent="0.2">
      <c r="A29" s="1"/>
      <c r="B29" s="467"/>
      <c r="C29" s="367"/>
      <c r="D29" s="367"/>
      <c r="E29" s="367"/>
      <c r="F29" s="367"/>
      <c r="G29" s="367"/>
      <c r="H29" s="367"/>
      <c r="I29" s="368"/>
      <c r="J29" s="368"/>
      <c r="K29" s="368"/>
    </row>
    <row r="30" spans="1:11" s="102" customFormat="1" ht="7.5" customHeight="1" x14ac:dyDescent="0.2">
      <c r="A30" s="1"/>
      <c r="B30" s="467"/>
      <c r="C30" s="366"/>
      <c r="D30" s="369"/>
      <c r="E30" s="369"/>
      <c r="F30" s="366"/>
      <c r="G30" s="369"/>
      <c r="H30" s="369"/>
      <c r="I30" s="366"/>
      <c r="J30" s="366"/>
      <c r="K30" s="366"/>
    </row>
    <row r="31" spans="1:11" s="102" customFormat="1" ht="15" customHeight="1" x14ac:dyDescent="0.2">
      <c r="A31" s="1"/>
      <c r="B31" s="467"/>
      <c r="C31" s="367"/>
      <c r="D31" s="367"/>
      <c r="E31" s="367"/>
      <c r="F31" s="367"/>
      <c r="G31" s="367"/>
      <c r="H31" s="367"/>
      <c r="I31" s="368"/>
      <c r="J31" s="368"/>
      <c r="K31" s="368"/>
    </row>
    <row r="32" spans="1:11" s="102" customFormat="1" ht="7.5" customHeight="1" x14ac:dyDescent="0.2">
      <c r="A32" s="1"/>
      <c r="B32" s="467"/>
      <c r="C32" s="366"/>
      <c r="D32" s="369"/>
      <c r="E32" s="369"/>
      <c r="F32" s="366"/>
      <c r="G32" s="369"/>
      <c r="H32" s="369"/>
      <c r="I32" s="366"/>
      <c r="J32" s="366"/>
      <c r="K32" s="366"/>
    </row>
    <row r="33" spans="1:11" s="102" customFormat="1" ht="15" customHeight="1" x14ac:dyDescent="0.2">
      <c r="A33" s="1"/>
      <c r="B33" s="467"/>
      <c r="C33" s="367"/>
      <c r="D33" s="367"/>
      <c r="E33" s="367"/>
      <c r="F33" s="367"/>
      <c r="G33" s="367"/>
      <c r="H33" s="367"/>
      <c r="I33" s="368"/>
      <c r="J33" s="368"/>
      <c r="K33" s="368"/>
    </row>
    <row r="34" spans="1:11" s="102" customFormat="1" ht="22.5" customHeight="1" x14ac:dyDescent="0.2">
      <c r="A34" s="1"/>
      <c r="B34" s="370"/>
      <c r="C34" s="367"/>
      <c r="D34" s="367"/>
      <c r="E34" s="367"/>
      <c r="F34" s="367"/>
      <c r="G34" s="367"/>
      <c r="H34" s="367"/>
      <c r="I34" s="371"/>
      <c r="J34" s="371"/>
      <c r="K34" s="371"/>
    </row>
    <row r="35" spans="1:11" s="102" customFormat="1" ht="22.5" customHeight="1" x14ac:dyDescent="0.2">
      <c r="A35" s="1"/>
      <c r="B35" s="370"/>
      <c r="C35" s="367"/>
      <c r="D35" s="367"/>
      <c r="E35" s="367"/>
      <c r="F35" s="367"/>
      <c r="G35" s="367"/>
      <c r="H35" s="367"/>
      <c r="I35" s="371"/>
      <c r="J35" s="371"/>
      <c r="K35" s="371"/>
    </row>
    <row r="36" spans="1:11" s="102" customFormat="1" ht="22.5" customHeight="1" x14ac:dyDescent="0.2">
      <c r="A36" s="1"/>
      <c r="B36" s="370"/>
      <c r="C36" s="367"/>
      <c r="D36" s="367"/>
      <c r="E36" s="367"/>
      <c r="F36" s="367"/>
      <c r="G36" s="367"/>
      <c r="H36" s="367"/>
      <c r="I36" s="371"/>
      <c r="J36" s="371"/>
      <c r="K36" s="371"/>
    </row>
    <row r="37" spans="1:11" s="102" customFormat="1" ht="18" customHeight="1" x14ac:dyDescent="0.2">
      <c r="A37" s="1"/>
      <c r="B37" s="372"/>
      <c r="C37" s="371"/>
      <c r="D37" s="371"/>
      <c r="E37" s="371"/>
      <c r="F37" s="371"/>
      <c r="G37" s="371"/>
      <c r="H37" s="371"/>
      <c r="I37" s="371"/>
      <c r="J37" s="371"/>
      <c r="K37" s="371"/>
    </row>
    <row r="38" spans="1:11" s="102" customFormat="1" ht="18" customHeight="1" x14ac:dyDescent="0.2">
      <c r="A38" s="1"/>
      <c r="B38" s="372"/>
      <c r="C38" s="367"/>
      <c r="D38" s="367"/>
      <c r="E38" s="367"/>
      <c r="F38" s="367"/>
      <c r="G38" s="367"/>
      <c r="H38" s="367"/>
      <c r="I38" s="371"/>
      <c r="J38" s="371"/>
      <c r="K38" s="371"/>
    </row>
    <row r="39" spans="1:11" s="102" customFormat="1" ht="7.5" customHeight="1" x14ac:dyDescent="0.2">
      <c r="A39" s="1"/>
      <c r="B39" s="465"/>
      <c r="C39" s="366"/>
      <c r="D39" s="366"/>
      <c r="E39" s="366"/>
      <c r="F39" s="366"/>
      <c r="G39" s="366"/>
      <c r="H39" s="366"/>
      <c r="I39" s="366"/>
      <c r="J39" s="366"/>
      <c r="K39" s="366"/>
    </row>
    <row r="40" spans="1:11" s="102" customFormat="1" ht="18" customHeight="1" x14ac:dyDescent="0.2">
      <c r="A40" s="1"/>
      <c r="B40" s="466"/>
      <c r="C40" s="374"/>
      <c r="D40" s="374"/>
      <c r="E40" s="374"/>
      <c r="F40" s="374"/>
      <c r="G40" s="374"/>
      <c r="H40" s="374"/>
      <c r="I40" s="374"/>
      <c r="J40" s="374"/>
      <c r="K40" s="374"/>
    </row>
    <row r="41" spans="1:11" s="102" customFormat="1" x14ac:dyDescent="0.2">
      <c r="A41" s="363"/>
      <c r="B41" s="1"/>
      <c r="C41" s="1"/>
      <c r="D41" s="1"/>
      <c r="E41" s="1"/>
      <c r="F41" s="1"/>
      <c r="G41" s="1"/>
      <c r="H41" s="1"/>
      <c r="I41" s="1"/>
      <c r="J41" s="1"/>
      <c r="K41" s="1"/>
    </row>
    <row r="42" spans="1:11" s="102" customFormat="1" x14ac:dyDescent="0.2">
      <c r="A42" s="363"/>
      <c r="B42" s="158"/>
      <c r="C42" s="158"/>
      <c r="D42" s="1"/>
      <c r="E42" s="1"/>
      <c r="F42" s="1"/>
      <c r="G42" s="1"/>
      <c r="H42" s="1"/>
      <c r="I42" s="1"/>
      <c r="J42" s="1"/>
      <c r="K42" s="1"/>
    </row>
    <row r="43" spans="1:11" s="102" customFormat="1" x14ac:dyDescent="0.2">
      <c r="A43" s="1"/>
      <c r="B43" s="468"/>
      <c r="C43" s="468"/>
      <c r="D43" s="468"/>
      <c r="E43" s="468"/>
      <c r="F43" s="468"/>
      <c r="G43" s="468"/>
      <c r="H43" s="468"/>
      <c r="I43" s="468"/>
      <c r="J43" s="477"/>
      <c r="K43" s="477"/>
    </row>
    <row r="44" spans="1:11" s="102" customFormat="1" x14ac:dyDescent="0.2">
      <c r="A44" s="1"/>
      <c r="B44" s="468"/>
      <c r="C44" s="365"/>
      <c r="D44" s="365"/>
      <c r="E44" s="365"/>
      <c r="F44" s="365"/>
      <c r="G44" s="365"/>
      <c r="H44" s="365"/>
      <c r="I44" s="365"/>
      <c r="J44" s="365"/>
      <c r="K44" s="365"/>
    </row>
    <row r="45" spans="1:11" s="102" customFormat="1" ht="7.5" customHeight="1" x14ac:dyDescent="0.2">
      <c r="A45" s="1"/>
      <c r="B45" s="467"/>
      <c r="C45" s="366"/>
      <c r="D45" s="366"/>
      <c r="E45" s="366"/>
      <c r="F45" s="366"/>
      <c r="G45" s="366"/>
      <c r="H45" s="366"/>
      <c r="I45" s="366"/>
      <c r="J45" s="366"/>
      <c r="K45" s="366"/>
    </row>
    <row r="46" spans="1:11" s="102" customFormat="1" ht="15" customHeight="1" x14ac:dyDescent="0.2">
      <c r="A46" s="1"/>
      <c r="B46" s="467"/>
      <c r="C46" s="367"/>
      <c r="D46" s="367"/>
      <c r="E46" s="367"/>
      <c r="F46" s="367"/>
      <c r="G46" s="367"/>
      <c r="H46" s="367"/>
      <c r="I46" s="368"/>
      <c r="J46" s="368"/>
      <c r="K46" s="368"/>
    </row>
    <row r="47" spans="1:11" s="102" customFormat="1" ht="7.5" customHeight="1" x14ac:dyDescent="0.2">
      <c r="A47" s="1"/>
      <c r="B47" s="467"/>
      <c r="C47" s="366"/>
      <c r="D47" s="369"/>
      <c r="E47" s="369"/>
      <c r="F47" s="366"/>
      <c r="G47" s="369"/>
      <c r="H47" s="369"/>
      <c r="I47" s="366"/>
      <c r="J47" s="366"/>
      <c r="K47" s="366"/>
    </row>
    <row r="48" spans="1:11" s="102" customFormat="1" ht="15" customHeight="1" x14ac:dyDescent="0.2">
      <c r="A48" s="1"/>
      <c r="B48" s="467"/>
      <c r="C48" s="367"/>
      <c r="D48" s="367"/>
      <c r="E48" s="367"/>
      <c r="F48" s="367"/>
      <c r="G48" s="367"/>
      <c r="H48" s="367"/>
      <c r="I48" s="368"/>
      <c r="J48" s="368"/>
      <c r="K48" s="368"/>
    </row>
    <row r="49" spans="1:11" s="102" customFormat="1" ht="7.5" customHeight="1" x14ac:dyDescent="0.2">
      <c r="A49" s="1"/>
      <c r="B49" s="467"/>
      <c r="C49" s="366"/>
      <c r="D49" s="369"/>
      <c r="E49" s="369"/>
      <c r="F49" s="366"/>
      <c r="G49" s="369"/>
      <c r="H49" s="369"/>
      <c r="I49" s="366"/>
      <c r="J49" s="366"/>
      <c r="K49" s="366"/>
    </row>
    <row r="50" spans="1:11" s="102" customFormat="1" ht="15" customHeight="1" x14ac:dyDescent="0.2">
      <c r="A50" s="1"/>
      <c r="B50" s="467"/>
      <c r="C50" s="367"/>
      <c r="D50" s="367"/>
      <c r="E50" s="367"/>
      <c r="F50" s="367"/>
      <c r="G50" s="367"/>
      <c r="H50" s="367"/>
      <c r="I50" s="368"/>
      <c r="J50" s="368"/>
      <c r="K50" s="368"/>
    </row>
    <row r="51" spans="1:11" s="102" customFormat="1" ht="7.5" customHeight="1" x14ac:dyDescent="0.2">
      <c r="A51" s="1"/>
      <c r="B51" s="467"/>
      <c r="C51" s="366"/>
      <c r="D51" s="369"/>
      <c r="E51" s="369"/>
      <c r="F51" s="366"/>
      <c r="G51" s="369"/>
      <c r="H51" s="369"/>
      <c r="I51" s="366"/>
      <c r="J51" s="366"/>
      <c r="K51" s="366"/>
    </row>
    <row r="52" spans="1:11" s="102" customFormat="1" ht="15" customHeight="1" x14ac:dyDescent="0.2">
      <c r="A52" s="1"/>
      <c r="B52" s="467"/>
      <c r="C52" s="367"/>
      <c r="D52" s="367"/>
      <c r="E52" s="367"/>
      <c r="F52" s="367"/>
      <c r="G52" s="367"/>
      <c r="H52" s="367"/>
      <c r="I52" s="368"/>
      <c r="J52" s="368"/>
      <c r="K52" s="368"/>
    </row>
    <row r="53" spans="1:11" s="102" customFormat="1" ht="22.5" customHeight="1" x14ac:dyDescent="0.2">
      <c r="A53" s="1"/>
      <c r="B53" s="370"/>
      <c r="C53" s="367"/>
      <c r="D53" s="367"/>
      <c r="E53" s="367"/>
      <c r="F53" s="367"/>
      <c r="G53" s="367"/>
      <c r="H53" s="367"/>
      <c r="I53" s="371"/>
      <c r="J53" s="371"/>
      <c r="K53" s="371"/>
    </row>
    <row r="54" spans="1:11" s="102" customFormat="1" ht="22.5" customHeight="1" x14ac:dyDescent="0.2">
      <c r="A54" s="1"/>
      <c r="B54" s="370"/>
      <c r="C54" s="367"/>
      <c r="D54" s="367"/>
      <c r="E54" s="367"/>
      <c r="F54" s="367"/>
      <c r="G54" s="367"/>
      <c r="H54" s="367"/>
      <c r="I54" s="371"/>
      <c r="J54" s="371"/>
      <c r="K54" s="371"/>
    </row>
    <row r="55" spans="1:11" s="102" customFormat="1" ht="22.5" customHeight="1" x14ac:dyDescent="0.2">
      <c r="A55" s="1"/>
      <c r="B55" s="370"/>
      <c r="C55" s="367"/>
      <c r="D55" s="367"/>
      <c r="E55" s="367"/>
      <c r="F55" s="367"/>
      <c r="G55" s="367"/>
      <c r="H55" s="367"/>
      <c r="I55" s="371"/>
      <c r="J55" s="371"/>
      <c r="K55" s="371"/>
    </row>
    <row r="56" spans="1:11" s="102" customFormat="1" ht="18" customHeight="1" x14ac:dyDescent="0.2">
      <c r="A56" s="1"/>
      <c r="B56" s="372"/>
      <c r="C56" s="371"/>
      <c r="D56" s="371"/>
      <c r="E56" s="371"/>
      <c r="F56" s="371"/>
      <c r="G56" s="371"/>
      <c r="H56" s="371"/>
      <c r="I56" s="371"/>
      <c r="J56" s="371"/>
      <c r="K56" s="371"/>
    </row>
    <row r="57" spans="1:11" s="102" customFormat="1" ht="18" customHeight="1" x14ac:dyDescent="0.2">
      <c r="A57" s="1"/>
      <c r="B57" s="372"/>
      <c r="C57" s="367"/>
      <c r="D57" s="367"/>
      <c r="E57" s="367"/>
      <c r="F57" s="367"/>
      <c r="G57" s="367"/>
      <c r="H57" s="367"/>
      <c r="I57" s="371"/>
      <c r="J57" s="371"/>
      <c r="K57" s="371"/>
    </row>
    <row r="58" spans="1:11" s="102" customFormat="1" ht="7.5" customHeight="1" x14ac:dyDescent="0.2">
      <c r="A58" s="1"/>
      <c r="B58" s="465"/>
      <c r="C58" s="366"/>
      <c r="D58" s="366"/>
      <c r="E58" s="366"/>
      <c r="F58" s="366"/>
      <c r="G58" s="366"/>
      <c r="H58" s="366"/>
      <c r="I58" s="366"/>
      <c r="J58" s="366"/>
      <c r="K58" s="366"/>
    </row>
    <row r="59" spans="1:11" s="102" customFormat="1" ht="18" customHeight="1" x14ac:dyDescent="0.2">
      <c r="A59" s="1"/>
      <c r="B59" s="466"/>
      <c r="C59" s="374"/>
      <c r="D59" s="374"/>
      <c r="E59" s="374"/>
      <c r="F59" s="374"/>
      <c r="G59" s="374"/>
      <c r="H59" s="374"/>
      <c r="I59" s="374"/>
      <c r="J59" s="374"/>
      <c r="K59" s="374"/>
    </row>
    <row r="60" spans="1:11" s="102" customFormat="1" x14ac:dyDescent="0.2">
      <c r="A60" s="363"/>
      <c r="B60" s="1"/>
      <c r="C60" s="1"/>
      <c r="D60" s="1"/>
      <c r="E60" s="1"/>
      <c r="F60" s="1"/>
      <c r="G60" s="1"/>
      <c r="H60" s="1"/>
      <c r="I60" s="1"/>
      <c r="J60" s="1"/>
      <c r="K60" s="1"/>
    </row>
    <row r="61" spans="1:11" s="102" customFormat="1" x14ac:dyDescent="0.2">
      <c r="A61" s="363"/>
      <c r="B61" s="158"/>
      <c r="C61" s="158"/>
      <c r="D61" s="1"/>
      <c r="E61" s="1"/>
      <c r="F61" s="1"/>
      <c r="G61" s="1"/>
      <c r="H61" s="1"/>
      <c r="I61" s="1"/>
      <c r="J61" s="1"/>
      <c r="K61" s="1"/>
    </row>
    <row r="62" spans="1:11" s="102" customFormat="1" x14ac:dyDescent="0.2">
      <c r="A62" s="1"/>
      <c r="B62" s="468"/>
      <c r="C62" s="468"/>
      <c r="D62" s="468"/>
      <c r="E62" s="468"/>
      <c r="F62" s="468"/>
      <c r="G62" s="468"/>
      <c r="H62" s="468"/>
      <c r="I62" s="468"/>
      <c r="J62" s="477"/>
      <c r="K62" s="477"/>
    </row>
    <row r="63" spans="1:11" s="102" customFormat="1" x14ac:dyDescent="0.2">
      <c r="A63" s="1"/>
      <c r="B63" s="468"/>
      <c r="C63" s="365"/>
      <c r="D63" s="365"/>
      <c r="E63" s="365"/>
      <c r="F63" s="365"/>
      <c r="G63" s="365"/>
      <c r="H63" s="365"/>
      <c r="I63" s="365"/>
      <c r="J63" s="365"/>
      <c r="K63" s="365"/>
    </row>
    <row r="64" spans="1:11" s="102" customFormat="1" ht="7.5" customHeight="1" x14ac:dyDescent="0.2">
      <c r="A64" s="1"/>
      <c r="B64" s="467"/>
      <c r="C64" s="366"/>
      <c r="D64" s="366"/>
      <c r="E64" s="366"/>
      <c r="F64" s="366"/>
      <c r="G64" s="366"/>
      <c r="H64" s="366"/>
      <c r="I64" s="366"/>
      <c r="J64" s="366"/>
      <c r="K64" s="366"/>
    </row>
    <row r="65" spans="1:11" s="102" customFormat="1" ht="15" customHeight="1" x14ac:dyDescent="0.2">
      <c r="A65" s="1"/>
      <c r="B65" s="467"/>
      <c r="C65" s="367"/>
      <c r="D65" s="367"/>
      <c r="E65" s="367"/>
      <c r="F65" s="367"/>
      <c r="G65" s="367"/>
      <c r="H65" s="367"/>
      <c r="I65" s="368"/>
      <c r="J65" s="368"/>
      <c r="K65" s="368"/>
    </row>
    <row r="66" spans="1:11" s="102" customFormat="1" ht="7.5" customHeight="1" x14ac:dyDescent="0.2">
      <c r="A66" s="1"/>
      <c r="B66" s="467"/>
      <c r="C66" s="366"/>
      <c r="D66" s="369"/>
      <c r="E66" s="369"/>
      <c r="F66" s="366"/>
      <c r="G66" s="369"/>
      <c r="H66" s="369"/>
      <c r="I66" s="366"/>
      <c r="J66" s="366"/>
      <c r="K66" s="366"/>
    </row>
    <row r="67" spans="1:11" s="102" customFormat="1" ht="15" customHeight="1" x14ac:dyDescent="0.2">
      <c r="A67" s="1"/>
      <c r="B67" s="467"/>
      <c r="C67" s="367"/>
      <c r="D67" s="367"/>
      <c r="E67" s="367"/>
      <c r="F67" s="367"/>
      <c r="G67" s="367"/>
      <c r="H67" s="367"/>
      <c r="I67" s="368"/>
      <c r="J67" s="368"/>
      <c r="K67" s="368"/>
    </row>
    <row r="68" spans="1:11" s="102" customFormat="1" ht="7.5" customHeight="1" x14ac:dyDescent="0.2">
      <c r="A68" s="1"/>
      <c r="B68" s="467"/>
      <c r="C68" s="366"/>
      <c r="D68" s="369"/>
      <c r="E68" s="369"/>
      <c r="F68" s="366"/>
      <c r="G68" s="369"/>
      <c r="H68" s="369"/>
      <c r="I68" s="366"/>
      <c r="J68" s="366"/>
      <c r="K68" s="366"/>
    </row>
    <row r="69" spans="1:11" s="102" customFormat="1" ht="15" customHeight="1" x14ac:dyDescent="0.2">
      <c r="A69" s="1"/>
      <c r="B69" s="467"/>
      <c r="C69" s="367"/>
      <c r="D69" s="367"/>
      <c r="E69" s="367"/>
      <c r="F69" s="367"/>
      <c r="G69" s="367"/>
      <c r="H69" s="367"/>
      <c r="I69" s="368"/>
      <c r="J69" s="368"/>
      <c r="K69" s="368"/>
    </row>
    <row r="70" spans="1:11" s="102" customFormat="1" ht="7.5" customHeight="1" x14ac:dyDescent="0.2">
      <c r="A70" s="1"/>
      <c r="B70" s="467"/>
      <c r="C70" s="366"/>
      <c r="D70" s="369"/>
      <c r="E70" s="369"/>
      <c r="F70" s="366"/>
      <c r="G70" s="369"/>
      <c r="H70" s="369"/>
      <c r="I70" s="366"/>
      <c r="J70" s="366"/>
      <c r="K70" s="366"/>
    </row>
    <row r="71" spans="1:11" s="102" customFormat="1" ht="15" customHeight="1" x14ac:dyDescent="0.2">
      <c r="A71" s="1"/>
      <c r="B71" s="467"/>
      <c r="C71" s="367"/>
      <c r="D71" s="367"/>
      <c r="E71" s="367"/>
      <c r="F71" s="367"/>
      <c r="G71" s="367"/>
      <c r="H71" s="367"/>
      <c r="I71" s="368"/>
      <c r="J71" s="368"/>
      <c r="K71" s="368"/>
    </row>
    <row r="72" spans="1:11" s="102" customFormat="1" ht="22.5" customHeight="1" x14ac:dyDescent="0.2">
      <c r="A72" s="1"/>
      <c r="B72" s="370"/>
      <c r="C72" s="367"/>
      <c r="D72" s="367"/>
      <c r="E72" s="367"/>
      <c r="F72" s="367"/>
      <c r="G72" s="367"/>
      <c r="H72" s="367"/>
      <c r="I72" s="371"/>
      <c r="J72" s="371"/>
      <c r="K72" s="371"/>
    </row>
    <row r="73" spans="1:11" s="102" customFormat="1" ht="22.5" customHeight="1" x14ac:dyDescent="0.2">
      <c r="A73" s="1"/>
      <c r="B73" s="370"/>
      <c r="C73" s="367"/>
      <c r="D73" s="367"/>
      <c r="E73" s="367"/>
      <c r="F73" s="367"/>
      <c r="G73" s="367"/>
      <c r="H73" s="367"/>
      <c r="I73" s="371"/>
      <c r="J73" s="371"/>
      <c r="K73" s="371"/>
    </row>
    <row r="74" spans="1:11" s="102" customFormat="1" ht="22.5" customHeight="1" x14ac:dyDescent="0.2">
      <c r="A74" s="1"/>
      <c r="B74" s="370"/>
      <c r="C74" s="367"/>
      <c r="D74" s="367"/>
      <c r="E74" s="367"/>
      <c r="F74" s="367"/>
      <c r="G74" s="367"/>
      <c r="H74" s="367"/>
      <c r="I74" s="371"/>
      <c r="J74" s="371"/>
      <c r="K74" s="371"/>
    </row>
    <row r="75" spans="1:11" s="102" customFormat="1" ht="18" customHeight="1" x14ac:dyDescent="0.2">
      <c r="A75" s="1"/>
      <c r="B75" s="372"/>
      <c r="C75" s="371"/>
      <c r="D75" s="371"/>
      <c r="E75" s="371"/>
      <c r="F75" s="371"/>
      <c r="G75" s="371"/>
      <c r="H75" s="371"/>
      <c r="I75" s="371"/>
      <c r="J75" s="371"/>
      <c r="K75" s="371"/>
    </row>
    <row r="76" spans="1:11" s="102" customFormat="1" ht="18" customHeight="1" x14ac:dyDescent="0.2">
      <c r="A76" s="1"/>
      <c r="B76" s="372"/>
      <c r="C76" s="367"/>
      <c r="D76" s="367"/>
      <c r="E76" s="367"/>
      <c r="F76" s="367"/>
      <c r="G76" s="367"/>
      <c r="H76" s="367"/>
      <c r="I76" s="371"/>
      <c r="J76" s="371"/>
      <c r="K76" s="371"/>
    </row>
    <row r="77" spans="1:11" s="102" customFormat="1" ht="7.5" customHeight="1" x14ac:dyDescent="0.2">
      <c r="A77" s="1"/>
      <c r="B77" s="465"/>
      <c r="C77" s="366"/>
      <c r="D77" s="366"/>
      <c r="E77" s="366"/>
      <c r="F77" s="366"/>
      <c r="G77" s="366"/>
      <c r="H77" s="366"/>
      <c r="I77" s="366"/>
      <c r="J77" s="366"/>
      <c r="K77" s="366"/>
    </row>
    <row r="78" spans="1:11" s="102" customFormat="1" ht="18" customHeight="1" x14ac:dyDescent="0.2">
      <c r="A78" s="1"/>
      <c r="B78" s="466"/>
      <c r="C78" s="374"/>
      <c r="D78" s="374"/>
      <c r="E78" s="374"/>
      <c r="F78" s="374"/>
      <c r="G78" s="374"/>
      <c r="H78" s="374"/>
      <c r="I78" s="374"/>
      <c r="J78" s="374"/>
      <c r="K78" s="374"/>
    </row>
    <row r="79" spans="1:11" s="102" customFormat="1" x14ac:dyDescent="0.2">
      <c r="A79" s="363"/>
      <c r="B79" s="1"/>
      <c r="C79" s="1"/>
      <c r="D79" s="1"/>
      <c r="E79" s="1"/>
      <c r="F79" s="1"/>
      <c r="G79" s="1"/>
      <c r="H79" s="1"/>
      <c r="I79" s="1"/>
      <c r="J79" s="1"/>
      <c r="K79" s="1"/>
    </row>
    <row r="80" spans="1:11" s="102" customFormat="1" x14ac:dyDescent="0.2">
      <c r="A80" s="363"/>
      <c r="B80" s="158"/>
      <c r="C80" s="158"/>
      <c r="D80" s="1"/>
      <c r="E80" s="1"/>
      <c r="F80" s="1"/>
      <c r="G80" s="1"/>
      <c r="H80" s="1"/>
      <c r="I80" s="1"/>
      <c r="J80" s="1"/>
      <c r="K80" s="1"/>
    </row>
    <row r="81" spans="1:11" s="102" customFormat="1" x14ac:dyDescent="0.2">
      <c r="A81" s="1"/>
      <c r="B81" s="468"/>
      <c r="C81" s="468"/>
      <c r="D81" s="468"/>
      <c r="E81" s="468"/>
      <c r="F81" s="468"/>
      <c r="G81" s="468"/>
      <c r="H81" s="468"/>
      <c r="I81" s="468"/>
      <c r="J81" s="477"/>
      <c r="K81" s="477"/>
    </row>
    <row r="82" spans="1:11" s="102" customFormat="1" x14ac:dyDescent="0.2">
      <c r="A82" s="1"/>
      <c r="B82" s="468"/>
      <c r="C82" s="365"/>
      <c r="D82" s="365"/>
      <c r="E82" s="365"/>
      <c r="F82" s="365"/>
      <c r="G82" s="365"/>
      <c r="H82" s="365"/>
      <c r="I82" s="365"/>
      <c r="J82" s="365"/>
      <c r="K82" s="365"/>
    </row>
    <row r="83" spans="1:11" s="102" customFormat="1" ht="7.5" customHeight="1" x14ac:dyDescent="0.2">
      <c r="A83" s="1"/>
      <c r="B83" s="467"/>
      <c r="C83" s="366"/>
      <c r="D83" s="366"/>
      <c r="E83" s="366"/>
      <c r="F83" s="366"/>
      <c r="G83" s="366"/>
      <c r="H83" s="366"/>
      <c r="I83" s="366"/>
      <c r="J83" s="366"/>
      <c r="K83" s="366"/>
    </row>
    <row r="84" spans="1:11" s="102" customFormat="1" ht="15" customHeight="1" x14ac:dyDescent="0.2">
      <c r="A84" s="1"/>
      <c r="B84" s="467"/>
      <c r="C84" s="367"/>
      <c r="D84" s="367"/>
      <c r="E84" s="367"/>
      <c r="F84" s="367"/>
      <c r="G84" s="367"/>
      <c r="H84" s="367"/>
      <c r="I84" s="368"/>
      <c r="J84" s="368"/>
      <c r="K84" s="368"/>
    </row>
    <row r="85" spans="1:11" s="102" customFormat="1" ht="7.5" customHeight="1" x14ac:dyDescent="0.2">
      <c r="A85" s="1"/>
      <c r="B85" s="467"/>
      <c r="C85" s="366"/>
      <c r="D85" s="369"/>
      <c r="E85" s="369"/>
      <c r="F85" s="366"/>
      <c r="G85" s="369"/>
      <c r="H85" s="369"/>
      <c r="I85" s="366"/>
      <c r="J85" s="366"/>
      <c r="K85" s="366"/>
    </row>
    <row r="86" spans="1:11" s="102" customFormat="1" ht="15" customHeight="1" x14ac:dyDescent="0.2">
      <c r="A86" s="1"/>
      <c r="B86" s="467"/>
      <c r="C86" s="367"/>
      <c r="D86" s="367"/>
      <c r="E86" s="367"/>
      <c r="F86" s="367"/>
      <c r="G86" s="367"/>
      <c r="H86" s="367"/>
      <c r="I86" s="368"/>
      <c r="J86" s="368"/>
      <c r="K86" s="368"/>
    </row>
    <row r="87" spans="1:11" s="102" customFormat="1" ht="7.5" customHeight="1" x14ac:dyDescent="0.2">
      <c r="A87" s="1"/>
      <c r="B87" s="467"/>
      <c r="C87" s="366"/>
      <c r="D87" s="369"/>
      <c r="E87" s="369"/>
      <c r="F87" s="366"/>
      <c r="G87" s="369"/>
      <c r="H87" s="369"/>
      <c r="I87" s="366"/>
      <c r="J87" s="366"/>
      <c r="K87" s="366"/>
    </row>
    <row r="88" spans="1:11" s="102" customFormat="1" ht="15" customHeight="1" x14ac:dyDescent="0.2">
      <c r="A88" s="1"/>
      <c r="B88" s="467"/>
      <c r="C88" s="367"/>
      <c r="D88" s="367"/>
      <c r="E88" s="367"/>
      <c r="F88" s="367"/>
      <c r="G88" s="367"/>
      <c r="H88" s="367"/>
      <c r="I88" s="368"/>
      <c r="J88" s="368"/>
      <c r="K88" s="368"/>
    </row>
    <row r="89" spans="1:11" s="102" customFormat="1" ht="7.5" customHeight="1" x14ac:dyDescent="0.2">
      <c r="A89" s="1"/>
      <c r="B89" s="467"/>
      <c r="C89" s="366"/>
      <c r="D89" s="369"/>
      <c r="E89" s="369"/>
      <c r="F89" s="366"/>
      <c r="G89" s="369"/>
      <c r="H89" s="369"/>
      <c r="I89" s="366"/>
      <c r="J89" s="366"/>
      <c r="K89" s="366"/>
    </row>
    <row r="90" spans="1:11" s="102" customFormat="1" ht="15" customHeight="1" x14ac:dyDescent="0.2">
      <c r="A90" s="1"/>
      <c r="B90" s="467"/>
      <c r="C90" s="367"/>
      <c r="D90" s="367"/>
      <c r="E90" s="367"/>
      <c r="F90" s="367"/>
      <c r="G90" s="367"/>
      <c r="H90" s="367"/>
      <c r="I90" s="368"/>
      <c r="J90" s="368"/>
      <c r="K90" s="368"/>
    </row>
    <row r="91" spans="1:11" s="102" customFormat="1" ht="22.5" customHeight="1" x14ac:dyDescent="0.2">
      <c r="A91" s="1"/>
      <c r="B91" s="370"/>
      <c r="C91" s="367"/>
      <c r="D91" s="367"/>
      <c r="E91" s="367"/>
      <c r="F91" s="367"/>
      <c r="G91" s="367"/>
      <c r="H91" s="367"/>
      <c r="I91" s="371"/>
      <c r="J91" s="371"/>
      <c r="K91" s="371"/>
    </row>
    <row r="92" spans="1:11" s="102" customFormat="1" ht="22.5" customHeight="1" x14ac:dyDescent="0.2">
      <c r="A92" s="1"/>
      <c r="B92" s="370"/>
      <c r="C92" s="367"/>
      <c r="D92" s="367"/>
      <c r="E92" s="367"/>
      <c r="F92" s="367"/>
      <c r="G92" s="367"/>
      <c r="H92" s="367"/>
      <c r="I92" s="371"/>
      <c r="J92" s="371"/>
      <c r="K92" s="371"/>
    </row>
    <row r="93" spans="1:11" s="102" customFormat="1" ht="22.5" customHeight="1" x14ac:dyDescent="0.2">
      <c r="A93" s="1"/>
      <c r="B93" s="370"/>
      <c r="C93" s="367"/>
      <c r="D93" s="367"/>
      <c r="E93" s="367"/>
      <c r="F93" s="367"/>
      <c r="G93" s="367"/>
      <c r="H93" s="367"/>
      <c r="I93" s="371"/>
      <c r="J93" s="371"/>
      <c r="K93" s="371"/>
    </row>
    <row r="94" spans="1:11" s="102" customFormat="1" ht="18" customHeight="1" x14ac:dyDescent="0.2">
      <c r="A94" s="1"/>
      <c r="B94" s="372"/>
      <c r="C94" s="371"/>
      <c r="D94" s="371"/>
      <c r="E94" s="371"/>
      <c r="F94" s="371"/>
      <c r="G94" s="371"/>
      <c r="H94" s="371"/>
      <c r="I94" s="371"/>
      <c r="J94" s="371"/>
      <c r="K94" s="371"/>
    </row>
    <row r="95" spans="1:11" s="102" customFormat="1" ht="18" customHeight="1" x14ac:dyDescent="0.2">
      <c r="A95" s="1"/>
      <c r="B95" s="372"/>
      <c r="C95" s="367"/>
      <c r="D95" s="367"/>
      <c r="E95" s="367"/>
      <c r="F95" s="367"/>
      <c r="G95" s="367"/>
      <c r="H95" s="367"/>
      <c r="I95" s="371"/>
      <c r="J95" s="371"/>
      <c r="K95" s="371"/>
    </row>
    <row r="96" spans="1:11" s="102" customFormat="1" ht="7.5" customHeight="1" x14ac:dyDescent="0.2">
      <c r="A96" s="1"/>
      <c r="B96" s="465"/>
      <c r="C96" s="366"/>
      <c r="D96" s="366"/>
      <c r="E96" s="366"/>
      <c r="F96" s="366"/>
      <c r="G96" s="366"/>
      <c r="H96" s="366"/>
      <c r="I96" s="366"/>
      <c r="J96" s="366"/>
      <c r="K96" s="366"/>
    </row>
    <row r="97" spans="1:11" s="102" customFormat="1" ht="18" customHeight="1" x14ac:dyDescent="0.2">
      <c r="A97" s="1"/>
      <c r="B97" s="466"/>
      <c r="C97" s="374"/>
      <c r="D97" s="374"/>
      <c r="E97" s="374"/>
      <c r="F97" s="374"/>
      <c r="G97" s="374"/>
      <c r="H97" s="374"/>
      <c r="I97" s="374"/>
      <c r="J97" s="374"/>
      <c r="K97" s="374"/>
    </row>
    <row r="98" spans="1:11" s="102" customFormat="1" x14ac:dyDescent="0.2">
      <c r="A98" s="363"/>
      <c r="B98" s="1"/>
      <c r="C98" s="1"/>
      <c r="D98" s="1"/>
      <c r="E98" s="1"/>
      <c r="F98" s="1"/>
      <c r="G98" s="1"/>
      <c r="H98" s="1"/>
      <c r="I98" s="1"/>
      <c r="J98" s="1"/>
      <c r="K98" s="1"/>
    </row>
    <row r="99" spans="1:11" s="102" customFormat="1" x14ac:dyDescent="0.2">
      <c r="A99" s="363"/>
      <c r="B99" s="158"/>
      <c r="C99" s="158"/>
      <c r="D99" s="1"/>
      <c r="E99" s="1"/>
      <c r="F99" s="1"/>
      <c r="G99" s="1"/>
      <c r="H99" s="1"/>
      <c r="I99" s="1"/>
      <c r="J99" s="1"/>
      <c r="K99" s="1"/>
    </row>
    <row r="100" spans="1:11" s="102" customFormat="1" x14ac:dyDescent="0.2">
      <c r="A100" s="1"/>
      <c r="B100" s="468"/>
      <c r="C100" s="468"/>
      <c r="D100" s="468"/>
      <c r="E100" s="468"/>
      <c r="F100" s="468"/>
      <c r="G100" s="468"/>
      <c r="H100" s="468"/>
      <c r="I100" s="468"/>
      <c r="J100" s="477"/>
      <c r="K100" s="477"/>
    </row>
    <row r="101" spans="1:11" s="102" customFormat="1" x14ac:dyDescent="0.2">
      <c r="A101" s="1"/>
      <c r="B101" s="468"/>
      <c r="C101" s="365"/>
      <c r="D101" s="365"/>
      <c r="E101" s="365"/>
      <c r="F101" s="365"/>
      <c r="G101" s="365"/>
      <c r="H101" s="365"/>
      <c r="I101" s="365"/>
      <c r="J101" s="365"/>
      <c r="K101" s="365"/>
    </row>
    <row r="102" spans="1:11" s="102" customFormat="1" ht="7.5" customHeight="1" x14ac:dyDescent="0.2">
      <c r="A102" s="1"/>
      <c r="B102" s="467"/>
      <c r="C102" s="366"/>
      <c r="D102" s="366"/>
      <c r="E102" s="366"/>
      <c r="F102" s="366"/>
      <c r="G102" s="366"/>
      <c r="H102" s="366"/>
      <c r="I102" s="366"/>
      <c r="J102" s="366"/>
      <c r="K102" s="366"/>
    </row>
    <row r="103" spans="1:11" s="102" customFormat="1" ht="15" customHeight="1" x14ac:dyDescent="0.2">
      <c r="A103" s="1"/>
      <c r="B103" s="467"/>
      <c r="C103" s="367"/>
      <c r="D103" s="367"/>
      <c r="E103" s="367"/>
      <c r="F103" s="367"/>
      <c r="G103" s="367"/>
      <c r="H103" s="367"/>
      <c r="I103" s="368"/>
      <c r="J103" s="368"/>
      <c r="K103" s="368"/>
    </row>
    <row r="104" spans="1:11" s="102" customFormat="1" ht="7.5" customHeight="1" x14ac:dyDescent="0.2">
      <c r="A104" s="1"/>
      <c r="B104" s="467"/>
      <c r="C104" s="366"/>
      <c r="D104" s="369"/>
      <c r="E104" s="369"/>
      <c r="F104" s="366"/>
      <c r="G104" s="369"/>
      <c r="H104" s="369"/>
      <c r="I104" s="366"/>
      <c r="J104" s="366"/>
      <c r="K104" s="366"/>
    </row>
    <row r="105" spans="1:11" s="102" customFormat="1" ht="15" customHeight="1" x14ac:dyDescent="0.2">
      <c r="A105" s="1"/>
      <c r="B105" s="467"/>
      <c r="C105" s="367"/>
      <c r="D105" s="367"/>
      <c r="E105" s="367"/>
      <c r="F105" s="367"/>
      <c r="G105" s="367"/>
      <c r="H105" s="367"/>
      <c r="I105" s="368"/>
      <c r="J105" s="368"/>
      <c r="K105" s="368"/>
    </row>
    <row r="106" spans="1:11" s="102" customFormat="1" ht="7.5" customHeight="1" x14ac:dyDescent="0.2">
      <c r="A106" s="1"/>
      <c r="B106" s="467"/>
      <c r="C106" s="366"/>
      <c r="D106" s="369"/>
      <c r="E106" s="369"/>
      <c r="F106" s="366"/>
      <c r="G106" s="369"/>
      <c r="H106" s="369"/>
      <c r="I106" s="366"/>
      <c r="J106" s="366"/>
      <c r="K106" s="366"/>
    </row>
    <row r="107" spans="1:11" s="102" customFormat="1" ht="15" customHeight="1" x14ac:dyDescent="0.2">
      <c r="A107" s="1"/>
      <c r="B107" s="467"/>
      <c r="C107" s="367"/>
      <c r="D107" s="367"/>
      <c r="E107" s="367"/>
      <c r="F107" s="367"/>
      <c r="G107" s="367"/>
      <c r="H107" s="367"/>
      <c r="I107" s="368"/>
      <c r="J107" s="368"/>
      <c r="K107" s="368"/>
    </row>
    <row r="108" spans="1:11" s="102" customFormat="1" ht="7.5" customHeight="1" x14ac:dyDescent="0.2">
      <c r="A108" s="1"/>
      <c r="B108" s="467"/>
      <c r="C108" s="366"/>
      <c r="D108" s="369"/>
      <c r="E108" s="369"/>
      <c r="F108" s="366"/>
      <c r="G108" s="369"/>
      <c r="H108" s="369"/>
      <c r="I108" s="366"/>
      <c r="J108" s="366"/>
      <c r="K108" s="366"/>
    </row>
    <row r="109" spans="1:11" s="102" customFormat="1" ht="15" customHeight="1" x14ac:dyDescent="0.2">
      <c r="A109" s="1"/>
      <c r="B109" s="467"/>
      <c r="C109" s="367"/>
      <c r="D109" s="367"/>
      <c r="E109" s="367"/>
      <c r="F109" s="367"/>
      <c r="G109" s="367"/>
      <c r="H109" s="367"/>
      <c r="I109" s="368"/>
      <c r="J109" s="368"/>
      <c r="K109" s="368"/>
    </row>
    <row r="110" spans="1:11" s="102" customFormat="1" ht="22.5" customHeight="1" x14ac:dyDescent="0.2">
      <c r="A110" s="1"/>
      <c r="B110" s="370"/>
      <c r="C110" s="367"/>
      <c r="D110" s="367"/>
      <c r="E110" s="367"/>
      <c r="F110" s="367"/>
      <c r="G110" s="367"/>
      <c r="H110" s="367"/>
      <c r="I110" s="371"/>
      <c r="J110" s="371"/>
      <c r="K110" s="371"/>
    </row>
    <row r="111" spans="1:11" s="102" customFormat="1" ht="22.5" customHeight="1" x14ac:dyDescent="0.2">
      <c r="A111" s="1"/>
      <c r="B111" s="370"/>
      <c r="C111" s="367"/>
      <c r="D111" s="367"/>
      <c r="E111" s="367"/>
      <c r="F111" s="367"/>
      <c r="G111" s="367"/>
      <c r="H111" s="367"/>
      <c r="I111" s="371"/>
      <c r="J111" s="371"/>
      <c r="K111" s="371"/>
    </row>
    <row r="112" spans="1:11" s="102" customFormat="1" ht="22.5" customHeight="1" x14ac:dyDescent="0.2">
      <c r="A112" s="1"/>
      <c r="B112" s="370"/>
      <c r="C112" s="367"/>
      <c r="D112" s="367"/>
      <c r="E112" s="367"/>
      <c r="F112" s="367"/>
      <c r="G112" s="367"/>
      <c r="H112" s="367"/>
      <c r="I112" s="371"/>
      <c r="J112" s="371"/>
      <c r="K112" s="371"/>
    </row>
    <row r="113" spans="1:11" s="102" customFormat="1" ht="18" customHeight="1" x14ac:dyDescent="0.2">
      <c r="A113" s="1"/>
      <c r="B113" s="372"/>
      <c r="C113" s="371"/>
      <c r="D113" s="371"/>
      <c r="E113" s="371"/>
      <c r="F113" s="371"/>
      <c r="G113" s="371"/>
      <c r="H113" s="371"/>
      <c r="I113" s="371"/>
      <c r="J113" s="371"/>
      <c r="K113" s="371"/>
    </row>
    <row r="114" spans="1:11" s="102" customFormat="1" ht="18" customHeight="1" x14ac:dyDescent="0.2">
      <c r="A114" s="1"/>
      <c r="B114" s="372"/>
      <c r="C114" s="367"/>
      <c r="D114" s="367"/>
      <c r="E114" s="367"/>
      <c r="F114" s="367"/>
      <c r="G114" s="367"/>
      <c r="H114" s="367"/>
      <c r="I114" s="371"/>
      <c r="J114" s="371"/>
      <c r="K114" s="371"/>
    </row>
    <row r="115" spans="1:11" s="102" customFormat="1" ht="7.5" customHeight="1" x14ac:dyDescent="0.2">
      <c r="A115" s="1"/>
      <c r="B115" s="465"/>
      <c r="C115" s="366"/>
      <c r="D115" s="366"/>
      <c r="E115" s="366"/>
      <c r="F115" s="366"/>
      <c r="G115" s="366"/>
      <c r="H115" s="366"/>
      <c r="I115" s="366"/>
      <c r="J115" s="366"/>
      <c r="K115" s="366"/>
    </row>
    <row r="116" spans="1:11" s="102" customFormat="1" ht="18" customHeight="1" x14ac:dyDescent="0.2">
      <c r="A116" s="1"/>
      <c r="B116" s="466"/>
      <c r="C116" s="374"/>
      <c r="D116" s="374"/>
      <c r="E116" s="374"/>
      <c r="F116" s="374"/>
      <c r="G116" s="374"/>
      <c r="H116" s="374"/>
      <c r="I116" s="374"/>
      <c r="J116" s="374"/>
      <c r="K116" s="374"/>
    </row>
    <row r="117" spans="1:11" s="102" customFormat="1" x14ac:dyDescent="0.2">
      <c r="A117" s="363"/>
      <c r="B117" s="1"/>
      <c r="C117" s="1"/>
      <c r="D117" s="1"/>
      <c r="E117" s="1"/>
      <c r="F117" s="1"/>
      <c r="G117" s="1"/>
      <c r="H117" s="1"/>
      <c r="I117" s="1"/>
      <c r="J117" s="1"/>
      <c r="K117" s="1"/>
    </row>
    <row r="118" spans="1:11" s="102" customFormat="1" x14ac:dyDescent="0.2">
      <c r="A118" s="363"/>
      <c r="B118" s="158"/>
      <c r="C118" s="158"/>
      <c r="D118" s="1"/>
      <c r="E118" s="1"/>
      <c r="F118" s="1"/>
      <c r="G118" s="1"/>
      <c r="H118" s="1"/>
      <c r="I118" s="1"/>
      <c r="J118" s="1"/>
      <c r="K118" s="1"/>
    </row>
    <row r="119" spans="1:11" s="102" customFormat="1" x14ac:dyDescent="0.2">
      <c r="A119" s="1"/>
      <c r="B119" s="468"/>
      <c r="C119" s="468"/>
      <c r="D119" s="468"/>
      <c r="E119" s="468"/>
      <c r="F119" s="468"/>
      <c r="G119" s="468"/>
      <c r="H119" s="468"/>
      <c r="I119" s="468"/>
      <c r="J119" s="477"/>
      <c r="K119" s="477"/>
    </row>
    <row r="120" spans="1:11" s="102" customFormat="1" x14ac:dyDescent="0.2">
      <c r="A120" s="1"/>
      <c r="B120" s="468"/>
      <c r="C120" s="365"/>
      <c r="D120" s="365"/>
      <c r="E120" s="365"/>
      <c r="F120" s="365"/>
      <c r="G120" s="365"/>
      <c r="H120" s="365"/>
      <c r="I120" s="365"/>
      <c r="J120" s="365"/>
      <c r="K120" s="365"/>
    </row>
    <row r="121" spans="1:11" s="102" customFormat="1" ht="7.5" customHeight="1" x14ac:dyDescent="0.2">
      <c r="A121" s="1"/>
      <c r="B121" s="467"/>
      <c r="C121" s="366"/>
      <c r="D121" s="366"/>
      <c r="E121" s="366"/>
      <c r="F121" s="366"/>
      <c r="G121" s="366"/>
      <c r="H121" s="366"/>
      <c r="I121" s="366"/>
      <c r="J121" s="366"/>
      <c r="K121" s="366"/>
    </row>
    <row r="122" spans="1:11" s="102" customFormat="1" ht="15" customHeight="1" x14ac:dyDescent="0.2">
      <c r="A122" s="1"/>
      <c r="B122" s="467"/>
      <c r="C122" s="367"/>
      <c r="D122" s="367"/>
      <c r="E122" s="367"/>
      <c r="F122" s="367"/>
      <c r="G122" s="367"/>
      <c r="H122" s="367"/>
      <c r="I122" s="368"/>
      <c r="J122" s="368"/>
      <c r="K122" s="368"/>
    </row>
    <row r="123" spans="1:11" s="102" customFormat="1" ht="7.5" customHeight="1" x14ac:dyDescent="0.2">
      <c r="A123" s="1"/>
      <c r="B123" s="467"/>
      <c r="C123" s="366"/>
      <c r="D123" s="369"/>
      <c r="E123" s="369"/>
      <c r="F123" s="366"/>
      <c r="G123" s="369"/>
      <c r="H123" s="369"/>
      <c r="I123" s="366"/>
      <c r="J123" s="366"/>
      <c r="K123" s="366"/>
    </row>
    <row r="124" spans="1:11" s="102" customFormat="1" ht="15" customHeight="1" x14ac:dyDescent="0.2">
      <c r="A124" s="1"/>
      <c r="B124" s="467"/>
      <c r="C124" s="367"/>
      <c r="D124" s="367"/>
      <c r="E124" s="367"/>
      <c r="F124" s="367"/>
      <c r="G124" s="367"/>
      <c r="H124" s="367"/>
      <c r="I124" s="368"/>
      <c r="J124" s="368"/>
      <c r="K124" s="368"/>
    </row>
    <row r="125" spans="1:11" s="102" customFormat="1" ht="7.5" customHeight="1" x14ac:dyDescent="0.2">
      <c r="A125" s="1"/>
      <c r="B125" s="467"/>
      <c r="C125" s="366"/>
      <c r="D125" s="369"/>
      <c r="E125" s="369"/>
      <c r="F125" s="366"/>
      <c r="G125" s="369"/>
      <c r="H125" s="369"/>
      <c r="I125" s="366"/>
      <c r="J125" s="366"/>
      <c r="K125" s="366"/>
    </row>
    <row r="126" spans="1:11" s="102" customFormat="1" ht="15" customHeight="1" x14ac:dyDescent="0.2">
      <c r="A126" s="1"/>
      <c r="B126" s="467"/>
      <c r="C126" s="367"/>
      <c r="D126" s="367"/>
      <c r="E126" s="367"/>
      <c r="F126" s="367"/>
      <c r="G126" s="367"/>
      <c r="H126" s="367"/>
      <c r="I126" s="368"/>
      <c r="J126" s="368"/>
      <c r="K126" s="368"/>
    </row>
    <row r="127" spans="1:11" s="102" customFormat="1" ht="7.5" customHeight="1" x14ac:dyDescent="0.2">
      <c r="A127" s="1"/>
      <c r="B127" s="467"/>
      <c r="C127" s="366"/>
      <c r="D127" s="369"/>
      <c r="E127" s="369"/>
      <c r="F127" s="366"/>
      <c r="G127" s="369"/>
      <c r="H127" s="369"/>
      <c r="I127" s="366"/>
      <c r="J127" s="366"/>
      <c r="K127" s="366"/>
    </row>
    <row r="128" spans="1:11" s="102" customFormat="1" ht="15" customHeight="1" x14ac:dyDescent="0.2">
      <c r="A128" s="1"/>
      <c r="B128" s="467"/>
      <c r="C128" s="367"/>
      <c r="D128" s="367"/>
      <c r="E128" s="367"/>
      <c r="F128" s="367"/>
      <c r="G128" s="367"/>
      <c r="H128" s="367"/>
      <c r="I128" s="368"/>
      <c r="J128" s="368"/>
      <c r="K128" s="368"/>
    </row>
    <row r="129" spans="1:11" s="102" customFormat="1" ht="22.5" customHeight="1" x14ac:dyDescent="0.2">
      <c r="A129" s="1"/>
      <c r="B129" s="370"/>
      <c r="C129" s="367"/>
      <c r="D129" s="367"/>
      <c r="E129" s="367"/>
      <c r="F129" s="367"/>
      <c r="G129" s="367"/>
      <c r="H129" s="367"/>
      <c r="I129" s="371"/>
      <c r="J129" s="371"/>
      <c r="K129" s="371"/>
    </row>
    <row r="130" spans="1:11" s="102" customFormat="1" ht="22.5" customHeight="1" x14ac:dyDescent="0.2">
      <c r="A130" s="1"/>
      <c r="B130" s="370"/>
      <c r="C130" s="367"/>
      <c r="D130" s="367"/>
      <c r="E130" s="367"/>
      <c r="F130" s="367"/>
      <c r="G130" s="367"/>
      <c r="H130" s="367"/>
      <c r="I130" s="371"/>
      <c r="J130" s="371"/>
      <c r="K130" s="371"/>
    </row>
    <row r="131" spans="1:11" s="102" customFormat="1" ht="22.5" customHeight="1" x14ac:dyDescent="0.2">
      <c r="A131" s="1"/>
      <c r="B131" s="370"/>
      <c r="C131" s="367"/>
      <c r="D131" s="367"/>
      <c r="E131" s="367"/>
      <c r="F131" s="367"/>
      <c r="G131" s="367"/>
      <c r="H131" s="367"/>
      <c r="I131" s="371"/>
      <c r="J131" s="371"/>
      <c r="K131" s="371"/>
    </row>
    <row r="132" spans="1:11" s="102" customFormat="1" ht="18" customHeight="1" x14ac:dyDescent="0.2">
      <c r="A132" s="1"/>
      <c r="B132" s="372"/>
      <c r="C132" s="371"/>
      <c r="D132" s="371"/>
      <c r="E132" s="371"/>
      <c r="F132" s="371"/>
      <c r="G132" s="371"/>
      <c r="H132" s="371"/>
      <c r="I132" s="371"/>
      <c r="J132" s="371"/>
      <c r="K132" s="371"/>
    </row>
    <row r="133" spans="1:11" s="102" customFormat="1" ht="18" customHeight="1" x14ac:dyDescent="0.2">
      <c r="A133" s="1"/>
      <c r="B133" s="372"/>
      <c r="C133" s="367"/>
      <c r="D133" s="367"/>
      <c r="E133" s="367"/>
      <c r="F133" s="367"/>
      <c r="G133" s="367"/>
      <c r="H133" s="367"/>
      <c r="I133" s="371"/>
      <c r="J133" s="371"/>
      <c r="K133" s="371"/>
    </row>
    <row r="134" spans="1:11" s="102" customFormat="1" ht="7.5" customHeight="1" x14ac:dyDescent="0.2">
      <c r="A134" s="1"/>
      <c r="B134" s="465"/>
      <c r="C134" s="366"/>
      <c r="D134" s="366"/>
      <c r="E134" s="366"/>
      <c r="F134" s="366"/>
      <c r="G134" s="366"/>
      <c r="H134" s="366"/>
      <c r="I134" s="366"/>
      <c r="J134" s="366"/>
      <c r="K134" s="366"/>
    </row>
    <row r="135" spans="1:11" s="102" customFormat="1" ht="18" customHeight="1" x14ac:dyDescent="0.2">
      <c r="A135" s="1"/>
      <c r="B135" s="466"/>
      <c r="C135" s="374"/>
      <c r="D135" s="374"/>
      <c r="E135" s="374"/>
      <c r="F135" s="374"/>
      <c r="G135" s="374"/>
      <c r="H135" s="374"/>
      <c r="I135" s="374"/>
      <c r="J135" s="374"/>
      <c r="K135" s="374"/>
    </row>
    <row r="136" spans="1:11" s="102" customFormat="1" x14ac:dyDescent="0.2">
      <c r="A136" s="363"/>
      <c r="B136" s="1"/>
      <c r="C136" s="1"/>
      <c r="D136" s="1"/>
      <c r="E136" s="1"/>
      <c r="F136" s="1"/>
      <c r="G136" s="1"/>
      <c r="H136" s="1"/>
      <c r="I136" s="1"/>
      <c r="J136" s="1"/>
      <c r="K136" s="1"/>
    </row>
    <row r="137" spans="1:11" s="102" customFormat="1" x14ac:dyDescent="0.2">
      <c r="A137" s="363"/>
      <c r="B137" s="158"/>
      <c r="C137" s="158"/>
      <c r="D137" s="1"/>
      <c r="E137" s="1"/>
      <c r="F137" s="1"/>
      <c r="G137" s="1"/>
      <c r="H137" s="1"/>
      <c r="I137" s="1"/>
      <c r="J137" s="1"/>
      <c r="K137" s="1"/>
    </row>
    <row r="138" spans="1:11" s="102" customFormat="1" x14ac:dyDescent="0.2">
      <c r="A138" s="1"/>
      <c r="B138" s="468"/>
      <c r="C138" s="468"/>
      <c r="D138" s="468"/>
      <c r="E138" s="468"/>
      <c r="F138" s="468"/>
      <c r="G138" s="468"/>
      <c r="H138" s="468"/>
      <c r="I138" s="468"/>
      <c r="J138" s="477"/>
      <c r="K138" s="477"/>
    </row>
    <row r="139" spans="1:11" s="102" customFormat="1" x14ac:dyDescent="0.2">
      <c r="A139" s="1"/>
      <c r="B139" s="468"/>
      <c r="C139" s="365"/>
      <c r="D139" s="365"/>
      <c r="E139" s="365"/>
      <c r="F139" s="365"/>
      <c r="G139" s="365"/>
      <c r="H139" s="365"/>
      <c r="I139" s="365"/>
      <c r="J139" s="365"/>
      <c r="K139" s="365"/>
    </row>
    <row r="140" spans="1:11" s="102" customFormat="1" ht="7.5" customHeight="1" x14ac:dyDescent="0.2">
      <c r="A140" s="1"/>
      <c r="B140" s="467"/>
      <c r="C140" s="366"/>
      <c r="D140" s="366"/>
      <c r="E140" s="366"/>
      <c r="F140" s="366"/>
      <c r="G140" s="366"/>
      <c r="H140" s="366"/>
      <c r="I140" s="366"/>
      <c r="J140" s="366"/>
      <c r="K140" s="366"/>
    </row>
    <row r="141" spans="1:11" s="102" customFormat="1" ht="15" customHeight="1" x14ac:dyDescent="0.2">
      <c r="A141" s="1"/>
      <c r="B141" s="467"/>
      <c r="C141" s="367"/>
      <c r="D141" s="367"/>
      <c r="E141" s="367"/>
      <c r="F141" s="367"/>
      <c r="G141" s="367"/>
      <c r="H141" s="367"/>
      <c r="I141" s="368"/>
      <c r="J141" s="368"/>
      <c r="K141" s="368"/>
    </row>
    <row r="142" spans="1:11" s="102" customFormat="1" ht="7.5" customHeight="1" x14ac:dyDescent="0.2">
      <c r="A142" s="1"/>
      <c r="B142" s="467"/>
      <c r="C142" s="366"/>
      <c r="D142" s="369"/>
      <c r="E142" s="369"/>
      <c r="F142" s="366"/>
      <c r="G142" s="369"/>
      <c r="H142" s="369"/>
      <c r="I142" s="366"/>
      <c r="J142" s="366"/>
      <c r="K142" s="366"/>
    </row>
    <row r="143" spans="1:11" s="102" customFormat="1" ht="15" customHeight="1" x14ac:dyDescent="0.2">
      <c r="A143" s="1"/>
      <c r="B143" s="467"/>
      <c r="C143" s="367"/>
      <c r="D143" s="367"/>
      <c r="E143" s="367"/>
      <c r="F143" s="367"/>
      <c r="G143" s="367"/>
      <c r="H143" s="367"/>
      <c r="I143" s="368"/>
      <c r="J143" s="368"/>
      <c r="K143" s="368"/>
    </row>
    <row r="144" spans="1:11" s="102" customFormat="1" ht="7.5" customHeight="1" x14ac:dyDescent="0.2">
      <c r="A144" s="1"/>
      <c r="B144" s="467"/>
      <c r="C144" s="366"/>
      <c r="D144" s="369"/>
      <c r="E144" s="369"/>
      <c r="F144" s="366"/>
      <c r="G144" s="369"/>
      <c r="H144" s="369"/>
      <c r="I144" s="366"/>
      <c r="J144" s="366"/>
      <c r="K144" s="366"/>
    </row>
    <row r="145" spans="1:11" s="102" customFormat="1" ht="15" customHeight="1" x14ac:dyDescent="0.2">
      <c r="A145" s="1"/>
      <c r="B145" s="467"/>
      <c r="C145" s="367"/>
      <c r="D145" s="367"/>
      <c r="E145" s="367"/>
      <c r="F145" s="367"/>
      <c r="G145" s="367"/>
      <c r="H145" s="367"/>
      <c r="I145" s="368"/>
      <c r="J145" s="368"/>
      <c r="K145" s="368"/>
    </row>
    <row r="146" spans="1:11" s="102" customFormat="1" ht="7.5" customHeight="1" x14ac:dyDescent="0.2">
      <c r="A146" s="1"/>
      <c r="B146" s="467"/>
      <c r="C146" s="366"/>
      <c r="D146" s="369"/>
      <c r="E146" s="369"/>
      <c r="F146" s="366"/>
      <c r="G146" s="369"/>
      <c r="H146" s="369"/>
      <c r="I146" s="366"/>
      <c r="J146" s="366"/>
      <c r="K146" s="366"/>
    </row>
    <row r="147" spans="1:11" s="102" customFormat="1" ht="15" customHeight="1" x14ac:dyDescent="0.2">
      <c r="A147" s="1"/>
      <c r="B147" s="467"/>
      <c r="C147" s="367"/>
      <c r="D147" s="367"/>
      <c r="E147" s="367"/>
      <c r="F147" s="367"/>
      <c r="G147" s="367"/>
      <c r="H147" s="367"/>
      <c r="I147" s="368"/>
      <c r="J147" s="368"/>
      <c r="K147" s="368"/>
    </row>
    <row r="148" spans="1:11" s="102" customFormat="1" ht="22.5" customHeight="1" x14ac:dyDescent="0.2">
      <c r="A148" s="1"/>
      <c r="B148" s="370"/>
      <c r="C148" s="367"/>
      <c r="D148" s="367"/>
      <c r="E148" s="367"/>
      <c r="F148" s="367"/>
      <c r="G148" s="367"/>
      <c r="H148" s="367"/>
      <c r="I148" s="371"/>
      <c r="J148" s="371"/>
      <c r="K148" s="371"/>
    </row>
    <row r="149" spans="1:11" s="102" customFormat="1" ht="22.5" customHeight="1" x14ac:dyDescent="0.2">
      <c r="A149" s="1"/>
      <c r="B149" s="370"/>
      <c r="C149" s="367"/>
      <c r="D149" s="367"/>
      <c r="E149" s="367"/>
      <c r="F149" s="367"/>
      <c r="G149" s="367"/>
      <c r="H149" s="367"/>
      <c r="I149" s="371"/>
      <c r="J149" s="371"/>
      <c r="K149" s="371"/>
    </row>
    <row r="150" spans="1:11" s="102" customFormat="1" ht="22.5" customHeight="1" x14ac:dyDescent="0.2">
      <c r="A150" s="1"/>
      <c r="B150" s="370"/>
      <c r="C150" s="367"/>
      <c r="D150" s="367"/>
      <c r="E150" s="367"/>
      <c r="F150" s="367"/>
      <c r="G150" s="367"/>
      <c r="H150" s="367"/>
      <c r="I150" s="371"/>
      <c r="J150" s="371"/>
      <c r="K150" s="371"/>
    </row>
    <row r="151" spans="1:11" s="102" customFormat="1" ht="18" customHeight="1" x14ac:dyDescent="0.2">
      <c r="A151" s="1"/>
      <c r="B151" s="372"/>
      <c r="C151" s="371"/>
      <c r="D151" s="371"/>
      <c r="E151" s="371"/>
      <c r="F151" s="371"/>
      <c r="G151" s="371"/>
      <c r="H151" s="371"/>
      <c r="I151" s="371"/>
      <c r="J151" s="371"/>
      <c r="K151" s="371"/>
    </row>
    <row r="152" spans="1:11" s="102" customFormat="1" ht="18" customHeight="1" x14ac:dyDescent="0.2">
      <c r="A152" s="1"/>
      <c r="B152" s="372"/>
      <c r="C152" s="368"/>
      <c r="D152" s="368"/>
      <c r="E152" s="368"/>
      <c r="F152" s="368"/>
      <c r="G152" s="368"/>
      <c r="H152" s="368"/>
      <c r="I152" s="371"/>
      <c r="J152" s="371"/>
      <c r="K152" s="371"/>
    </row>
    <row r="153" spans="1:11" s="102" customFormat="1" ht="7.5" customHeight="1" x14ac:dyDescent="0.2">
      <c r="A153" s="1"/>
      <c r="B153" s="465"/>
      <c r="C153" s="366"/>
      <c r="D153" s="366"/>
      <c r="E153" s="366"/>
      <c r="F153" s="366"/>
      <c r="G153" s="366"/>
      <c r="H153" s="366"/>
      <c r="I153" s="366"/>
      <c r="J153" s="366"/>
      <c r="K153" s="366"/>
    </row>
    <row r="154" spans="1:11" s="102" customFormat="1" ht="18" customHeight="1" x14ac:dyDescent="0.2">
      <c r="A154" s="1"/>
      <c r="B154" s="466"/>
      <c r="C154" s="374"/>
      <c r="D154" s="374"/>
      <c r="E154" s="374"/>
      <c r="F154" s="374"/>
      <c r="G154" s="374"/>
      <c r="H154" s="374"/>
      <c r="I154" s="374"/>
      <c r="J154" s="374"/>
      <c r="K154" s="374"/>
    </row>
    <row r="155" spans="1:11" s="102" customFormat="1" x14ac:dyDescent="0.2">
      <c r="A155" s="363"/>
      <c r="B155" s="1"/>
      <c r="C155" s="1"/>
      <c r="D155" s="1"/>
      <c r="E155" s="1"/>
      <c r="F155" s="1"/>
      <c r="G155" s="1"/>
      <c r="H155" s="1"/>
      <c r="I155" s="1"/>
      <c r="J155" s="1"/>
      <c r="K155" s="1"/>
    </row>
    <row r="156" spans="1:11" s="102" customFormat="1" x14ac:dyDescent="0.2">
      <c r="A156" s="363"/>
      <c r="B156" s="158"/>
      <c r="C156" s="158"/>
      <c r="D156" s="1"/>
      <c r="E156" s="1"/>
      <c r="F156" s="1"/>
      <c r="G156" s="1"/>
      <c r="H156" s="1"/>
      <c r="I156" s="1"/>
      <c r="J156" s="1"/>
      <c r="K156" s="1"/>
    </row>
    <row r="157" spans="1:11" s="102" customFormat="1" x14ac:dyDescent="0.2">
      <c r="A157" s="1"/>
      <c r="B157" s="468"/>
      <c r="C157" s="468"/>
      <c r="D157" s="468"/>
      <c r="E157" s="468"/>
      <c r="F157" s="468"/>
      <c r="G157" s="468"/>
      <c r="H157" s="468"/>
      <c r="I157" s="468"/>
      <c r="J157" s="477"/>
      <c r="K157" s="477"/>
    </row>
    <row r="158" spans="1:11" s="102" customFormat="1" x14ac:dyDescent="0.2">
      <c r="A158" s="1"/>
      <c r="B158" s="468"/>
      <c r="C158" s="365"/>
      <c r="D158" s="365"/>
      <c r="E158" s="365"/>
      <c r="F158" s="365"/>
      <c r="G158" s="365"/>
      <c r="H158" s="365"/>
      <c r="I158" s="365"/>
      <c r="J158" s="365"/>
      <c r="K158" s="365"/>
    </row>
    <row r="159" spans="1:11" s="102" customFormat="1" ht="7.5" customHeight="1" x14ac:dyDescent="0.2">
      <c r="A159" s="1"/>
      <c r="B159" s="467"/>
      <c r="C159" s="366"/>
      <c r="D159" s="366"/>
      <c r="E159" s="366"/>
      <c r="F159" s="366"/>
      <c r="G159" s="366"/>
      <c r="H159" s="366"/>
      <c r="I159" s="366"/>
      <c r="J159" s="366"/>
      <c r="K159" s="366"/>
    </row>
    <row r="160" spans="1:11" s="102" customFormat="1" ht="15" customHeight="1" x14ac:dyDescent="0.2">
      <c r="A160" s="1"/>
      <c r="B160" s="467"/>
      <c r="C160" s="367"/>
      <c r="D160" s="367"/>
      <c r="E160" s="367"/>
      <c r="F160" s="367"/>
      <c r="G160" s="367"/>
      <c r="H160" s="367"/>
      <c r="I160" s="368"/>
      <c r="J160" s="368"/>
      <c r="K160" s="368"/>
    </row>
    <row r="161" spans="1:11" s="102" customFormat="1" ht="7.5" customHeight="1" x14ac:dyDescent="0.2">
      <c r="A161" s="1"/>
      <c r="B161" s="467"/>
      <c r="C161" s="366"/>
      <c r="D161" s="369"/>
      <c r="E161" s="369"/>
      <c r="F161" s="366"/>
      <c r="G161" s="369"/>
      <c r="H161" s="369"/>
      <c r="I161" s="366"/>
      <c r="J161" s="366"/>
      <c r="K161" s="366"/>
    </row>
    <row r="162" spans="1:11" s="102" customFormat="1" ht="15" customHeight="1" x14ac:dyDescent="0.2">
      <c r="A162" s="1"/>
      <c r="B162" s="467"/>
      <c r="C162" s="367"/>
      <c r="D162" s="367"/>
      <c r="E162" s="367"/>
      <c r="F162" s="367"/>
      <c r="G162" s="367"/>
      <c r="H162" s="367"/>
      <c r="I162" s="368"/>
      <c r="J162" s="368"/>
      <c r="K162" s="368"/>
    </row>
    <row r="163" spans="1:11" s="102" customFormat="1" ht="7.5" customHeight="1" x14ac:dyDescent="0.2">
      <c r="A163" s="1"/>
      <c r="B163" s="467"/>
      <c r="C163" s="366"/>
      <c r="D163" s="369"/>
      <c r="E163" s="369"/>
      <c r="F163" s="366"/>
      <c r="G163" s="369"/>
      <c r="H163" s="369"/>
      <c r="I163" s="366"/>
      <c r="J163" s="366"/>
      <c r="K163" s="366"/>
    </row>
    <row r="164" spans="1:11" s="102" customFormat="1" ht="15" customHeight="1" x14ac:dyDescent="0.2">
      <c r="A164" s="1"/>
      <c r="B164" s="467"/>
      <c r="C164" s="367"/>
      <c r="D164" s="367"/>
      <c r="E164" s="367"/>
      <c r="F164" s="367"/>
      <c r="G164" s="367"/>
      <c r="H164" s="367"/>
      <c r="I164" s="368"/>
      <c r="J164" s="368"/>
      <c r="K164" s="368"/>
    </row>
    <row r="165" spans="1:11" s="102" customFormat="1" ht="7.5" customHeight="1" x14ac:dyDescent="0.2">
      <c r="A165" s="1"/>
      <c r="B165" s="467"/>
      <c r="C165" s="366"/>
      <c r="D165" s="369"/>
      <c r="E165" s="369"/>
      <c r="F165" s="366"/>
      <c r="G165" s="369"/>
      <c r="H165" s="369"/>
      <c r="I165" s="366"/>
      <c r="J165" s="366"/>
      <c r="K165" s="366"/>
    </row>
    <row r="166" spans="1:11" s="102" customFormat="1" ht="15" customHeight="1" x14ac:dyDescent="0.2">
      <c r="A166" s="1"/>
      <c r="B166" s="467"/>
      <c r="C166" s="367"/>
      <c r="D166" s="367"/>
      <c r="E166" s="367"/>
      <c r="F166" s="367"/>
      <c r="G166" s="367"/>
      <c r="H166" s="367"/>
      <c r="I166" s="368"/>
      <c r="J166" s="368"/>
      <c r="K166" s="368"/>
    </row>
    <row r="167" spans="1:11" s="102" customFormat="1" ht="22.5" customHeight="1" x14ac:dyDescent="0.2">
      <c r="A167" s="1"/>
      <c r="B167" s="370"/>
      <c r="C167" s="367"/>
      <c r="D167" s="367"/>
      <c r="E167" s="367"/>
      <c r="F167" s="367"/>
      <c r="G167" s="367"/>
      <c r="H167" s="367"/>
      <c r="I167" s="371"/>
      <c r="J167" s="371"/>
      <c r="K167" s="371"/>
    </row>
    <row r="168" spans="1:11" s="102" customFormat="1" ht="22.5" customHeight="1" x14ac:dyDescent="0.2">
      <c r="A168" s="1"/>
      <c r="B168" s="370"/>
      <c r="C168" s="367"/>
      <c r="D168" s="367"/>
      <c r="E168" s="367"/>
      <c r="F168" s="367"/>
      <c r="G168" s="367"/>
      <c r="H168" s="367"/>
      <c r="I168" s="371"/>
      <c r="J168" s="371"/>
      <c r="K168" s="371"/>
    </row>
    <row r="169" spans="1:11" s="102" customFormat="1" ht="22.5" customHeight="1" x14ac:dyDescent="0.2">
      <c r="A169" s="1"/>
      <c r="B169" s="370"/>
      <c r="C169" s="367"/>
      <c r="D169" s="367"/>
      <c r="E169" s="367"/>
      <c r="F169" s="367"/>
      <c r="G169" s="367"/>
      <c r="H169" s="367"/>
      <c r="I169" s="371"/>
      <c r="J169" s="371"/>
      <c r="K169" s="371"/>
    </row>
    <row r="170" spans="1:11" s="102" customFormat="1" ht="18" customHeight="1" x14ac:dyDescent="0.2">
      <c r="A170" s="1"/>
      <c r="B170" s="372"/>
      <c r="C170" s="371"/>
      <c r="D170" s="371"/>
      <c r="E170" s="371"/>
      <c r="F170" s="371"/>
      <c r="G170" s="371"/>
      <c r="H170" s="371"/>
      <c r="I170" s="371"/>
      <c r="J170" s="371"/>
      <c r="K170" s="371"/>
    </row>
    <row r="171" spans="1:11" s="102" customFormat="1" ht="18" customHeight="1" x14ac:dyDescent="0.2">
      <c r="A171" s="1"/>
      <c r="B171" s="372"/>
      <c r="C171" s="367"/>
      <c r="D171" s="367"/>
      <c r="E171" s="367"/>
      <c r="F171" s="367"/>
      <c r="G171" s="367"/>
      <c r="H171" s="367"/>
      <c r="I171" s="371"/>
      <c r="J171" s="371"/>
      <c r="K171" s="371"/>
    </row>
    <row r="172" spans="1:11" s="102" customFormat="1" ht="7.5" customHeight="1" x14ac:dyDescent="0.2">
      <c r="A172" s="1"/>
      <c r="B172" s="465"/>
      <c r="C172" s="366"/>
      <c r="D172" s="366"/>
      <c r="E172" s="366"/>
      <c r="F172" s="366"/>
      <c r="G172" s="366"/>
      <c r="H172" s="366"/>
      <c r="I172" s="366"/>
      <c r="J172" s="366"/>
      <c r="K172" s="366"/>
    </row>
    <row r="173" spans="1:11" s="102" customFormat="1" ht="18" customHeight="1" x14ac:dyDescent="0.2">
      <c r="A173" s="1"/>
      <c r="B173" s="466"/>
      <c r="C173" s="374"/>
      <c r="D173" s="374"/>
      <c r="E173" s="374"/>
      <c r="F173" s="374"/>
      <c r="G173" s="374"/>
      <c r="H173" s="374"/>
      <c r="I173" s="374"/>
      <c r="J173" s="374"/>
      <c r="K173" s="374"/>
    </row>
    <row r="174" spans="1:11" s="102" customFormat="1" x14ac:dyDescent="0.2">
      <c r="A174" s="1"/>
      <c r="B174" s="1"/>
      <c r="C174" s="1"/>
      <c r="D174" s="1"/>
      <c r="E174" s="1"/>
      <c r="F174" s="1"/>
      <c r="G174" s="1"/>
      <c r="H174" s="1"/>
      <c r="I174" s="1"/>
      <c r="J174" s="1"/>
      <c r="K174" s="1"/>
    </row>
    <row r="175" spans="1:11" s="102" customFormat="1" x14ac:dyDescent="0.2">
      <c r="A175" s="1"/>
      <c r="B175" s="1"/>
      <c r="C175" s="1"/>
      <c r="D175" s="1"/>
      <c r="E175" s="1"/>
      <c r="F175" s="1"/>
      <c r="G175" s="1"/>
      <c r="H175" s="1"/>
      <c r="I175" s="1"/>
      <c r="J175" s="1"/>
      <c r="K175" s="1"/>
    </row>
    <row r="176" spans="1:11" s="102" customFormat="1" x14ac:dyDescent="0.2">
      <c r="A176" s="1"/>
      <c r="B176" s="1"/>
      <c r="C176" s="1"/>
      <c r="D176" s="1"/>
      <c r="E176" s="1"/>
      <c r="F176" s="1"/>
      <c r="G176" s="1"/>
      <c r="H176" s="1"/>
      <c r="I176" s="1"/>
      <c r="J176" s="1"/>
      <c r="K176" s="1"/>
    </row>
    <row r="177" spans="1:11" s="102" customFormat="1" x14ac:dyDescent="0.2">
      <c r="A177" s="1"/>
      <c r="B177" s="1"/>
      <c r="C177" s="1"/>
      <c r="D177" s="1"/>
      <c r="E177" s="1"/>
      <c r="F177" s="1"/>
      <c r="G177" s="1"/>
      <c r="H177" s="1"/>
      <c r="I177" s="1"/>
      <c r="J177" s="1"/>
      <c r="K177" s="1"/>
    </row>
    <row r="178" spans="1:11" s="102" customFormat="1" x14ac:dyDescent="0.2">
      <c r="A178" s="1"/>
      <c r="B178" s="1"/>
      <c r="C178" s="1"/>
      <c r="D178" s="1"/>
      <c r="E178" s="1"/>
      <c r="F178" s="1"/>
      <c r="G178" s="1"/>
      <c r="H178" s="1"/>
      <c r="I178" s="1"/>
      <c r="J178" s="1"/>
      <c r="K178" s="1"/>
    </row>
    <row r="179" spans="1:11" s="102" customFormat="1" x14ac:dyDescent="0.2">
      <c r="A179" s="1"/>
      <c r="B179" s="1"/>
      <c r="C179" s="1"/>
      <c r="D179" s="1"/>
      <c r="E179" s="1"/>
      <c r="F179" s="1"/>
      <c r="G179" s="1"/>
      <c r="H179" s="1"/>
      <c r="I179" s="1"/>
      <c r="J179" s="1"/>
      <c r="K179" s="1"/>
    </row>
    <row r="180" spans="1:11" s="102" customFormat="1" x14ac:dyDescent="0.2">
      <c r="A180" s="1"/>
      <c r="B180" s="1"/>
      <c r="C180" s="1"/>
      <c r="D180" s="1"/>
      <c r="E180" s="1"/>
      <c r="F180" s="1"/>
      <c r="G180" s="1"/>
      <c r="H180" s="1"/>
      <c r="I180" s="1"/>
      <c r="J180" s="1"/>
      <c r="K180" s="1"/>
    </row>
    <row r="181" spans="1:11" s="102" customFormat="1" x14ac:dyDescent="0.2">
      <c r="A181" s="1"/>
      <c r="B181" s="1"/>
      <c r="C181" s="1"/>
      <c r="D181" s="1"/>
      <c r="E181" s="1"/>
      <c r="F181" s="1"/>
      <c r="G181" s="1"/>
      <c r="H181" s="1"/>
      <c r="I181" s="1"/>
      <c r="J181" s="1"/>
      <c r="K181" s="1"/>
    </row>
    <row r="182" spans="1:11" s="102" customFormat="1" x14ac:dyDescent="0.2">
      <c r="A182" s="1"/>
      <c r="B182" s="1"/>
      <c r="C182" s="1"/>
      <c r="D182" s="1"/>
      <c r="E182" s="1"/>
      <c r="F182" s="1"/>
      <c r="G182" s="1"/>
      <c r="H182" s="1"/>
      <c r="I182" s="1"/>
      <c r="J182" s="1"/>
      <c r="K182" s="1"/>
    </row>
    <row r="183" spans="1:11" s="102" customFormat="1" x14ac:dyDescent="0.2">
      <c r="A183" s="1"/>
      <c r="B183" s="1"/>
      <c r="C183" s="1"/>
      <c r="D183" s="1"/>
      <c r="E183" s="1"/>
      <c r="F183" s="1"/>
      <c r="G183" s="1"/>
      <c r="H183" s="1"/>
      <c r="I183" s="1"/>
      <c r="J183" s="1"/>
      <c r="K183" s="1"/>
    </row>
    <row r="184" spans="1:11" s="102" customFormat="1" x14ac:dyDescent="0.2">
      <c r="A184" s="1"/>
      <c r="B184" s="1"/>
      <c r="C184" s="1"/>
      <c r="D184" s="1"/>
      <c r="E184" s="1"/>
      <c r="F184" s="1"/>
      <c r="G184" s="1"/>
      <c r="H184" s="1"/>
      <c r="I184" s="1"/>
      <c r="J184" s="1"/>
      <c r="K184" s="1"/>
    </row>
    <row r="185" spans="1:11" s="102" customFormat="1" x14ac:dyDescent="0.2">
      <c r="A185" s="1"/>
      <c r="B185" s="1"/>
      <c r="C185" s="1"/>
      <c r="D185" s="1"/>
      <c r="E185" s="1"/>
      <c r="F185" s="1"/>
      <c r="G185" s="1"/>
      <c r="H185" s="1"/>
      <c r="I185" s="1"/>
      <c r="J185" s="1"/>
      <c r="K185" s="1"/>
    </row>
    <row r="186" spans="1:11" s="102" customFormat="1" x14ac:dyDescent="0.2">
      <c r="A186" s="1"/>
      <c r="B186" s="1"/>
      <c r="C186" s="1"/>
      <c r="D186" s="1"/>
      <c r="E186" s="1"/>
      <c r="F186" s="1"/>
      <c r="G186" s="1"/>
      <c r="H186" s="1"/>
      <c r="I186" s="1"/>
      <c r="J186" s="1"/>
      <c r="K186" s="1"/>
    </row>
    <row r="187" spans="1:11" s="102" customFormat="1" x14ac:dyDescent="0.2">
      <c r="A187" s="1"/>
      <c r="B187" s="1"/>
      <c r="C187" s="1"/>
      <c r="D187" s="1"/>
      <c r="E187" s="1"/>
      <c r="F187" s="1"/>
      <c r="G187" s="1"/>
      <c r="H187" s="1"/>
      <c r="I187" s="1"/>
      <c r="J187" s="1"/>
      <c r="K187" s="1"/>
    </row>
    <row r="188" spans="1:11" s="102" customFormat="1" x14ac:dyDescent="0.2">
      <c r="A188" s="1"/>
      <c r="B188" s="1"/>
      <c r="C188" s="1"/>
      <c r="D188" s="1"/>
      <c r="E188" s="1"/>
      <c r="F188" s="1"/>
      <c r="G188" s="1"/>
      <c r="H188" s="1"/>
      <c r="I188" s="1"/>
      <c r="J188" s="1"/>
      <c r="K188" s="1"/>
    </row>
    <row r="189" spans="1:11" s="102" customFormat="1" x14ac:dyDescent="0.2">
      <c r="A189" s="1"/>
      <c r="B189" s="1"/>
      <c r="C189" s="1"/>
      <c r="D189" s="1"/>
      <c r="E189" s="1"/>
      <c r="F189" s="1"/>
      <c r="G189" s="1"/>
      <c r="H189" s="1"/>
      <c r="I189" s="1"/>
      <c r="J189" s="1"/>
      <c r="K189" s="1"/>
    </row>
    <row r="190" spans="1:11" s="102" customFormat="1" x14ac:dyDescent="0.2">
      <c r="A190" s="1"/>
      <c r="B190" s="1"/>
      <c r="C190" s="1"/>
      <c r="D190" s="1"/>
      <c r="E190" s="1"/>
      <c r="F190" s="1"/>
      <c r="G190" s="1"/>
      <c r="H190" s="1"/>
      <c r="I190" s="1"/>
      <c r="J190" s="1"/>
      <c r="K190" s="1"/>
    </row>
    <row r="191" spans="1:11" s="102" customFormat="1" x14ac:dyDescent="0.2">
      <c r="A191" s="1"/>
      <c r="B191" s="1"/>
      <c r="C191" s="1"/>
      <c r="D191" s="1"/>
      <c r="E191" s="1"/>
      <c r="F191" s="1"/>
      <c r="G191" s="1"/>
      <c r="H191" s="1"/>
      <c r="I191" s="1"/>
      <c r="J191" s="1"/>
      <c r="K191" s="1"/>
    </row>
    <row r="192" spans="1:11" s="102" customFormat="1" x14ac:dyDescent="0.2">
      <c r="A192" s="1"/>
      <c r="B192" s="1"/>
      <c r="C192" s="1"/>
      <c r="D192" s="1"/>
      <c r="E192" s="1"/>
      <c r="F192" s="1"/>
      <c r="G192" s="1"/>
      <c r="H192" s="1"/>
      <c r="I192" s="1"/>
      <c r="J192" s="1"/>
      <c r="K192" s="1"/>
    </row>
    <row r="193" spans="1:11" s="102" customFormat="1" x14ac:dyDescent="0.2">
      <c r="A193" s="1"/>
      <c r="B193" s="1"/>
      <c r="C193" s="1"/>
      <c r="D193" s="1"/>
      <c r="E193" s="1"/>
      <c r="F193" s="1"/>
      <c r="G193" s="1"/>
      <c r="H193" s="1"/>
      <c r="I193" s="1"/>
      <c r="J193" s="1"/>
      <c r="K193" s="1"/>
    </row>
    <row r="194" spans="1:11" s="102" customFormat="1" x14ac:dyDescent="0.2">
      <c r="A194" s="1"/>
      <c r="B194" s="1"/>
      <c r="C194" s="1"/>
      <c r="D194" s="1"/>
      <c r="E194" s="1"/>
      <c r="F194" s="1"/>
      <c r="G194" s="1"/>
      <c r="H194" s="1"/>
      <c r="I194" s="1"/>
      <c r="J194" s="1"/>
      <c r="K194" s="1"/>
    </row>
    <row r="195" spans="1:11" s="102" customFormat="1" x14ac:dyDescent="0.2">
      <c r="A195" s="1"/>
      <c r="B195" s="1"/>
      <c r="C195" s="1"/>
      <c r="D195" s="1"/>
      <c r="E195" s="1"/>
      <c r="F195" s="1"/>
      <c r="G195" s="1"/>
      <c r="H195" s="1"/>
      <c r="I195" s="1"/>
      <c r="J195" s="1"/>
      <c r="K195" s="1"/>
    </row>
    <row r="196" spans="1:11" s="102" customFormat="1" x14ac:dyDescent="0.2">
      <c r="A196" s="1"/>
      <c r="B196" s="1"/>
      <c r="C196" s="1"/>
      <c r="D196" s="1"/>
      <c r="E196" s="1"/>
      <c r="F196" s="1"/>
      <c r="G196" s="1"/>
      <c r="H196" s="1"/>
      <c r="I196" s="1"/>
      <c r="J196" s="1"/>
      <c r="K196" s="1"/>
    </row>
    <row r="197" spans="1:11" s="102" customFormat="1" x14ac:dyDescent="0.2">
      <c r="A197" s="1"/>
      <c r="B197" s="1"/>
      <c r="C197" s="1"/>
      <c r="D197" s="1"/>
      <c r="E197" s="1"/>
      <c r="F197" s="1"/>
      <c r="G197" s="1"/>
      <c r="H197" s="1"/>
      <c r="I197" s="1"/>
      <c r="J197" s="1"/>
      <c r="K197" s="1"/>
    </row>
    <row r="198" spans="1:11" s="102" customFormat="1" x14ac:dyDescent="0.2">
      <c r="A198" s="1"/>
      <c r="B198" s="1"/>
      <c r="C198" s="1"/>
      <c r="D198" s="1"/>
      <c r="E198" s="1"/>
      <c r="F198" s="1"/>
      <c r="G198" s="1"/>
      <c r="H198" s="1"/>
      <c r="I198" s="1"/>
      <c r="J198" s="1"/>
      <c r="K198" s="1"/>
    </row>
    <row r="199" spans="1:11" s="102" customFormat="1" x14ac:dyDescent="0.2">
      <c r="A199" s="1"/>
      <c r="B199" s="1"/>
      <c r="C199" s="1"/>
      <c r="D199" s="1"/>
      <c r="E199" s="1"/>
      <c r="F199" s="1"/>
      <c r="G199" s="1"/>
      <c r="H199" s="1"/>
      <c r="I199" s="1"/>
      <c r="J199" s="1"/>
      <c r="K199" s="1"/>
    </row>
    <row r="200" spans="1:11" s="102" customFormat="1" x14ac:dyDescent="0.2">
      <c r="A200" s="1"/>
      <c r="B200" s="1"/>
      <c r="C200" s="1"/>
      <c r="D200" s="1"/>
      <c r="E200" s="1"/>
      <c r="F200" s="1"/>
      <c r="G200" s="1"/>
      <c r="H200" s="1"/>
      <c r="I200" s="1"/>
      <c r="J200" s="1"/>
      <c r="K200" s="1"/>
    </row>
    <row r="201" spans="1:11" s="102" customFormat="1" x14ac:dyDescent="0.2">
      <c r="A201" s="1"/>
      <c r="B201" s="1"/>
      <c r="C201" s="1"/>
      <c r="D201" s="1"/>
      <c r="E201" s="1"/>
      <c r="F201" s="1"/>
      <c r="G201" s="1"/>
      <c r="H201" s="1"/>
      <c r="I201" s="1"/>
      <c r="J201" s="1"/>
      <c r="K201" s="1"/>
    </row>
    <row r="202" spans="1:11" s="102" customFormat="1" x14ac:dyDescent="0.2">
      <c r="A202" s="1"/>
      <c r="B202" s="1"/>
      <c r="C202" s="1"/>
      <c r="D202" s="1"/>
      <c r="E202" s="1"/>
      <c r="F202" s="1"/>
      <c r="G202" s="1"/>
      <c r="H202" s="1"/>
      <c r="I202" s="1"/>
      <c r="J202" s="1"/>
      <c r="K202" s="1"/>
    </row>
    <row r="203" spans="1:11" s="102" customFormat="1" x14ac:dyDescent="0.2">
      <c r="A203" s="1"/>
      <c r="B203" s="1"/>
      <c r="C203" s="1"/>
      <c r="D203" s="1"/>
      <c r="E203" s="1"/>
      <c r="F203" s="1"/>
      <c r="G203" s="1"/>
      <c r="H203" s="1"/>
      <c r="I203" s="1"/>
      <c r="J203" s="1"/>
      <c r="K203" s="1"/>
    </row>
    <row r="204" spans="1:11" s="102" customFormat="1" x14ac:dyDescent="0.2">
      <c r="A204" s="1"/>
      <c r="B204" s="1"/>
      <c r="C204" s="1"/>
      <c r="D204" s="1"/>
      <c r="E204" s="1"/>
      <c r="F204" s="1"/>
      <c r="G204" s="1"/>
      <c r="H204" s="1"/>
      <c r="I204" s="1"/>
      <c r="J204" s="1"/>
      <c r="K204" s="1"/>
    </row>
    <row r="205" spans="1:11" s="102" customFormat="1" x14ac:dyDescent="0.2">
      <c r="A205" s="1"/>
      <c r="B205" s="1"/>
      <c r="C205" s="1"/>
      <c r="D205" s="1"/>
      <c r="E205" s="1"/>
      <c r="F205" s="1"/>
      <c r="G205" s="1"/>
      <c r="H205" s="1"/>
      <c r="I205" s="1"/>
      <c r="J205" s="1"/>
      <c r="K205" s="1"/>
    </row>
    <row r="206" spans="1:11" s="102" customFormat="1" x14ac:dyDescent="0.2">
      <c r="A206" s="1"/>
      <c r="B206" s="1"/>
      <c r="C206" s="1"/>
      <c r="D206" s="1"/>
      <c r="E206" s="1"/>
      <c r="F206" s="1"/>
      <c r="G206" s="1"/>
      <c r="H206" s="1"/>
      <c r="I206" s="1"/>
      <c r="J206" s="1"/>
      <c r="K206" s="1"/>
    </row>
    <row r="207" spans="1:11" s="102" customFormat="1" x14ac:dyDescent="0.2">
      <c r="A207" s="1"/>
      <c r="B207" s="1"/>
      <c r="C207" s="1"/>
      <c r="D207" s="1"/>
      <c r="E207" s="1"/>
      <c r="F207" s="1"/>
      <c r="G207" s="1"/>
      <c r="H207" s="1"/>
      <c r="I207" s="1"/>
      <c r="J207" s="1"/>
      <c r="K207" s="1"/>
    </row>
    <row r="208" spans="1:11" s="102" customFormat="1" x14ac:dyDescent="0.2">
      <c r="A208" s="1"/>
      <c r="B208" s="1"/>
      <c r="C208" s="1"/>
      <c r="D208" s="1"/>
      <c r="E208" s="1"/>
      <c r="F208" s="1"/>
      <c r="G208" s="1"/>
      <c r="H208" s="1"/>
      <c r="I208" s="1"/>
      <c r="J208" s="1"/>
      <c r="K208" s="1"/>
    </row>
    <row r="209" spans="1:11" s="102" customFormat="1" x14ac:dyDescent="0.2">
      <c r="A209" s="1"/>
      <c r="B209" s="1"/>
      <c r="C209" s="1"/>
      <c r="D209" s="1"/>
      <c r="E209" s="1"/>
      <c r="F209" s="1"/>
      <c r="G209" s="1"/>
      <c r="H209" s="1"/>
      <c r="I209" s="1"/>
      <c r="J209" s="1"/>
      <c r="K209" s="1"/>
    </row>
    <row r="210" spans="1:11" s="102" customFormat="1" x14ac:dyDescent="0.2">
      <c r="A210" s="1"/>
      <c r="B210" s="1"/>
      <c r="C210" s="1"/>
      <c r="D210" s="1"/>
      <c r="E210" s="1"/>
      <c r="F210" s="1"/>
      <c r="G210" s="1"/>
      <c r="H210" s="1"/>
      <c r="I210" s="1"/>
      <c r="J210" s="1"/>
      <c r="K210" s="1"/>
    </row>
    <row r="211" spans="1:11" s="102" customFormat="1" x14ac:dyDescent="0.2">
      <c r="A211" s="1"/>
      <c r="B211" s="1"/>
      <c r="C211" s="1"/>
      <c r="D211" s="1"/>
      <c r="E211" s="1"/>
      <c r="F211" s="1"/>
      <c r="G211" s="1"/>
      <c r="H211" s="1"/>
      <c r="I211" s="1"/>
      <c r="J211" s="1"/>
      <c r="K211" s="1"/>
    </row>
    <row r="212" spans="1:11" s="102" customFormat="1" x14ac:dyDescent="0.2">
      <c r="A212" s="1"/>
      <c r="B212" s="1"/>
      <c r="C212" s="1"/>
      <c r="D212" s="1"/>
      <c r="E212" s="1"/>
      <c r="F212" s="1"/>
      <c r="G212" s="1"/>
      <c r="H212" s="1"/>
      <c r="I212" s="1"/>
      <c r="J212" s="1"/>
      <c r="K212" s="1"/>
    </row>
    <row r="213" spans="1:11" s="102" customFormat="1" x14ac:dyDescent="0.2">
      <c r="A213" s="1"/>
      <c r="B213" s="1"/>
      <c r="C213" s="1"/>
      <c r="D213" s="1"/>
      <c r="E213" s="1"/>
      <c r="F213" s="1"/>
      <c r="G213" s="1"/>
      <c r="H213" s="1"/>
      <c r="I213" s="1"/>
      <c r="J213" s="1"/>
      <c r="K213" s="1"/>
    </row>
    <row r="214" spans="1:11" s="102" customFormat="1" x14ac:dyDescent="0.2">
      <c r="A214" s="1"/>
      <c r="B214" s="1"/>
      <c r="C214" s="1"/>
      <c r="D214" s="1"/>
      <c r="E214" s="1"/>
      <c r="F214" s="1"/>
      <c r="G214" s="1"/>
      <c r="H214" s="1"/>
      <c r="I214" s="1"/>
      <c r="J214" s="1"/>
      <c r="K214" s="1"/>
    </row>
    <row r="215" spans="1:11" s="102" customFormat="1" x14ac:dyDescent="0.2">
      <c r="A215" s="1"/>
      <c r="B215" s="1"/>
      <c r="C215" s="1"/>
      <c r="D215" s="1"/>
      <c r="E215" s="1"/>
      <c r="F215" s="1"/>
      <c r="G215" s="1"/>
      <c r="H215" s="1"/>
      <c r="I215" s="1"/>
      <c r="J215" s="1"/>
      <c r="K215" s="1"/>
    </row>
    <row r="216" spans="1:11" s="102" customFormat="1" x14ac:dyDescent="0.2">
      <c r="A216" s="1"/>
      <c r="B216" s="1"/>
      <c r="C216" s="1"/>
      <c r="D216" s="1"/>
      <c r="E216" s="1"/>
      <c r="F216" s="1"/>
      <c r="G216" s="1"/>
      <c r="H216" s="1"/>
      <c r="I216" s="1"/>
      <c r="J216" s="1"/>
      <c r="K216" s="1"/>
    </row>
    <row r="217" spans="1:11" s="102" customFormat="1" x14ac:dyDescent="0.2">
      <c r="A217" s="1"/>
      <c r="B217" s="1"/>
      <c r="C217" s="1"/>
      <c r="D217" s="1"/>
      <c r="E217" s="1"/>
      <c r="F217" s="1"/>
      <c r="G217" s="1"/>
      <c r="H217" s="1"/>
      <c r="I217" s="1"/>
      <c r="J217" s="1"/>
      <c r="K217" s="1"/>
    </row>
    <row r="218" spans="1:11" s="102" customFormat="1" x14ac:dyDescent="0.2">
      <c r="A218" s="1"/>
      <c r="B218" s="1"/>
      <c r="C218" s="1"/>
      <c r="D218" s="1"/>
      <c r="E218" s="1"/>
      <c r="F218" s="1"/>
      <c r="G218" s="1"/>
      <c r="H218" s="1"/>
      <c r="I218" s="1"/>
      <c r="J218" s="1"/>
      <c r="K218" s="1"/>
    </row>
    <row r="219" spans="1:11" s="102" customFormat="1" x14ac:dyDescent="0.2">
      <c r="A219" s="1"/>
      <c r="B219" s="1"/>
      <c r="C219" s="1"/>
      <c r="D219" s="1"/>
      <c r="E219" s="1"/>
      <c r="F219" s="1"/>
      <c r="G219" s="1"/>
      <c r="H219" s="1"/>
      <c r="I219" s="1"/>
      <c r="J219" s="1"/>
      <c r="K219" s="1"/>
    </row>
    <row r="220" spans="1:11" s="102" customFormat="1" x14ac:dyDescent="0.2">
      <c r="A220" s="1"/>
      <c r="B220" s="1"/>
      <c r="C220" s="1"/>
      <c r="D220" s="1"/>
      <c r="E220" s="1"/>
      <c r="F220" s="1"/>
      <c r="G220" s="1"/>
      <c r="H220" s="1"/>
      <c r="I220" s="1"/>
      <c r="J220" s="1"/>
      <c r="K220" s="1"/>
    </row>
    <row r="221" spans="1:11" s="102" customFormat="1" x14ac:dyDescent="0.2">
      <c r="A221" s="1"/>
      <c r="B221" s="1"/>
      <c r="C221" s="1"/>
      <c r="D221" s="1"/>
      <c r="E221" s="1"/>
      <c r="F221" s="1"/>
      <c r="G221" s="1"/>
      <c r="H221" s="1"/>
      <c r="I221" s="1"/>
      <c r="J221" s="1"/>
      <c r="K221" s="1"/>
    </row>
    <row r="222" spans="1:11" s="102" customFormat="1" x14ac:dyDescent="0.2">
      <c r="A222" s="1"/>
      <c r="B222" s="1"/>
      <c r="C222" s="1"/>
      <c r="D222" s="1"/>
      <c r="E222" s="1"/>
      <c r="F222" s="1"/>
      <c r="G222" s="1"/>
      <c r="H222" s="1"/>
      <c r="I222" s="1"/>
      <c r="J222" s="1"/>
      <c r="K222" s="1"/>
    </row>
    <row r="223" spans="1:11" s="102" customFormat="1" x14ac:dyDescent="0.2">
      <c r="A223" s="1"/>
      <c r="B223" s="1"/>
      <c r="C223" s="1"/>
      <c r="D223" s="1"/>
      <c r="E223" s="1"/>
      <c r="F223" s="1"/>
      <c r="G223" s="1"/>
      <c r="H223" s="1"/>
      <c r="I223" s="1"/>
      <c r="J223" s="1"/>
      <c r="K223" s="1"/>
    </row>
    <row r="224" spans="1:11" s="102" customFormat="1" x14ac:dyDescent="0.2">
      <c r="A224" s="1"/>
      <c r="B224" s="1"/>
      <c r="C224" s="1"/>
      <c r="D224" s="1"/>
      <c r="E224" s="1"/>
      <c r="F224" s="1"/>
      <c r="G224" s="1"/>
      <c r="H224" s="1"/>
      <c r="I224" s="1"/>
      <c r="J224" s="1"/>
      <c r="K224" s="1"/>
    </row>
    <row r="225" spans="1:11" s="102" customFormat="1" x14ac:dyDescent="0.2">
      <c r="A225" s="1"/>
      <c r="B225" s="1"/>
      <c r="C225" s="1"/>
      <c r="D225" s="1"/>
      <c r="E225" s="1"/>
      <c r="F225" s="1"/>
      <c r="G225" s="1"/>
      <c r="H225" s="1"/>
      <c r="I225" s="1"/>
      <c r="J225" s="1"/>
      <c r="K225" s="1"/>
    </row>
    <row r="226" spans="1:11" s="102" customFormat="1" x14ac:dyDescent="0.2">
      <c r="A226" s="1"/>
      <c r="B226" s="1"/>
      <c r="C226" s="1"/>
      <c r="D226" s="1"/>
      <c r="E226" s="1"/>
      <c r="F226" s="1"/>
      <c r="G226" s="1"/>
      <c r="H226" s="1"/>
      <c r="I226" s="1"/>
      <c r="J226" s="1"/>
      <c r="K226" s="1"/>
    </row>
    <row r="227" spans="1:11" s="102" customFormat="1" x14ac:dyDescent="0.2">
      <c r="A227" s="1"/>
      <c r="B227" s="1"/>
      <c r="C227" s="1"/>
      <c r="D227" s="1"/>
      <c r="E227" s="1"/>
      <c r="F227" s="1"/>
      <c r="G227" s="1"/>
      <c r="H227" s="1"/>
      <c r="I227" s="1"/>
      <c r="J227" s="1"/>
      <c r="K227" s="1"/>
    </row>
    <row r="228" spans="1:11" s="102" customFormat="1" x14ac:dyDescent="0.2">
      <c r="A228" s="1"/>
      <c r="B228" s="1"/>
      <c r="C228" s="1"/>
      <c r="D228" s="1"/>
      <c r="E228" s="1"/>
      <c r="F228" s="1"/>
      <c r="G228" s="1"/>
      <c r="H228" s="1"/>
      <c r="I228" s="1"/>
      <c r="J228" s="1"/>
      <c r="K228" s="1"/>
    </row>
    <row r="229" spans="1:11" s="102" customFormat="1" x14ac:dyDescent="0.2">
      <c r="A229" s="1"/>
      <c r="B229" s="1"/>
      <c r="C229" s="1"/>
      <c r="D229" s="1"/>
      <c r="E229" s="1"/>
      <c r="F229" s="1"/>
      <c r="G229" s="1"/>
      <c r="H229" s="1"/>
      <c r="I229" s="1"/>
      <c r="J229" s="1"/>
      <c r="K229" s="1"/>
    </row>
    <row r="230" spans="1:11" s="102" customFormat="1" x14ac:dyDescent="0.2">
      <c r="A230" s="1"/>
      <c r="B230" s="1"/>
      <c r="C230" s="1"/>
      <c r="D230" s="1"/>
      <c r="E230" s="1"/>
      <c r="F230" s="1"/>
      <c r="G230" s="1"/>
      <c r="H230" s="1"/>
      <c r="I230" s="1"/>
      <c r="J230" s="1"/>
      <c r="K230" s="1"/>
    </row>
    <row r="231" spans="1:11" s="102" customFormat="1" x14ac:dyDescent="0.2">
      <c r="A231" s="1"/>
      <c r="B231" s="1"/>
      <c r="C231" s="1"/>
      <c r="D231" s="1"/>
      <c r="E231" s="1"/>
      <c r="F231" s="1"/>
      <c r="G231" s="1"/>
      <c r="H231" s="1"/>
      <c r="I231" s="1"/>
      <c r="J231" s="1"/>
      <c r="K231" s="1"/>
    </row>
    <row r="232" spans="1:11" s="102" customFormat="1" x14ac:dyDescent="0.2">
      <c r="A232" s="1"/>
      <c r="B232" s="1"/>
      <c r="C232" s="1"/>
      <c r="D232" s="1"/>
      <c r="E232" s="1"/>
      <c r="F232" s="1"/>
      <c r="G232" s="1"/>
      <c r="H232" s="1"/>
      <c r="I232" s="1"/>
      <c r="J232" s="1"/>
      <c r="K232" s="1"/>
    </row>
    <row r="233" spans="1:11" s="102" customFormat="1" x14ac:dyDescent="0.2">
      <c r="A233" s="1"/>
      <c r="B233" s="1"/>
      <c r="C233" s="1"/>
      <c r="D233" s="1"/>
      <c r="E233" s="1"/>
      <c r="F233" s="1"/>
      <c r="G233" s="1"/>
      <c r="H233" s="1"/>
      <c r="I233" s="1"/>
      <c r="J233" s="1"/>
      <c r="K233" s="1"/>
    </row>
    <row r="234" spans="1:11" s="102" customFormat="1" x14ac:dyDescent="0.2">
      <c r="A234" s="1"/>
      <c r="B234" s="1"/>
      <c r="C234" s="1"/>
      <c r="D234" s="1"/>
      <c r="E234" s="1"/>
      <c r="F234" s="1"/>
      <c r="G234" s="1"/>
      <c r="H234" s="1"/>
      <c r="I234" s="1"/>
      <c r="J234" s="1"/>
      <c r="K234" s="1"/>
    </row>
    <row r="235" spans="1:11" s="102" customFormat="1" x14ac:dyDescent="0.2">
      <c r="A235" s="1"/>
      <c r="B235" s="1"/>
      <c r="C235" s="1"/>
      <c r="D235" s="1"/>
      <c r="E235" s="1"/>
      <c r="F235" s="1"/>
      <c r="G235" s="1"/>
      <c r="H235" s="1"/>
      <c r="I235" s="1"/>
      <c r="J235" s="1"/>
      <c r="K235" s="1"/>
    </row>
    <row r="236" spans="1:11" s="102" customFormat="1" x14ac:dyDescent="0.2">
      <c r="A236" s="1"/>
      <c r="B236" s="1"/>
      <c r="C236" s="1"/>
      <c r="D236" s="1"/>
      <c r="E236" s="1"/>
      <c r="F236" s="1"/>
      <c r="G236" s="1"/>
      <c r="H236" s="1"/>
      <c r="I236" s="1"/>
      <c r="J236" s="1"/>
      <c r="K236" s="1"/>
    </row>
    <row r="237" spans="1:11" s="102" customFormat="1" x14ac:dyDescent="0.2">
      <c r="A237" s="1"/>
      <c r="B237" s="1"/>
      <c r="C237" s="1"/>
      <c r="D237" s="1"/>
      <c r="E237" s="1"/>
      <c r="F237" s="1"/>
      <c r="G237" s="1"/>
      <c r="H237" s="1"/>
      <c r="I237" s="1"/>
      <c r="J237" s="1"/>
      <c r="K237" s="1"/>
    </row>
    <row r="238" spans="1:11" s="102" customFormat="1" x14ac:dyDescent="0.2">
      <c r="A238" s="1"/>
      <c r="B238" s="1"/>
      <c r="C238" s="1"/>
      <c r="D238" s="1"/>
      <c r="E238" s="1"/>
      <c r="F238" s="1"/>
      <c r="G238" s="1"/>
      <c r="H238" s="1"/>
      <c r="I238" s="1"/>
      <c r="J238" s="1"/>
      <c r="K238" s="1"/>
    </row>
    <row r="239" spans="1:11" s="102" customFormat="1" x14ac:dyDescent="0.2">
      <c r="A239" s="1"/>
      <c r="B239" s="1"/>
      <c r="C239" s="1"/>
      <c r="D239" s="1"/>
      <c r="E239" s="1"/>
      <c r="F239" s="1"/>
      <c r="G239" s="1"/>
      <c r="H239" s="1"/>
      <c r="I239" s="1"/>
      <c r="J239" s="1"/>
      <c r="K239" s="1"/>
    </row>
    <row r="240" spans="1:11" s="102" customFormat="1" x14ac:dyDescent="0.2">
      <c r="A240" s="1"/>
      <c r="B240" s="1"/>
      <c r="C240" s="1"/>
      <c r="D240" s="1"/>
      <c r="E240" s="1"/>
      <c r="F240" s="1"/>
      <c r="G240" s="1"/>
      <c r="H240" s="1"/>
      <c r="I240" s="1"/>
      <c r="J240" s="1"/>
      <c r="K240" s="1"/>
    </row>
    <row r="241" spans="1:11" s="102" customFormat="1" x14ac:dyDescent="0.2">
      <c r="A241" s="1"/>
      <c r="B241" s="1"/>
      <c r="C241" s="1"/>
      <c r="D241" s="1"/>
      <c r="E241" s="1"/>
      <c r="F241" s="1"/>
      <c r="G241" s="1"/>
      <c r="H241" s="1"/>
      <c r="I241" s="1"/>
      <c r="J241" s="1"/>
      <c r="K241" s="1"/>
    </row>
    <row r="242" spans="1:11" s="102" customFormat="1" x14ac:dyDescent="0.2">
      <c r="A242" s="1"/>
      <c r="B242" s="1"/>
      <c r="C242" s="1"/>
      <c r="D242" s="1"/>
      <c r="E242" s="1"/>
      <c r="F242" s="1"/>
      <c r="G242" s="1"/>
      <c r="H242" s="1"/>
      <c r="I242" s="1"/>
      <c r="J242" s="1"/>
      <c r="K242" s="1"/>
    </row>
    <row r="243" spans="1:11" s="102" customFormat="1" x14ac:dyDescent="0.2">
      <c r="A243" s="1"/>
      <c r="B243" s="1"/>
      <c r="C243" s="1"/>
      <c r="D243" s="1"/>
      <c r="E243" s="1"/>
      <c r="F243" s="1"/>
      <c r="G243" s="1"/>
      <c r="H243" s="1"/>
      <c r="I243" s="1"/>
      <c r="J243" s="1"/>
      <c r="K243" s="1"/>
    </row>
    <row r="244" spans="1:11" s="102" customFormat="1" x14ac:dyDescent="0.2">
      <c r="A244" s="1"/>
      <c r="B244" s="1"/>
      <c r="C244" s="1"/>
      <c r="D244" s="1"/>
      <c r="E244" s="1"/>
      <c r="F244" s="1"/>
      <c r="G244" s="1"/>
      <c r="H244" s="1"/>
      <c r="I244" s="1"/>
      <c r="J244" s="1"/>
      <c r="K244" s="1"/>
    </row>
    <row r="245" spans="1:11" s="102" customFormat="1" x14ac:dyDescent="0.2">
      <c r="A245" s="1"/>
      <c r="B245" s="1"/>
      <c r="C245" s="1"/>
      <c r="D245" s="1"/>
      <c r="E245" s="1"/>
      <c r="F245" s="1"/>
      <c r="G245" s="1"/>
      <c r="H245" s="1"/>
      <c r="I245" s="1"/>
      <c r="J245" s="1"/>
      <c r="K245" s="1"/>
    </row>
    <row r="246" spans="1:11" s="102" customFormat="1" x14ac:dyDescent="0.2">
      <c r="A246" s="1"/>
      <c r="B246" s="1"/>
      <c r="C246" s="1"/>
      <c r="D246" s="1"/>
      <c r="E246" s="1"/>
      <c r="F246" s="1"/>
      <c r="G246" s="1"/>
      <c r="H246" s="1"/>
      <c r="I246" s="1"/>
      <c r="J246" s="1"/>
      <c r="K246" s="1"/>
    </row>
    <row r="247" spans="1:11" s="102" customFormat="1" x14ac:dyDescent="0.2">
      <c r="A247" s="1"/>
      <c r="B247" s="1"/>
      <c r="C247" s="1"/>
      <c r="D247" s="1"/>
      <c r="E247" s="1"/>
      <c r="F247" s="1"/>
      <c r="G247" s="1"/>
      <c r="H247" s="1"/>
      <c r="I247" s="1"/>
      <c r="J247" s="1"/>
      <c r="K247" s="1"/>
    </row>
    <row r="248" spans="1:11" s="102" customFormat="1" x14ac:dyDescent="0.2">
      <c r="A248" s="1"/>
      <c r="B248" s="1"/>
      <c r="C248" s="1"/>
      <c r="D248" s="1"/>
      <c r="E248" s="1"/>
      <c r="F248" s="1"/>
      <c r="G248" s="1"/>
      <c r="H248" s="1"/>
      <c r="I248" s="1"/>
      <c r="J248" s="1"/>
      <c r="K248" s="1"/>
    </row>
    <row r="249" spans="1:11" s="102" customFormat="1" x14ac:dyDescent="0.2">
      <c r="A249" s="1"/>
      <c r="B249" s="1"/>
      <c r="C249" s="1"/>
      <c r="D249" s="1"/>
      <c r="E249" s="1"/>
      <c r="F249" s="1"/>
      <c r="G249" s="1"/>
      <c r="H249" s="1"/>
      <c r="I249" s="1"/>
      <c r="J249" s="1"/>
      <c r="K249" s="1"/>
    </row>
    <row r="250" spans="1:11" s="102" customFormat="1" x14ac:dyDescent="0.2">
      <c r="A250" s="1"/>
      <c r="B250" s="1"/>
      <c r="C250" s="1"/>
      <c r="D250" s="1"/>
      <c r="E250" s="1"/>
      <c r="F250" s="1"/>
      <c r="G250" s="1"/>
      <c r="H250" s="1"/>
      <c r="I250" s="1"/>
      <c r="J250" s="1"/>
      <c r="K250" s="1"/>
    </row>
    <row r="251" spans="1:11" s="102" customFormat="1" x14ac:dyDescent="0.2">
      <c r="A251" s="1"/>
      <c r="B251" s="1"/>
      <c r="C251" s="1"/>
      <c r="D251" s="1"/>
      <c r="E251" s="1"/>
      <c r="F251" s="1"/>
      <c r="G251" s="1"/>
      <c r="H251" s="1"/>
      <c r="I251" s="1"/>
      <c r="J251" s="1"/>
      <c r="K251" s="1"/>
    </row>
    <row r="252" spans="1:11" s="102" customFormat="1" x14ac:dyDescent="0.2">
      <c r="A252" s="1"/>
      <c r="B252" s="1"/>
      <c r="C252" s="1"/>
      <c r="D252" s="1"/>
      <c r="E252" s="1"/>
      <c r="F252" s="1"/>
      <c r="G252" s="1"/>
      <c r="H252" s="1"/>
      <c r="I252" s="1"/>
      <c r="J252" s="1"/>
      <c r="K252" s="1"/>
    </row>
    <row r="253" spans="1:11" s="102" customFormat="1" x14ac:dyDescent="0.2">
      <c r="A253" s="1"/>
      <c r="B253" s="1"/>
      <c r="C253" s="1"/>
      <c r="D253" s="1"/>
      <c r="E253" s="1"/>
      <c r="F253" s="1"/>
      <c r="G253" s="1"/>
      <c r="H253" s="1"/>
      <c r="I253" s="1"/>
      <c r="J253" s="1"/>
      <c r="K253" s="1"/>
    </row>
    <row r="254" spans="1:11" s="102" customFormat="1" x14ac:dyDescent="0.2">
      <c r="A254" s="1"/>
      <c r="B254" s="1"/>
      <c r="C254" s="1"/>
      <c r="D254" s="1"/>
      <c r="E254" s="1"/>
      <c r="F254" s="1"/>
      <c r="G254" s="1"/>
      <c r="H254" s="1"/>
      <c r="I254" s="1"/>
      <c r="J254" s="1"/>
      <c r="K254" s="1"/>
    </row>
    <row r="255" spans="1:11" s="102" customFormat="1" x14ac:dyDescent="0.2">
      <c r="A255" s="1"/>
      <c r="B255" s="1"/>
      <c r="C255" s="1"/>
      <c r="D255" s="1"/>
      <c r="E255" s="1"/>
      <c r="F255" s="1"/>
      <c r="G255" s="1"/>
      <c r="H255" s="1"/>
      <c r="I255" s="1"/>
      <c r="J255" s="1"/>
      <c r="K255" s="1"/>
    </row>
    <row r="256" spans="1:11" s="102" customFormat="1" x14ac:dyDescent="0.2">
      <c r="A256" s="1"/>
      <c r="B256" s="1"/>
      <c r="C256" s="1"/>
      <c r="D256" s="1"/>
      <c r="E256" s="1"/>
      <c r="F256" s="1"/>
      <c r="G256" s="1"/>
      <c r="H256" s="1"/>
      <c r="I256" s="1"/>
      <c r="J256" s="1"/>
      <c r="K256" s="1"/>
    </row>
    <row r="257" spans="1:11" s="102" customFormat="1" x14ac:dyDescent="0.2">
      <c r="A257" s="1"/>
      <c r="B257" s="1"/>
      <c r="C257" s="1"/>
      <c r="D257" s="1"/>
      <c r="E257" s="1"/>
      <c r="F257" s="1"/>
      <c r="G257" s="1"/>
      <c r="H257" s="1"/>
      <c r="I257" s="1"/>
      <c r="J257" s="1"/>
      <c r="K257" s="1"/>
    </row>
  </sheetData>
  <sheetProtection formatCells="0" formatColumns="0" formatRows="0" insertHyperlinks="0" autoFilter="0" pivotTables="0"/>
  <mergeCells count="81">
    <mergeCell ref="B161:B162"/>
    <mergeCell ref="B163:B164"/>
    <mergeCell ref="C157:E157"/>
    <mergeCell ref="F157:H157"/>
    <mergeCell ref="I138:K138"/>
    <mergeCell ref="B140:B141"/>
    <mergeCell ref="B142:B143"/>
    <mergeCell ref="B144:B145"/>
    <mergeCell ref="I157:K157"/>
    <mergeCell ref="C138:E138"/>
    <mergeCell ref="F138:H138"/>
    <mergeCell ref="I119:K119"/>
    <mergeCell ref="B121:B122"/>
    <mergeCell ref="B123:B124"/>
    <mergeCell ref="B125:B126"/>
    <mergeCell ref="B119:B120"/>
    <mergeCell ref="C119:E119"/>
    <mergeCell ref="F119:H119"/>
    <mergeCell ref="I100:K100"/>
    <mergeCell ref="B102:B103"/>
    <mergeCell ref="B104:B105"/>
    <mergeCell ref="B106:B107"/>
    <mergeCell ref="B115:B116"/>
    <mergeCell ref="C100:E100"/>
    <mergeCell ref="F100:H100"/>
    <mergeCell ref="I81:K81"/>
    <mergeCell ref="B83:B84"/>
    <mergeCell ref="B85:B86"/>
    <mergeCell ref="B87:B88"/>
    <mergeCell ref="B96:B97"/>
    <mergeCell ref="C81:E81"/>
    <mergeCell ref="F81:H81"/>
    <mergeCell ref="I62:K62"/>
    <mergeCell ref="B64:B65"/>
    <mergeCell ref="B66:B67"/>
    <mergeCell ref="B68:B69"/>
    <mergeCell ref="C62:E62"/>
    <mergeCell ref="F62:H62"/>
    <mergeCell ref="B30:B31"/>
    <mergeCell ref="B24:B25"/>
    <mergeCell ref="C24:E24"/>
    <mergeCell ref="F24:H24"/>
    <mergeCell ref="I43:K43"/>
    <mergeCell ref="C43:E43"/>
    <mergeCell ref="F43:H43"/>
    <mergeCell ref="B13:B14"/>
    <mergeCell ref="B20:B21"/>
    <mergeCell ref="I24:K24"/>
    <mergeCell ref="B26:B27"/>
    <mergeCell ref="B28:B29"/>
    <mergeCell ref="I5:K5"/>
    <mergeCell ref="B7:B8"/>
    <mergeCell ref="B9:B10"/>
    <mergeCell ref="B11:B12"/>
    <mergeCell ref="B5:B6"/>
    <mergeCell ref="C5:E5"/>
    <mergeCell ref="F5:H5"/>
    <mergeCell ref="B32:B33"/>
    <mergeCell ref="B43:B44"/>
    <mergeCell ref="B51:B52"/>
    <mergeCell ref="B62:B63"/>
    <mergeCell ref="B70:B71"/>
    <mergeCell ref="B45:B46"/>
    <mergeCell ref="B47:B48"/>
    <mergeCell ref="B49:B50"/>
    <mergeCell ref="B172:B173"/>
    <mergeCell ref="B153:B154"/>
    <mergeCell ref="B134:B135"/>
    <mergeCell ref="B39:B40"/>
    <mergeCell ref="B58:B59"/>
    <mergeCell ref="B77:B78"/>
    <mergeCell ref="B81:B82"/>
    <mergeCell ref="B89:B90"/>
    <mergeCell ref="B100:B101"/>
    <mergeCell ref="B108:B109"/>
    <mergeCell ref="B127:B128"/>
    <mergeCell ref="B138:B139"/>
    <mergeCell ref="B146:B147"/>
    <mergeCell ref="B157:B158"/>
    <mergeCell ref="B165:B166"/>
    <mergeCell ref="B159:B160"/>
  </mergeCells>
  <phoneticPr fontId="2"/>
  <pageMargins left="0.59055118110236227" right="0.39370078740157483" top="0.78740157480314965" bottom="0.39370078740157483" header="0.39370078740157483" footer="0.39370078740157483"/>
  <pageSetup paperSize="9" scale="97" orientation="portrait" blackAndWhite="1" r:id="rId1"/>
  <headerFooter alignWithMargins="0">
    <oddHeader>&amp;R&amp;9&amp;A</oddHeader>
  </headerFooter>
  <rowBreaks count="2" manualBreakCount="2">
    <brk id="59" max="10" man="1"/>
    <brk id="116" max="10" man="1"/>
  </rowBreaks>
  <ignoredErrors>
    <ignoredError sqref="I11:I13 I9:I10 I8 I18:K18"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31DE5-BC2F-483D-98F7-EA25ECF8194E}">
  <dimension ref="A1:K276"/>
  <sheetViews>
    <sheetView showGridLines="0" showZeros="0" zoomScaleNormal="100" workbookViewId="0">
      <selection sqref="A1:B1"/>
    </sheetView>
  </sheetViews>
  <sheetFormatPr defaultColWidth="9" defaultRowHeight="13.2" x14ac:dyDescent="0.2"/>
  <cols>
    <col min="1" max="1" width="4.6640625" style="25" customWidth="1"/>
    <col min="2" max="2" width="13.6640625" style="25" customWidth="1"/>
    <col min="3" max="3" width="6.6640625" style="25" customWidth="1"/>
    <col min="4" max="4" width="9.6640625" style="25" customWidth="1"/>
    <col min="5" max="5" width="8.77734375" style="25" customWidth="1"/>
    <col min="6" max="6" width="6.6640625" style="25" customWidth="1"/>
    <col min="7" max="7" width="9.6640625" style="25" customWidth="1"/>
    <col min="8" max="8" width="8.77734375" style="25" customWidth="1"/>
    <col min="9" max="9" width="6.6640625" style="25" customWidth="1"/>
    <col min="10" max="10" width="9.6640625" style="25" customWidth="1"/>
    <col min="11" max="11" width="8.77734375" style="25" customWidth="1"/>
    <col min="12" max="16384" width="9" style="43"/>
  </cols>
  <sheetData>
    <row r="1" spans="1:11" x14ac:dyDescent="0.2">
      <c r="A1" s="114"/>
    </row>
    <row r="2" spans="1:11" x14ac:dyDescent="0.2">
      <c r="A2" s="90"/>
    </row>
    <row r="3" spans="1:11" x14ac:dyDescent="0.2">
      <c r="A3" s="90"/>
    </row>
    <row r="4" spans="1:11" x14ac:dyDescent="0.2">
      <c r="A4" s="90"/>
      <c r="B4" s="25" t="s">
        <v>408</v>
      </c>
    </row>
    <row r="5" spans="1:11" x14ac:dyDescent="0.2">
      <c r="B5" s="469" t="s">
        <v>156</v>
      </c>
      <c r="C5" s="469" t="s">
        <v>147</v>
      </c>
      <c r="D5" s="469"/>
      <c r="E5" s="469"/>
      <c r="F5" s="469" t="s">
        <v>73</v>
      </c>
      <c r="G5" s="469"/>
      <c r="H5" s="469"/>
      <c r="I5" s="469" t="s">
        <v>221</v>
      </c>
      <c r="J5" s="470"/>
      <c r="K5" s="470"/>
    </row>
    <row r="6" spans="1:11" ht="32.4" x14ac:dyDescent="0.2">
      <c r="B6" s="469"/>
      <c r="C6" s="125" t="s">
        <v>74</v>
      </c>
      <c r="D6" s="125" t="s">
        <v>148</v>
      </c>
      <c r="E6" s="125" t="s">
        <v>77</v>
      </c>
      <c r="F6" s="125" t="s">
        <v>74</v>
      </c>
      <c r="G6" s="125" t="s">
        <v>148</v>
      </c>
      <c r="H6" s="125" t="s">
        <v>220</v>
      </c>
      <c r="I6" s="125" t="s">
        <v>74</v>
      </c>
      <c r="J6" s="125" t="s">
        <v>148</v>
      </c>
      <c r="K6" s="125" t="s">
        <v>155</v>
      </c>
    </row>
    <row r="7" spans="1:11" ht="7.5" customHeight="1" x14ac:dyDescent="0.2">
      <c r="B7" s="471"/>
      <c r="C7" s="126" t="s">
        <v>342</v>
      </c>
      <c r="D7" s="126" t="s">
        <v>159</v>
      </c>
      <c r="E7" s="126" t="s">
        <v>159</v>
      </c>
      <c r="F7" s="126" t="str">
        <f>C7</f>
        <v>トン</v>
      </c>
      <c r="G7" s="126" t="s">
        <v>159</v>
      </c>
      <c r="H7" s="126" t="s">
        <v>159</v>
      </c>
      <c r="I7" s="126" t="str">
        <f>C7</f>
        <v>トン</v>
      </c>
      <c r="J7" s="126" t="s">
        <v>159</v>
      </c>
      <c r="K7" s="126" t="s">
        <v>159</v>
      </c>
    </row>
    <row r="8" spans="1:11" ht="15" customHeight="1" x14ac:dyDescent="0.2">
      <c r="B8" s="472"/>
      <c r="C8" s="288"/>
      <c r="D8" s="288"/>
      <c r="E8" s="288"/>
      <c r="F8" s="288"/>
      <c r="G8" s="288"/>
      <c r="H8" s="288"/>
      <c r="I8" s="127">
        <f>C8+F8</f>
        <v>0</v>
      </c>
      <c r="J8" s="127">
        <f>D8+G8</f>
        <v>0</v>
      </c>
      <c r="K8" s="127">
        <f>E8+H8</f>
        <v>0</v>
      </c>
    </row>
    <row r="9" spans="1:11" ht="7.5" customHeight="1" x14ac:dyDescent="0.2">
      <c r="B9" s="471"/>
      <c r="C9" s="289"/>
      <c r="D9" s="290"/>
      <c r="E9" s="290"/>
      <c r="F9" s="289">
        <f>C9</f>
        <v>0</v>
      </c>
      <c r="G9" s="291"/>
      <c r="H9" s="291"/>
      <c r="I9" s="128">
        <f>C9</f>
        <v>0</v>
      </c>
      <c r="J9" s="128"/>
      <c r="K9" s="128"/>
    </row>
    <row r="10" spans="1:11" ht="15" customHeight="1" x14ac:dyDescent="0.2">
      <c r="B10" s="472"/>
      <c r="C10" s="288"/>
      <c r="D10" s="288"/>
      <c r="E10" s="288"/>
      <c r="F10" s="288"/>
      <c r="G10" s="288"/>
      <c r="H10" s="288"/>
      <c r="I10" s="127">
        <f>C10+F10</f>
        <v>0</v>
      </c>
      <c r="J10" s="127">
        <f>D10+G10</f>
        <v>0</v>
      </c>
      <c r="K10" s="127">
        <f>E10+H10</f>
        <v>0</v>
      </c>
    </row>
    <row r="11" spans="1:11" ht="7.5" customHeight="1" x14ac:dyDescent="0.2">
      <c r="B11" s="473"/>
      <c r="C11" s="292"/>
      <c r="D11" s="291"/>
      <c r="E11" s="291"/>
      <c r="F11" s="292">
        <f>C11</f>
        <v>0</v>
      </c>
      <c r="G11" s="291"/>
      <c r="H11" s="291"/>
      <c r="I11" s="128">
        <f>C11</f>
        <v>0</v>
      </c>
      <c r="J11" s="128"/>
      <c r="K11" s="128"/>
    </row>
    <row r="12" spans="1:11" ht="15" customHeight="1" x14ac:dyDescent="0.2">
      <c r="B12" s="474"/>
      <c r="C12" s="288"/>
      <c r="D12" s="288"/>
      <c r="E12" s="288"/>
      <c r="F12" s="288"/>
      <c r="G12" s="288"/>
      <c r="H12" s="288"/>
      <c r="I12" s="127">
        <f>C12+F12</f>
        <v>0</v>
      </c>
      <c r="J12" s="127">
        <f>D12+G12</f>
        <v>0</v>
      </c>
      <c r="K12" s="127">
        <f>E12+H12</f>
        <v>0</v>
      </c>
    </row>
    <row r="13" spans="1:11" ht="7.5" customHeight="1" x14ac:dyDescent="0.2">
      <c r="B13" s="473"/>
      <c r="C13" s="292"/>
      <c r="D13" s="291"/>
      <c r="E13" s="291"/>
      <c r="F13" s="292">
        <f>C13</f>
        <v>0</v>
      </c>
      <c r="G13" s="291"/>
      <c r="H13" s="291"/>
      <c r="I13" s="128">
        <f>C13</f>
        <v>0</v>
      </c>
      <c r="J13" s="128"/>
      <c r="K13" s="128"/>
    </row>
    <row r="14" spans="1:11" ht="15" customHeight="1" x14ac:dyDescent="0.2">
      <c r="B14" s="474"/>
      <c r="C14" s="288"/>
      <c r="D14" s="288"/>
      <c r="E14" s="288"/>
      <c r="F14" s="288"/>
      <c r="G14" s="288"/>
      <c r="H14" s="288"/>
      <c r="I14" s="127">
        <f t="shared" ref="I14:J17" si="0">C14+F14</f>
        <v>0</v>
      </c>
      <c r="J14" s="127">
        <f t="shared" si="0"/>
        <v>0</v>
      </c>
      <c r="K14" s="127">
        <f>E14+H14</f>
        <v>0</v>
      </c>
    </row>
    <row r="15" spans="1:11" ht="22.5" customHeight="1" x14ac:dyDescent="0.2">
      <c r="B15" s="314"/>
      <c r="C15" s="293"/>
      <c r="D15" s="293"/>
      <c r="E15" s="293"/>
      <c r="F15" s="293"/>
      <c r="G15" s="293"/>
      <c r="H15" s="293"/>
      <c r="I15" s="129">
        <f t="shared" si="0"/>
        <v>0</v>
      </c>
      <c r="J15" s="129">
        <f t="shared" si="0"/>
        <v>0</v>
      </c>
      <c r="K15" s="129">
        <f>E15+H15</f>
        <v>0</v>
      </c>
    </row>
    <row r="16" spans="1:11" ht="22.5" customHeight="1" x14ac:dyDescent="0.2">
      <c r="B16" s="314"/>
      <c r="C16" s="166"/>
      <c r="D16" s="166"/>
      <c r="E16" s="166"/>
      <c r="F16" s="166"/>
      <c r="G16" s="166"/>
      <c r="H16" s="166"/>
      <c r="I16" s="129">
        <f t="shared" si="0"/>
        <v>0</v>
      </c>
      <c r="J16" s="129">
        <f t="shared" si="0"/>
        <v>0</v>
      </c>
      <c r="K16" s="129">
        <f>E16+H16</f>
        <v>0</v>
      </c>
    </row>
    <row r="17" spans="1:11" ht="22.5" customHeight="1" x14ac:dyDescent="0.2">
      <c r="B17" s="314"/>
      <c r="C17" s="167"/>
      <c r="D17" s="167"/>
      <c r="E17" s="167"/>
      <c r="F17" s="167"/>
      <c r="G17" s="167"/>
      <c r="H17" s="167"/>
      <c r="I17" s="130">
        <f t="shared" si="0"/>
        <v>0</v>
      </c>
      <c r="J17" s="130">
        <f t="shared" si="0"/>
        <v>0</v>
      </c>
      <c r="K17" s="130">
        <f>E17+H17</f>
        <v>0</v>
      </c>
    </row>
    <row r="18" spans="1:11" ht="22.5" customHeight="1" x14ac:dyDescent="0.2">
      <c r="B18" s="131" t="s">
        <v>75</v>
      </c>
      <c r="C18" s="132">
        <f t="shared" ref="C18:K18" si="1">SUM(C8,C10,C12,C14:C17)</f>
        <v>0</v>
      </c>
      <c r="D18" s="132">
        <f t="shared" si="1"/>
        <v>0</v>
      </c>
      <c r="E18" s="132">
        <f t="shared" si="1"/>
        <v>0</v>
      </c>
      <c r="F18" s="132">
        <f t="shared" si="1"/>
        <v>0</v>
      </c>
      <c r="G18" s="132">
        <f t="shared" si="1"/>
        <v>0</v>
      </c>
      <c r="H18" s="132">
        <f t="shared" si="1"/>
        <v>0</v>
      </c>
      <c r="I18" s="132">
        <f t="shared" si="1"/>
        <v>0</v>
      </c>
      <c r="J18" s="132">
        <f t="shared" si="1"/>
        <v>0</v>
      </c>
      <c r="K18" s="132">
        <f t="shared" si="1"/>
        <v>0</v>
      </c>
    </row>
    <row r="19" spans="1:11" ht="22.5" customHeight="1" x14ac:dyDescent="0.2">
      <c r="B19" s="131" t="s">
        <v>76</v>
      </c>
      <c r="C19" s="168"/>
      <c r="D19" s="168"/>
      <c r="E19" s="168"/>
      <c r="F19" s="168"/>
      <c r="G19" s="168"/>
      <c r="H19" s="168"/>
      <c r="I19" s="130">
        <f>C19+F19</f>
        <v>0</v>
      </c>
      <c r="J19" s="130">
        <f>D19+G19</f>
        <v>0</v>
      </c>
      <c r="K19" s="130">
        <f>E19+H19</f>
        <v>0</v>
      </c>
    </row>
    <row r="20" spans="1:11" ht="7.5" customHeight="1" x14ac:dyDescent="0.2">
      <c r="B20" s="475" t="s">
        <v>78</v>
      </c>
      <c r="C20" s="126" t="s">
        <v>396</v>
      </c>
      <c r="D20" s="126" t="s">
        <v>396</v>
      </c>
      <c r="E20" s="126" t="s">
        <v>396</v>
      </c>
      <c r="F20" s="126" t="s">
        <v>396</v>
      </c>
      <c r="G20" s="126" t="s">
        <v>396</v>
      </c>
      <c r="H20" s="126" t="s">
        <v>396</v>
      </c>
      <c r="I20" s="126" t="s">
        <v>396</v>
      </c>
      <c r="J20" s="126" t="s">
        <v>396</v>
      </c>
      <c r="K20" s="126" t="s">
        <v>396</v>
      </c>
    </row>
    <row r="21" spans="1:11" ht="22.5" customHeight="1" x14ac:dyDescent="0.2">
      <c r="B21" s="476"/>
      <c r="C21" s="328">
        <f>IF(ISERR(C18/C19),0,C18/C19)</f>
        <v>0</v>
      </c>
      <c r="D21" s="328">
        <f t="shared" ref="D21:K21" si="2">IF(ISERR(D18/D19),0,D18/D19)</f>
        <v>0</v>
      </c>
      <c r="E21" s="328">
        <f t="shared" si="2"/>
        <v>0</v>
      </c>
      <c r="F21" s="328">
        <f t="shared" si="2"/>
        <v>0</v>
      </c>
      <c r="G21" s="328">
        <f t="shared" si="2"/>
        <v>0</v>
      </c>
      <c r="H21" s="328">
        <f t="shared" si="2"/>
        <v>0</v>
      </c>
      <c r="I21" s="328">
        <f t="shared" si="2"/>
        <v>0</v>
      </c>
      <c r="J21" s="328">
        <f t="shared" si="2"/>
        <v>0</v>
      </c>
      <c r="K21" s="328">
        <f t="shared" si="2"/>
        <v>0</v>
      </c>
    </row>
    <row r="23" spans="1:11" s="102" customFormat="1" x14ac:dyDescent="0.2">
      <c r="A23" s="363"/>
      <c r="B23" s="158"/>
      <c r="C23" s="158"/>
      <c r="D23" s="1"/>
      <c r="E23" s="1"/>
      <c r="F23" s="1"/>
      <c r="G23" s="1"/>
      <c r="H23" s="1"/>
      <c r="I23" s="1"/>
      <c r="J23" s="1"/>
      <c r="K23" s="1"/>
    </row>
    <row r="24" spans="1:11" s="102" customFormat="1" x14ac:dyDescent="0.2">
      <c r="A24" s="1"/>
      <c r="B24" s="468"/>
      <c r="C24" s="468"/>
      <c r="D24" s="468"/>
      <c r="E24" s="468"/>
      <c r="F24" s="468"/>
      <c r="G24" s="468"/>
      <c r="H24" s="468"/>
      <c r="I24" s="468"/>
      <c r="J24" s="477"/>
      <c r="K24" s="477"/>
    </row>
    <row r="25" spans="1:11" s="102" customFormat="1" x14ac:dyDescent="0.2">
      <c r="A25" s="1"/>
      <c r="B25" s="468"/>
      <c r="C25" s="365"/>
      <c r="D25" s="365"/>
      <c r="E25" s="365"/>
      <c r="F25" s="365"/>
      <c r="G25" s="365"/>
      <c r="H25" s="365"/>
      <c r="I25" s="365"/>
      <c r="J25" s="365"/>
      <c r="K25" s="365"/>
    </row>
    <row r="26" spans="1:11" s="102" customFormat="1" ht="7.5" customHeight="1" x14ac:dyDescent="0.2">
      <c r="A26" s="1"/>
      <c r="B26" s="478"/>
      <c r="C26" s="366"/>
      <c r="D26" s="366"/>
      <c r="E26" s="366"/>
      <c r="F26" s="366"/>
      <c r="G26" s="366"/>
      <c r="H26" s="366"/>
      <c r="I26" s="366"/>
      <c r="J26" s="366"/>
      <c r="K26" s="366"/>
    </row>
    <row r="27" spans="1:11" s="102" customFormat="1" ht="15" customHeight="1" x14ac:dyDescent="0.2">
      <c r="A27" s="1"/>
      <c r="B27" s="478"/>
      <c r="C27" s="367"/>
      <c r="D27" s="367"/>
      <c r="E27" s="367"/>
      <c r="F27" s="367"/>
      <c r="G27" s="367"/>
      <c r="H27" s="367"/>
      <c r="I27" s="368"/>
      <c r="J27" s="368"/>
      <c r="K27" s="368"/>
    </row>
    <row r="28" spans="1:11" s="102" customFormat="1" ht="7.5" customHeight="1" x14ac:dyDescent="0.2">
      <c r="A28" s="1"/>
      <c r="B28" s="478"/>
      <c r="C28" s="366"/>
      <c r="D28" s="369"/>
      <c r="E28" s="369"/>
      <c r="F28" s="366"/>
      <c r="G28" s="369"/>
      <c r="H28" s="369"/>
      <c r="I28" s="366"/>
      <c r="J28" s="366"/>
      <c r="K28" s="366"/>
    </row>
    <row r="29" spans="1:11" s="102" customFormat="1" ht="15" customHeight="1" x14ac:dyDescent="0.2">
      <c r="A29" s="1"/>
      <c r="B29" s="478"/>
      <c r="C29" s="367"/>
      <c r="D29" s="367"/>
      <c r="E29" s="367"/>
      <c r="F29" s="367"/>
      <c r="G29" s="367"/>
      <c r="H29" s="367"/>
      <c r="I29" s="368"/>
      <c r="J29" s="368"/>
      <c r="K29" s="368"/>
    </row>
    <row r="30" spans="1:11" s="102" customFormat="1" ht="7.5" customHeight="1" x14ac:dyDescent="0.2">
      <c r="A30" s="1"/>
      <c r="B30" s="478"/>
      <c r="C30" s="366"/>
      <c r="D30" s="369"/>
      <c r="E30" s="369"/>
      <c r="F30" s="366"/>
      <c r="G30" s="369"/>
      <c r="H30" s="369"/>
      <c r="I30" s="366"/>
      <c r="J30" s="366"/>
      <c r="K30" s="366"/>
    </row>
    <row r="31" spans="1:11" s="102" customFormat="1" ht="15" customHeight="1" x14ac:dyDescent="0.2">
      <c r="A31" s="1"/>
      <c r="B31" s="478"/>
      <c r="C31" s="367"/>
      <c r="D31" s="367"/>
      <c r="E31" s="367"/>
      <c r="F31" s="367"/>
      <c r="G31" s="367"/>
      <c r="H31" s="367"/>
      <c r="I31" s="368"/>
      <c r="J31" s="368"/>
      <c r="K31" s="368"/>
    </row>
    <row r="32" spans="1:11" s="102" customFormat="1" ht="7.5" customHeight="1" x14ac:dyDescent="0.2">
      <c r="A32" s="1"/>
      <c r="B32" s="478"/>
      <c r="C32" s="366"/>
      <c r="D32" s="369"/>
      <c r="E32" s="369"/>
      <c r="F32" s="366"/>
      <c r="G32" s="369"/>
      <c r="H32" s="369"/>
      <c r="I32" s="366"/>
      <c r="J32" s="366"/>
      <c r="K32" s="366"/>
    </row>
    <row r="33" spans="1:11" s="102" customFormat="1" ht="15" customHeight="1" x14ac:dyDescent="0.2">
      <c r="A33" s="1"/>
      <c r="B33" s="478"/>
      <c r="C33" s="367"/>
      <c r="D33" s="367"/>
      <c r="E33" s="367"/>
      <c r="F33" s="367"/>
      <c r="G33" s="367"/>
      <c r="H33" s="367"/>
      <c r="I33" s="368"/>
      <c r="J33" s="368"/>
      <c r="K33" s="368"/>
    </row>
    <row r="34" spans="1:11" s="102" customFormat="1" ht="22.5" customHeight="1" x14ac:dyDescent="0.2">
      <c r="A34" s="1"/>
      <c r="B34" s="375"/>
      <c r="C34" s="367"/>
      <c r="D34" s="367"/>
      <c r="E34" s="367"/>
      <c r="F34" s="367"/>
      <c r="G34" s="367"/>
      <c r="H34" s="367"/>
      <c r="I34" s="371"/>
      <c r="J34" s="371"/>
      <c r="K34" s="371"/>
    </row>
    <row r="35" spans="1:11" s="102" customFormat="1" ht="22.5" customHeight="1" x14ac:dyDescent="0.2">
      <c r="A35" s="1"/>
      <c r="B35" s="375"/>
      <c r="C35" s="367"/>
      <c r="D35" s="367"/>
      <c r="E35" s="367"/>
      <c r="F35" s="367"/>
      <c r="G35" s="367"/>
      <c r="H35" s="367"/>
      <c r="I35" s="371"/>
      <c r="J35" s="371"/>
      <c r="K35" s="371"/>
    </row>
    <row r="36" spans="1:11" s="102" customFormat="1" ht="22.5" customHeight="1" x14ac:dyDescent="0.2">
      <c r="A36" s="1"/>
      <c r="B36" s="375"/>
      <c r="C36" s="367"/>
      <c r="D36" s="367"/>
      <c r="E36" s="367"/>
      <c r="F36" s="367"/>
      <c r="G36" s="367"/>
      <c r="H36" s="367"/>
      <c r="I36" s="371"/>
      <c r="J36" s="371"/>
      <c r="K36" s="371"/>
    </row>
    <row r="37" spans="1:11" s="102" customFormat="1" ht="18" customHeight="1" x14ac:dyDescent="0.2">
      <c r="A37" s="1"/>
      <c r="B37" s="373"/>
      <c r="C37" s="371"/>
      <c r="D37" s="371"/>
      <c r="E37" s="371"/>
      <c r="F37" s="371"/>
      <c r="G37" s="371"/>
      <c r="H37" s="371"/>
      <c r="I37" s="371"/>
      <c r="J37" s="371"/>
      <c r="K37" s="371"/>
    </row>
    <row r="38" spans="1:11" s="102" customFormat="1" ht="18" customHeight="1" x14ac:dyDescent="0.2">
      <c r="A38" s="1"/>
      <c r="B38" s="373"/>
      <c r="C38" s="367"/>
      <c r="D38" s="367"/>
      <c r="E38" s="367"/>
      <c r="F38" s="367"/>
      <c r="G38" s="367"/>
      <c r="H38" s="367"/>
      <c r="I38" s="371"/>
      <c r="J38" s="371"/>
      <c r="K38" s="371"/>
    </row>
    <row r="39" spans="1:11" s="102" customFormat="1" ht="7.5" customHeight="1" x14ac:dyDescent="0.2">
      <c r="A39" s="1"/>
      <c r="B39" s="465"/>
      <c r="C39" s="366"/>
      <c r="D39" s="366"/>
      <c r="E39" s="366"/>
      <c r="F39" s="366"/>
      <c r="G39" s="366"/>
      <c r="H39" s="366"/>
      <c r="I39" s="366"/>
      <c r="J39" s="366"/>
      <c r="K39" s="366"/>
    </row>
    <row r="40" spans="1:11" s="102" customFormat="1" ht="18" customHeight="1" x14ac:dyDescent="0.2">
      <c r="A40" s="1"/>
      <c r="B40" s="466"/>
      <c r="C40" s="374"/>
      <c r="D40" s="374"/>
      <c r="E40" s="374"/>
      <c r="F40" s="374"/>
      <c r="G40" s="374"/>
      <c r="H40" s="374"/>
      <c r="I40" s="374"/>
      <c r="J40" s="374"/>
      <c r="K40" s="374"/>
    </row>
    <row r="41" spans="1:11" s="102" customFormat="1" x14ac:dyDescent="0.2">
      <c r="A41" s="363"/>
      <c r="B41" s="1"/>
      <c r="C41" s="1"/>
      <c r="D41" s="1"/>
      <c r="E41" s="1"/>
      <c r="F41" s="1"/>
      <c r="G41" s="1"/>
      <c r="H41" s="1"/>
      <c r="I41" s="1"/>
      <c r="J41" s="1"/>
      <c r="K41" s="1"/>
    </row>
    <row r="42" spans="1:11" s="102" customFormat="1" x14ac:dyDescent="0.2">
      <c r="A42" s="363"/>
      <c r="B42" s="158"/>
      <c r="C42" s="158"/>
      <c r="D42" s="1"/>
      <c r="E42" s="1"/>
      <c r="F42" s="1"/>
      <c r="G42" s="1"/>
      <c r="H42" s="1"/>
      <c r="I42" s="1"/>
      <c r="J42" s="1"/>
      <c r="K42" s="1"/>
    </row>
    <row r="43" spans="1:11" s="102" customFormat="1" x14ac:dyDescent="0.2">
      <c r="A43" s="1"/>
      <c r="B43" s="468"/>
      <c r="C43" s="468"/>
      <c r="D43" s="468"/>
      <c r="E43" s="468"/>
      <c r="F43" s="468"/>
      <c r="G43" s="468"/>
      <c r="H43" s="468"/>
      <c r="I43" s="468"/>
      <c r="J43" s="477"/>
      <c r="K43" s="477"/>
    </row>
    <row r="44" spans="1:11" s="102" customFormat="1" x14ac:dyDescent="0.2">
      <c r="A44" s="1"/>
      <c r="B44" s="468"/>
      <c r="C44" s="365"/>
      <c r="D44" s="365"/>
      <c r="E44" s="365"/>
      <c r="F44" s="365"/>
      <c r="G44" s="365"/>
      <c r="H44" s="365"/>
      <c r="I44" s="365"/>
      <c r="J44" s="365"/>
      <c r="K44" s="365"/>
    </row>
    <row r="45" spans="1:11" s="102" customFormat="1" ht="7.5" customHeight="1" x14ac:dyDescent="0.2">
      <c r="A45" s="1"/>
      <c r="B45" s="467"/>
      <c r="C45" s="366"/>
      <c r="D45" s="366"/>
      <c r="E45" s="366"/>
      <c r="F45" s="366"/>
      <c r="G45" s="366"/>
      <c r="H45" s="366"/>
      <c r="I45" s="366"/>
      <c r="J45" s="366"/>
      <c r="K45" s="366"/>
    </row>
    <row r="46" spans="1:11" s="102" customFormat="1" ht="15" customHeight="1" x14ac:dyDescent="0.2">
      <c r="A46" s="1"/>
      <c r="B46" s="467"/>
      <c r="C46" s="367"/>
      <c r="D46" s="367"/>
      <c r="E46" s="367"/>
      <c r="F46" s="367"/>
      <c r="G46" s="367"/>
      <c r="H46" s="367"/>
      <c r="I46" s="368"/>
      <c r="J46" s="368"/>
      <c r="K46" s="368"/>
    </row>
    <row r="47" spans="1:11" s="102" customFormat="1" ht="7.5" customHeight="1" x14ac:dyDescent="0.2">
      <c r="A47" s="1"/>
      <c r="B47" s="467"/>
      <c r="C47" s="366"/>
      <c r="D47" s="369"/>
      <c r="E47" s="369"/>
      <c r="F47" s="366"/>
      <c r="G47" s="369"/>
      <c r="H47" s="369"/>
      <c r="I47" s="366"/>
      <c r="J47" s="366"/>
      <c r="K47" s="366"/>
    </row>
    <row r="48" spans="1:11" s="102" customFormat="1" ht="15" customHeight="1" x14ac:dyDescent="0.2">
      <c r="A48" s="1"/>
      <c r="B48" s="467"/>
      <c r="C48" s="367"/>
      <c r="D48" s="367"/>
      <c r="E48" s="367"/>
      <c r="F48" s="367"/>
      <c r="G48" s="367"/>
      <c r="H48" s="367"/>
      <c r="I48" s="368"/>
      <c r="J48" s="368"/>
      <c r="K48" s="368"/>
    </row>
    <row r="49" spans="1:11" s="102" customFormat="1" ht="7.5" customHeight="1" x14ac:dyDescent="0.2">
      <c r="A49" s="1"/>
      <c r="B49" s="467"/>
      <c r="C49" s="366"/>
      <c r="D49" s="369"/>
      <c r="E49" s="369"/>
      <c r="F49" s="366"/>
      <c r="G49" s="369"/>
      <c r="H49" s="369"/>
      <c r="I49" s="366"/>
      <c r="J49" s="366"/>
      <c r="K49" s="366"/>
    </row>
    <row r="50" spans="1:11" s="102" customFormat="1" ht="15" customHeight="1" x14ac:dyDescent="0.2">
      <c r="A50" s="1"/>
      <c r="B50" s="467"/>
      <c r="C50" s="367"/>
      <c r="D50" s="367"/>
      <c r="E50" s="367"/>
      <c r="F50" s="367"/>
      <c r="G50" s="367"/>
      <c r="H50" s="367"/>
      <c r="I50" s="368"/>
      <c r="J50" s="368"/>
      <c r="K50" s="368"/>
    </row>
    <row r="51" spans="1:11" s="102" customFormat="1" ht="7.5" customHeight="1" x14ac:dyDescent="0.2">
      <c r="A51" s="1"/>
      <c r="B51" s="467"/>
      <c r="C51" s="366"/>
      <c r="D51" s="369"/>
      <c r="E51" s="369"/>
      <c r="F51" s="366"/>
      <c r="G51" s="369"/>
      <c r="H51" s="369"/>
      <c r="I51" s="366"/>
      <c r="J51" s="366"/>
      <c r="K51" s="366"/>
    </row>
    <row r="52" spans="1:11" s="102" customFormat="1" ht="15" customHeight="1" x14ac:dyDescent="0.2">
      <c r="A52" s="1"/>
      <c r="B52" s="467"/>
      <c r="C52" s="367"/>
      <c r="D52" s="367"/>
      <c r="E52" s="367"/>
      <c r="F52" s="367"/>
      <c r="G52" s="367"/>
      <c r="H52" s="367"/>
      <c r="I52" s="368"/>
      <c r="J52" s="368"/>
      <c r="K52" s="368"/>
    </row>
    <row r="53" spans="1:11" s="102" customFormat="1" ht="22.5" customHeight="1" x14ac:dyDescent="0.2">
      <c r="A53" s="1"/>
      <c r="B53" s="370"/>
      <c r="C53" s="367"/>
      <c r="D53" s="367"/>
      <c r="E53" s="367"/>
      <c r="F53" s="367"/>
      <c r="G53" s="367"/>
      <c r="H53" s="367"/>
      <c r="I53" s="371"/>
      <c r="J53" s="371"/>
      <c r="K53" s="371"/>
    </row>
    <row r="54" spans="1:11" s="102" customFormat="1" ht="22.5" customHeight="1" x14ac:dyDescent="0.2">
      <c r="A54" s="1"/>
      <c r="B54" s="370"/>
      <c r="C54" s="367"/>
      <c r="D54" s="367"/>
      <c r="E54" s="367"/>
      <c r="F54" s="367"/>
      <c r="G54" s="367"/>
      <c r="H54" s="367"/>
      <c r="I54" s="371"/>
      <c r="J54" s="371"/>
      <c r="K54" s="371"/>
    </row>
    <row r="55" spans="1:11" s="102" customFormat="1" ht="22.5" customHeight="1" x14ac:dyDescent="0.2">
      <c r="A55" s="1"/>
      <c r="B55" s="370"/>
      <c r="C55" s="367"/>
      <c r="D55" s="367"/>
      <c r="E55" s="367"/>
      <c r="F55" s="367"/>
      <c r="G55" s="367"/>
      <c r="H55" s="367"/>
      <c r="I55" s="371"/>
      <c r="J55" s="371"/>
      <c r="K55" s="371"/>
    </row>
    <row r="56" spans="1:11" s="102" customFormat="1" ht="18" customHeight="1" x14ac:dyDescent="0.2">
      <c r="A56" s="1"/>
      <c r="B56" s="373"/>
      <c r="C56" s="371"/>
      <c r="D56" s="371"/>
      <c r="E56" s="371"/>
      <c r="F56" s="371"/>
      <c r="G56" s="371"/>
      <c r="H56" s="371"/>
      <c r="I56" s="371"/>
      <c r="J56" s="371"/>
      <c r="K56" s="371"/>
    </row>
    <row r="57" spans="1:11" s="102" customFormat="1" ht="18" customHeight="1" x14ac:dyDescent="0.2">
      <c r="A57" s="1"/>
      <c r="B57" s="373"/>
      <c r="C57" s="367"/>
      <c r="D57" s="367"/>
      <c r="E57" s="367"/>
      <c r="F57" s="367"/>
      <c r="G57" s="367"/>
      <c r="H57" s="367"/>
      <c r="I57" s="371"/>
      <c r="J57" s="371"/>
      <c r="K57" s="371"/>
    </row>
    <row r="58" spans="1:11" s="102" customFormat="1" ht="7.5" customHeight="1" x14ac:dyDescent="0.2">
      <c r="A58" s="1"/>
      <c r="B58" s="465"/>
      <c r="C58" s="366"/>
      <c r="D58" s="366"/>
      <c r="E58" s="366"/>
      <c r="F58" s="366"/>
      <c r="G58" s="366"/>
      <c r="H58" s="366"/>
      <c r="I58" s="366"/>
      <c r="J58" s="366"/>
      <c r="K58" s="366"/>
    </row>
    <row r="59" spans="1:11" s="102" customFormat="1" ht="18" customHeight="1" x14ac:dyDescent="0.2">
      <c r="A59" s="1"/>
      <c r="B59" s="466"/>
      <c r="C59" s="374"/>
      <c r="D59" s="374"/>
      <c r="E59" s="374"/>
      <c r="F59" s="374"/>
      <c r="G59" s="374"/>
      <c r="H59" s="374"/>
      <c r="I59" s="374"/>
      <c r="J59" s="374"/>
      <c r="K59" s="374"/>
    </row>
    <row r="60" spans="1:11" s="102" customFormat="1" x14ac:dyDescent="0.2">
      <c r="A60" s="363"/>
      <c r="B60" s="1"/>
      <c r="C60" s="1"/>
      <c r="D60" s="1"/>
      <c r="E60" s="1"/>
      <c r="F60" s="1"/>
      <c r="G60" s="1"/>
      <c r="H60" s="1"/>
      <c r="I60" s="1"/>
      <c r="J60" s="1"/>
      <c r="K60" s="1"/>
    </row>
    <row r="61" spans="1:11" s="102" customFormat="1" x14ac:dyDescent="0.2">
      <c r="A61" s="363"/>
      <c r="B61" s="158"/>
      <c r="C61" s="158"/>
      <c r="D61" s="1"/>
      <c r="E61" s="1"/>
      <c r="F61" s="1"/>
      <c r="G61" s="1"/>
      <c r="H61" s="1"/>
      <c r="I61" s="1"/>
      <c r="J61" s="1"/>
      <c r="K61" s="1"/>
    </row>
    <row r="62" spans="1:11" s="102" customFormat="1" x14ac:dyDescent="0.2">
      <c r="A62" s="1"/>
      <c r="B62" s="468"/>
      <c r="C62" s="468"/>
      <c r="D62" s="468"/>
      <c r="E62" s="468"/>
      <c r="F62" s="468"/>
      <c r="G62" s="468"/>
      <c r="H62" s="468"/>
      <c r="I62" s="468"/>
      <c r="J62" s="477"/>
      <c r="K62" s="477"/>
    </row>
    <row r="63" spans="1:11" s="102" customFormat="1" x14ac:dyDescent="0.2">
      <c r="A63" s="1"/>
      <c r="B63" s="468"/>
      <c r="C63" s="365"/>
      <c r="D63" s="365"/>
      <c r="E63" s="365"/>
      <c r="F63" s="365"/>
      <c r="G63" s="365"/>
      <c r="H63" s="365"/>
      <c r="I63" s="365"/>
      <c r="J63" s="365"/>
      <c r="K63" s="365"/>
    </row>
    <row r="64" spans="1:11" s="102" customFormat="1" ht="7.5" customHeight="1" x14ac:dyDescent="0.2">
      <c r="A64" s="1"/>
      <c r="B64" s="467"/>
      <c r="C64" s="366"/>
      <c r="D64" s="366"/>
      <c r="E64" s="366"/>
      <c r="F64" s="366"/>
      <c r="G64" s="366"/>
      <c r="H64" s="366"/>
      <c r="I64" s="366"/>
      <c r="J64" s="366"/>
      <c r="K64" s="366"/>
    </row>
    <row r="65" spans="1:11" s="102" customFormat="1" ht="15" customHeight="1" x14ac:dyDescent="0.2">
      <c r="A65" s="1"/>
      <c r="B65" s="467"/>
      <c r="C65" s="367"/>
      <c r="D65" s="367"/>
      <c r="E65" s="367"/>
      <c r="F65" s="367"/>
      <c r="G65" s="367"/>
      <c r="H65" s="367"/>
      <c r="I65" s="368"/>
      <c r="J65" s="368"/>
      <c r="K65" s="368"/>
    </row>
    <row r="66" spans="1:11" s="102" customFormat="1" ht="7.5" customHeight="1" x14ac:dyDescent="0.2">
      <c r="A66" s="1"/>
      <c r="B66" s="467"/>
      <c r="C66" s="366"/>
      <c r="D66" s="369"/>
      <c r="E66" s="369"/>
      <c r="F66" s="366"/>
      <c r="G66" s="369"/>
      <c r="H66" s="369"/>
      <c r="I66" s="366"/>
      <c r="J66" s="366"/>
      <c r="K66" s="366"/>
    </row>
    <row r="67" spans="1:11" s="102" customFormat="1" ht="15" customHeight="1" x14ac:dyDescent="0.2">
      <c r="A67" s="1"/>
      <c r="B67" s="467"/>
      <c r="C67" s="367"/>
      <c r="D67" s="367"/>
      <c r="E67" s="367"/>
      <c r="F67" s="367"/>
      <c r="G67" s="367"/>
      <c r="H67" s="367"/>
      <c r="I67" s="368"/>
      <c r="J67" s="368"/>
      <c r="K67" s="368"/>
    </row>
    <row r="68" spans="1:11" s="102" customFormat="1" ht="7.5" customHeight="1" x14ac:dyDescent="0.2">
      <c r="A68" s="1"/>
      <c r="B68" s="467"/>
      <c r="C68" s="366"/>
      <c r="D68" s="369"/>
      <c r="E68" s="369"/>
      <c r="F68" s="366"/>
      <c r="G68" s="369"/>
      <c r="H68" s="369"/>
      <c r="I68" s="366"/>
      <c r="J68" s="366"/>
      <c r="K68" s="366"/>
    </row>
    <row r="69" spans="1:11" s="102" customFormat="1" ht="15" customHeight="1" x14ac:dyDescent="0.2">
      <c r="A69" s="1"/>
      <c r="B69" s="467"/>
      <c r="C69" s="367"/>
      <c r="D69" s="367"/>
      <c r="E69" s="367"/>
      <c r="F69" s="367"/>
      <c r="G69" s="367"/>
      <c r="H69" s="367"/>
      <c r="I69" s="368"/>
      <c r="J69" s="368"/>
      <c r="K69" s="368"/>
    </row>
    <row r="70" spans="1:11" s="102" customFormat="1" ht="7.5" customHeight="1" x14ac:dyDescent="0.2">
      <c r="A70" s="1"/>
      <c r="B70" s="467"/>
      <c r="C70" s="366"/>
      <c r="D70" s="369"/>
      <c r="E70" s="369"/>
      <c r="F70" s="366"/>
      <c r="G70" s="369"/>
      <c r="H70" s="369"/>
      <c r="I70" s="366"/>
      <c r="J70" s="366"/>
      <c r="K70" s="366"/>
    </row>
    <row r="71" spans="1:11" s="102" customFormat="1" ht="15" customHeight="1" x14ac:dyDescent="0.2">
      <c r="A71" s="1"/>
      <c r="B71" s="467"/>
      <c r="C71" s="367"/>
      <c r="D71" s="367"/>
      <c r="E71" s="367"/>
      <c r="F71" s="367"/>
      <c r="G71" s="367"/>
      <c r="H71" s="367"/>
      <c r="I71" s="368"/>
      <c r="J71" s="368"/>
      <c r="K71" s="368"/>
    </row>
    <row r="72" spans="1:11" s="102" customFormat="1" ht="22.5" customHeight="1" x14ac:dyDescent="0.2">
      <c r="A72" s="1"/>
      <c r="B72" s="370"/>
      <c r="C72" s="367"/>
      <c r="D72" s="367"/>
      <c r="E72" s="367"/>
      <c r="F72" s="367"/>
      <c r="G72" s="367"/>
      <c r="H72" s="367"/>
      <c r="I72" s="371"/>
      <c r="J72" s="371"/>
      <c r="K72" s="371"/>
    </row>
    <row r="73" spans="1:11" s="102" customFormat="1" ht="22.5" customHeight="1" x14ac:dyDescent="0.2">
      <c r="A73" s="1"/>
      <c r="B73" s="370"/>
      <c r="C73" s="367"/>
      <c r="D73" s="367"/>
      <c r="E73" s="367"/>
      <c r="F73" s="367"/>
      <c r="G73" s="367"/>
      <c r="H73" s="367"/>
      <c r="I73" s="371"/>
      <c r="J73" s="371"/>
      <c r="K73" s="371"/>
    </row>
    <row r="74" spans="1:11" s="102" customFormat="1" ht="22.5" customHeight="1" x14ac:dyDescent="0.2">
      <c r="A74" s="1"/>
      <c r="B74" s="370"/>
      <c r="C74" s="367"/>
      <c r="D74" s="367"/>
      <c r="E74" s="367"/>
      <c r="F74" s="367"/>
      <c r="G74" s="367"/>
      <c r="H74" s="367"/>
      <c r="I74" s="371"/>
      <c r="J74" s="371"/>
      <c r="K74" s="371"/>
    </row>
    <row r="75" spans="1:11" s="102" customFormat="1" ht="18" customHeight="1" x14ac:dyDescent="0.2">
      <c r="A75" s="1"/>
      <c r="B75" s="373"/>
      <c r="C75" s="371"/>
      <c r="D75" s="371"/>
      <c r="E75" s="371"/>
      <c r="F75" s="371"/>
      <c r="G75" s="371"/>
      <c r="H75" s="371"/>
      <c r="I75" s="371"/>
      <c r="J75" s="371"/>
      <c r="K75" s="371"/>
    </row>
    <row r="76" spans="1:11" s="102" customFormat="1" ht="18" customHeight="1" x14ac:dyDescent="0.2">
      <c r="A76" s="1"/>
      <c r="B76" s="373"/>
      <c r="C76" s="367"/>
      <c r="D76" s="367"/>
      <c r="E76" s="367"/>
      <c r="F76" s="367"/>
      <c r="G76" s="367"/>
      <c r="H76" s="367"/>
      <c r="I76" s="371"/>
      <c r="J76" s="371"/>
      <c r="K76" s="371"/>
    </row>
    <row r="77" spans="1:11" s="102" customFormat="1" ht="7.5" customHeight="1" x14ac:dyDescent="0.2">
      <c r="A77" s="1"/>
      <c r="B77" s="465"/>
      <c r="C77" s="366"/>
      <c r="D77" s="366"/>
      <c r="E77" s="366"/>
      <c r="F77" s="366"/>
      <c r="G77" s="366"/>
      <c r="H77" s="366"/>
      <c r="I77" s="366"/>
      <c r="J77" s="366"/>
      <c r="K77" s="366"/>
    </row>
    <row r="78" spans="1:11" s="102" customFormat="1" ht="18" customHeight="1" x14ac:dyDescent="0.2">
      <c r="A78" s="1"/>
      <c r="B78" s="466"/>
      <c r="C78" s="374"/>
      <c r="D78" s="374"/>
      <c r="E78" s="374"/>
      <c r="F78" s="374"/>
      <c r="G78" s="374"/>
      <c r="H78" s="374"/>
      <c r="I78" s="374"/>
      <c r="J78" s="374"/>
      <c r="K78" s="374"/>
    </row>
    <row r="79" spans="1:11" s="102" customFormat="1" x14ac:dyDescent="0.2">
      <c r="A79" s="363"/>
      <c r="B79" s="1"/>
      <c r="C79" s="1"/>
      <c r="D79" s="1"/>
      <c r="E79" s="1"/>
      <c r="F79" s="1"/>
      <c r="G79" s="1"/>
      <c r="H79" s="1"/>
      <c r="I79" s="1"/>
      <c r="J79" s="1"/>
      <c r="K79" s="1"/>
    </row>
    <row r="80" spans="1:11" s="102" customFormat="1" x14ac:dyDescent="0.2">
      <c r="A80" s="363"/>
      <c r="B80" s="158"/>
      <c r="C80" s="158"/>
      <c r="D80" s="1"/>
      <c r="E80" s="1"/>
      <c r="F80" s="1"/>
      <c r="G80" s="1"/>
      <c r="H80" s="1"/>
      <c r="I80" s="1"/>
      <c r="J80" s="1"/>
      <c r="K80" s="1"/>
    </row>
    <row r="81" spans="1:11" s="102" customFormat="1" x14ac:dyDescent="0.2">
      <c r="A81" s="1"/>
      <c r="B81" s="468"/>
      <c r="C81" s="468"/>
      <c r="D81" s="468"/>
      <c r="E81" s="468"/>
      <c r="F81" s="468"/>
      <c r="G81" s="468"/>
      <c r="H81" s="468"/>
      <c r="I81" s="468"/>
      <c r="J81" s="477"/>
      <c r="K81" s="477"/>
    </row>
    <row r="82" spans="1:11" s="102" customFormat="1" x14ac:dyDescent="0.2">
      <c r="A82" s="1"/>
      <c r="B82" s="468"/>
      <c r="C82" s="365"/>
      <c r="D82" s="365"/>
      <c r="E82" s="365"/>
      <c r="F82" s="365"/>
      <c r="G82" s="365"/>
      <c r="H82" s="365"/>
      <c r="I82" s="365"/>
      <c r="J82" s="365"/>
      <c r="K82" s="365"/>
    </row>
    <row r="83" spans="1:11" s="102" customFormat="1" ht="7.5" customHeight="1" x14ac:dyDescent="0.2">
      <c r="A83" s="1"/>
      <c r="B83" s="467"/>
      <c r="C83" s="366"/>
      <c r="D83" s="366"/>
      <c r="E83" s="366"/>
      <c r="F83" s="366"/>
      <c r="G83" s="366"/>
      <c r="H83" s="366"/>
      <c r="I83" s="366"/>
      <c r="J83" s="366"/>
      <c r="K83" s="366"/>
    </row>
    <row r="84" spans="1:11" s="102" customFormat="1" ht="15" customHeight="1" x14ac:dyDescent="0.2">
      <c r="A84" s="1"/>
      <c r="B84" s="467"/>
      <c r="C84" s="367"/>
      <c r="D84" s="367"/>
      <c r="E84" s="367"/>
      <c r="F84" s="367"/>
      <c r="G84" s="367"/>
      <c r="H84" s="367"/>
      <c r="I84" s="368"/>
      <c r="J84" s="368"/>
      <c r="K84" s="368"/>
    </row>
    <row r="85" spans="1:11" s="102" customFormat="1" ht="7.5" customHeight="1" x14ac:dyDescent="0.2">
      <c r="A85" s="1"/>
      <c r="B85" s="467"/>
      <c r="C85" s="366"/>
      <c r="D85" s="369"/>
      <c r="E85" s="369"/>
      <c r="F85" s="366"/>
      <c r="G85" s="369"/>
      <c r="H85" s="369"/>
      <c r="I85" s="366"/>
      <c r="J85" s="366"/>
      <c r="K85" s="366"/>
    </row>
    <row r="86" spans="1:11" s="102" customFormat="1" ht="15" customHeight="1" x14ac:dyDescent="0.2">
      <c r="A86" s="1"/>
      <c r="B86" s="467"/>
      <c r="C86" s="367"/>
      <c r="D86" s="367"/>
      <c r="E86" s="367"/>
      <c r="F86" s="367"/>
      <c r="G86" s="367"/>
      <c r="H86" s="367"/>
      <c r="I86" s="368"/>
      <c r="J86" s="368"/>
      <c r="K86" s="368"/>
    </row>
    <row r="87" spans="1:11" s="102" customFormat="1" ht="7.5" customHeight="1" x14ac:dyDescent="0.2">
      <c r="A87" s="1"/>
      <c r="B87" s="467"/>
      <c r="C87" s="366"/>
      <c r="D87" s="369"/>
      <c r="E87" s="369"/>
      <c r="F87" s="366"/>
      <c r="G87" s="369"/>
      <c r="H87" s="369"/>
      <c r="I87" s="366"/>
      <c r="J87" s="366"/>
      <c r="K87" s="366"/>
    </row>
    <row r="88" spans="1:11" s="102" customFormat="1" ht="15" customHeight="1" x14ac:dyDescent="0.2">
      <c r="A88" s="1"/>
      <c r="B88" s="467"/>
      <c r="C88" s="367"/>
      <c r="D88" s="367"/>
      <c r="E88" s="367"/>
      <c r="F88" s="367"/>
      <c r="G88" s="367"/>
      <c r="H88" s="367"/>
      <c r="I88" s="368"/>
      <c r="J88" s="368"/>
      <c r="K88" s="368"/>
    </row>
    <row r="89" spans="1:11" s="102" customFormat="1" ht="7.5" customHeight="1" x14ac:dyDescent="0.2">
      <c r="A89" s="1"/>
      <c r="B89" s="467"/>
      <c r="C89" s="366"/>
      <c r="D89" s="369"/>
      <c r="E89" s="369"/>
      <c r="F89" s="366"/>
      <c r="G89" s="369"/>
      <c r="H89" s="369"/>
      <c r="I89" s="366"/>
      <c r="J89" s="366"/>
      <c r="K89" s="366"/>
    </row>
    <row r="90" spans="1:11" s="102" customFormat="1" ht="15" customHeight="1" x14ac:dyDescent="0.2">
      <c r="A90" s="1"/>
      <c r="B90" s="467"/>
      <c r="C90" s="367"/>
      <c r="D90" s="367"/>
      <c r="E90" s="367"/>
      <c r="F90" s="367"/>
      <c r="G90" s="367"/>
      <c r="H90" s="367"/>
      <c r="I90" s="368"/>
      <c r="J90" s="368"/>
      <c r="K90" s="368"/>
    </row>
    <row r="91" spans="1:11" s="102" customFormat="1" ht="22.5" customHeight="1" x14ac:dyDescent="0.2">
      <c r="A91" s="1"/>
      <c r="B91" s="370"/>
      <c r="C91" s="367"/>
      <c r="D91" s="367"/>
      <c r="E91" s="367"/>
      <c r="F91" s="367"/>
      <c r="G91" s="367"/>
      <c r="H91" s="367"/>
      <c r="I91" s="371"/>
      <c r="J91" s="371"/>
      <c r="K91" s="371"/>
    </row>
    <row r="92" spans="1:11" s="102" customFormat="1" ht="22.5" customHeight="1" x14ac:dyDescent="0.2">
      <c r="A92" s="1"/>
      <c r="B92" s="370"/>
      <c r="C92" s="367"/>
      <c r="D92" s="367"/>
      <c r="E92" s="367"/>
      <c r="F92" s="367"/>
      <c r="G92" s="367"/>
      <c r="H92" s="367"/>
      <c r="I92" s="371"/>
      <c r="J92" s="371"/>
      <c r="K92" s="371"/>
    </row>
    <row r="93" spans="1:11" s="102" customFormat="1" ht="22.5" customHeight="1" x14ac:dyDescent="0.2">
      <c r="A93" s="1"/>
      <c r="B93" s="370"/>
      <c r="C93" s="367"/>
      <c r="D93" s="367"/>
      <c r="E93" s="367"/>
      <c r="F93" s="367"/>
      <c r="G93" s="367"/>
      <c r="H93" s="367"/>
      <c r="I93" s="371"/>
      <c r="J93" s="371"/>
      <c r="K93" s="371"/>
    </row>
    <row r="94" spans="1:11" s="102" customFormat="1" ht="18" customHeight="1" x14ac:dyDescent="0.2">
      <c r="A94" s="1"/>
      <c r="B94" s="373"/>
      <c r="C94" s="371"/>
      <c r="D94" s="371"/>
      <c r="E94" s="371"/>
      <c r="F94" s="371"/>
      <c r="G94" s="371"/>
      <c r="H94" s="371"/>
      <c r="I94" s="371"/>
      <c r="J94" s="371"/>
      <c r="K94" s="371"/>
    </row>
    <row r="95" spans="1:11" s="102" customFormat="1" ht="18" customHeight="1" x14ac:dyDescent="0.2">
      <c r="A95" s="1"/>
      <c r="B95" s="373"/>
      <c r="C95" s="367"/>
      <c r="D95" s="367"/>
      <c r="E95" s="367"/>
      <c r="F95" s="367"/>
      <c r="G95" s="367"/>
      <c r="H95" s="367"/>
      <c r="I95" s="371"/>
      <c r="J95" s="371"/>
      <c r="K95" s="371"/>
    </row>
    <row r="96" spans="1:11" s="102" customFormat="1" ht="7.5" customHeight="1" x14ac:dyDescent="0.2">
      <c r="A96" s="1"/>
      <c r="B96" s="465"/>
      <c r="C96" s="366"/>
      <c r="D96" s="366"/>
      <c r="E96" s="366"/>
      <c r="F96" s="366"/>
      <c r="G96" s="366"/>
      <c r="H96" s="366"/>
      <c r="I96" s="366"/>
      <c r="J96" s="366"/>
      <c r="K96" s="366"/>
    </row>
    <row r="97" spans="1:11" s="102" customFormat="1" ht="18" customHeight="1" x14ac:dyDescent="0.2">
      <c r="A97" s="1"/>
      <c r="B97" s="466"/>
      <c r="C97" s="374"/>
      <c r="D97" s="374"/>
      <c r="E97" s="374"/>
      <c r="F97" s="374"/>
      <c r="G97" s="374"/>
      <c r="H97" s="374"/>
      <c r="I97" s="374"/>
      <c r="J97" s="374"/>
      <c r="K97" s="374"/>
    </row>
    <row r="98" spans="1:11" s="102" customFormat="1" x14ac:dyDescent="0.2">
      <c r="A98" s="363"/>
      <c r="B98" s="1"/>
      <c r="C98" s="1"/>
      <c r="D98" s="1"/>
      <c r="E98" s="1"/>
      <c r="F98" s="1"/>
      <c r="G98" s="1"/>
      <c r="H98" s="1"/>
      <c r="I98" s="1"/>
      <c r="J98" s="1"/>
      <c r="K98" s="1"/>
    </row>
    <row r="99" spans="1:11" s="102" customFormat="1" x14ac:dyDescent="0.2">
      <c r="A99" s="363"/>
      <c r="B99" s="158"/>
      <c r="C99" s="158"/>
      <c r="D99" s="1"/>
      <c r="E99" s="1"/>
      <c r="F99" s="1"/>
      <c r="G99" s="1"/>
      <c r="H99" s="1"/>
      <c r="I99" s="1"/>
      <c r="J99" s="1"/>
      <c r="K99" s="1"/>
    </row>
    <row r="100" spans="1:11" s="102" customFormat="1" x14ac:dyDescent="0.2">
      <c r="A100" s="1"/>
      <c r="B100" s="468"/>
      <c r="C100" s="468"/>
      <c r="D100" s="468"/>
      <c r="E100" s="468"/>
      <c r="F100" s="468"/>
      <c r="G100" s="468"/>
      <c r="H100" s="468"/>
      <c r="I100" s="468"/>
      <c r="J100" s="477"/>
      <c r="K100" s="477"/>
    </row>
    <row r="101" spans="1:11" s="102" customFormat="1" x14ac:dyDescent="0.2">
      <c r="A101" s="1"/>
      <c r="B101" s="468"/>
      <c r="C101" s="365"/>
      <c r="D101" s="365"/>
      <c r="E101" s="365"/>
      <c r="F101" s="365"/>
      <c r="G101" s="365"/>
      <c r="H101" s="365"/>
      <c r="I101" s="365"/>
      <c r="J101" s="365"/>
      <c r="K101" s="365"/>
    </row>
    <row r="102" spans="1:11" s="102" customFormat="1" ht="7.5" customHeight="1" x14ac:dyDescent="0.2">
      <c r="A102" s="1"/>
      <c r="B102" s="467"/>
      <c r="C102" s="366"/>
      <c r="D102" s="366"/>
      <c r="E102" s="366"/>
      <c r="F102" s="366"/>
      <c r="G102" s="366"/>
      <c r="H102" s="366"/>
      <c r="I102" s="366"/>
      <c r="J102" s="366"/>
      <c r="K102" s="366"/>
    </row>
    <row r="103" spans="1:11" s="102" customFormat="1" ht="15" customHeight="1" x14ac:dyDescent="0.2">
      <c r="A103" s="1"/>
      <c r="B103" s="467"/>
      <c r="C103" s="367"/>
      <c r="D103" s="367"/>
      <c r="E103" s="367"/>
      <c r="F103" s="367"/>
      <c r="G103" s="367"/>
      <c r="H103" s="367"/>
      <c r="I103" s="368"/>
      <c r="J103" s="368"/>
      <c r="K103" s="368"/>
    </row>
    <row r="104" spans="1:11" s="102" customFormat="1" ht="7.5" customHeight="1" x14ac:dyDescent="0.2">
      <c r="A104" s="1"/>
      <c r="B104" s="467"/>
      <c r="C104" s="366"/>
      <c r="D104" s="369"/>
      <c r="E104" s="369"/>
      <c r="F104" s="366"/>
      <c r="G104" s="369"/>
      <c r="H104" s="369"/>
      <c r="I104" s="366"/>
      <c r="J104" s="366"/>
      <c r="K104" s="366"/>
    </row>
    <row r="105" spans="1:11" s="102" customFormat="1" ht="15" customHeight="1" x14ac:dyDescent="0.2">
      <c r="A105" s="1"/>
      <c r="B105" s="467"/>
      <c r="C105" s="367"/>
      <c r="D105" s="367"/>
      <c r="E105" s="367"/>
      <c r="F105" s="367"/>
      <c r="G105" s="367"/>
      <c r="H105" s="367"/>
      <c r="I105" s="368"/>
      <c r="J105" s="368"/>
      <c r="K105" s="368"/>
    </row>
    <row r="106" spans="1:11" s="102" customFormat="1" ht="7.5" customHeight="1" x14ac:dyDescent="0.2">
      <c r="A106" s="1"/>
      <c r="B106" s="467"/>
      <c r="C106" s="366"/>
      <c r="D106" s="369"/>
      <c r="E106" s="369"/>
      <c r="F106" s="366"/>
      <c r="G106" s="369"/>
      <c r="H106" s="369"/>
      <c r="I106" s="366"/>
      <c r="J106" s="366"/>
      <c r="K106" s="366"/>
    </row>
    <row r="107" spans="1:11" s="102" customFormat="1" ht="15" customHeight="1" x14ac:dyDescent="0.2">
      <c r="A107" s="1"/>
      <c r="B107" s="467"/>
      <c r="C107" s="367"/>
      <c r="D107" s="367"/>
      <c r="E107" s="367"/>
      <c r="F107" s="367"/>
      <c r="G107" s="367"/>
      <c r="H107" s="367"/>
      <c r="I107" s="368"/>
      <c r="J107" s="368"/>
      <c r="K107" s="368"/>
    </row>
    <row r="108" spans="1:11" s="102" customFormat="1" ht="7.5" customHeight="1" x14ac:dyDescent="0.2">
      <c r="A108" s="1"/>
      <c r="B108" s="467"/>
      <c r="C108" s="366"/>
      <c r="D108" s="369"/>
      <c r="E108" s="369"/>
      <c r="F108" s="366"/>
      <c r="G108" s="369"/>
      <c r="H108" s="369"/>
      <c r="I108" s="366"/>
      <c r="J108" s="366"/>
      <c r="K108" s="366"/>
    </row>
    <row r="109" spans="1:11" s="102" customFormat="1" ht="15" customHeight="1" x14ac:dyDescent="0.2">
      <c r="A109" s="1"/>
      <c r="B109" s="467"/>
      <c r="C109" s="367"/>
      <c r="D109" s="367"/>
      <c r="E109" s="367"/>
      <c r="F109" s="367"/>
      <c r="G109" s="367"/>
      <c r="H109" s="367"/>
      <c r="I109" s="368"/>
      <c r="J109" s="368"/>
      <c r="K109" s="368"/>
    </row>
    <row r="110" spans="1:11" s="102" customFormat="1" ht="22.5" customHeight="1" x14ac:dyDescent="0.2">
      <c r="A110" s="1"/>
      <c r="B110" s="370"/>
      <c r="C110" s="367"/>
      <c r="D110" s="367"/>
      <c r="E110" s="367"/>
      <c r="F110" s="367"/>
      <c r="G110" s="367"/>
      <c r="H110" s="367"/>
      <c r="I110" s="371"/>
      <c r="J110" s="371"/>
      <c r="K110" s="371"/>
    </row>
    <row r="111" spans="1:11" s="102" customFormat="1" ht="22.5" customHeight="1" x14ac:dyDescent="0.2">
      <c r="A111" s="1"/>
      <c r="B111" s="370"/>
      <c r="C111" s="367"/>
      <c r="D111" s="367"/>
      <c r="E111" s="367"/>
      <c r="F111" s="367"/>
      <c r="G111" s="367"/>
      <c r="H111" s="367"/>
      <c r="I111" s="371"/>
      <c r="J111" s="371"/>
      <c r="K111" s="371"/>
    </row>
    <row r="112" spans="1:11" s="102" customFormat="1" ht="22.5" customHeight="1" x14ac:dyDescent="0.2">
      <c r="A112" s="1"/>
      <c r="B112" s="370"/>
      <c r="C112" s="367"/>
      <c r="D112" s="367"/>
      <c r="E112" s="367"/>
      <c r="F112" s="367"/>
      <c r="G112" s="367"/>
      <c r="H112" s="367"/>
      <c r="I112" s="371"/>
      <c r="J112" s="371"/>
      <c r="K112" s="371"/>
    </row>
    <row r="113" spans="1:11" s="102" customFormat="1" ht="18" customHeight="1" x14ac:dyDescent="0.2">
      <c r="A113" s="1"/>
      <c r="B113" s="373"/>
      <c r="C113" s="371"/>
      <c r="D113" s="371"/>
      <c r="E113" s="371"/>
      <c r="F113" s="371"/>
      <c r="G113" s="371"/>
      <c r="H113" s="371"/>
      <c r="I113" s="371"/>
      <c r="J113" s="371"/>
      <c r="K113" s="371"/>
    </row>
    <row r="114" spans="1:11" s="102" customFormat="1" ht="18" customHeight="1" x14ac:dyDescent="0.2">
      <c r="A114" s="1"/>
      <c r="B114" s="373"/>
      <c r="C114" s="367"/>
      <c r="D114" s="367"/>
      <c r="E114" s="367"/>
      <c r="F114" s="367"/>
      <c r="G114" s="367"/>
      <c r="H114" s="367"/>
      <c r="I114" s="371"/>
      <c r="J114" s="371"/>
      <c r="K114" s="371"/>
    </row>
    <row r="115" spans="1:11" s="102" customFormat="1" ht="7.5" customHeight="1" x14ac:dyDescent="0.2">
      <c r="A115" s="1"/>
      <c r="B115" s="465"/>
      <c r="C115" s="366"/>
      <c r="D115" s="366"/>
      <c r="E115" s="366"/>
      <c r="F115" s="366"/>
      <c r="G115" s="366"/>
      <c r="H115" s="366"/>
      <c r="I115" s="366"/>
      <c r="J115" s="366"/>
      <c r="K115" s="366"/>
    </row>
    <row r="116" spans="1:11" s="102" customFormat="1" ht="18" customHeight="1" x14ac:dyDescent="0.2">
      <c r="A116" s="1"/>
      <c r="B116" s="466"/>
      <c r="C116" s="374"/>
      <c r="D116" s="374"/>
      <c r="E116" s="374"/>
      <c r="F116" s="374"/>
      <c r="G116" s="374"/>
      <c r="H116" s="374"/>
      <c r="I116" s="374"/>
      <c r="J116" s="374"/>
      <c r="K116" s="374"/>
    </row>
    <row r="117" spans="1:11" s="102" customFormat="1" x14ac:dyDescent="0.2">
      <c r="A117" s="363"/>
      <c r="B117" s="1"/>
      <c r="C117" s="1"/>
      <c r="D117" s="1"/>
      <c r="E117" s="1"/>
      <c r="F117" s="1"/>
      <c r="G117" s="1"/>
      <c r="H117" s="1"/>
      <c r="I117" s="1"/>
      <c r="J117" s="1"/>
      <c r="K117" s="1"/>
    </row>
    <row r="118" spans="1:11" s="102" customFormat="1" x14ac:dyDescent="0.2">
      <c r="A118" s="363"/>
      <c r="B118" s="158"/>
      <c r="C118" s="158"/>
      <c r="D118" s="1"/>
      <c r="E118" s="1"/>
      <c r="F118" s="1"/>
      <c r="G118" s="1"/>
      <c r="H118" s="1"/>
      <c r="I118" s="1"/>
      <c r="J118" s="1"/>
      <c r="K118" s="1"/>
    </row>
    <row r="119" spans="1:11" s="102" customFormat="1" x14ac:dyDescent="0.2">
      <c r="A119" s="1"/>
      <c r="B119" s="468"/>
      <c r="C119" s="468"/>
      <c r="D119" s="468"/>
      <c r="E119" s="468"/>
      <c r="F119" s="468"/>
      <c r="G119" s="468"/>
      <c r="H119" s="468"/>
      <c r="I119" s="468"/>
      <c r="J119" s="477"/>
      <c r="K119" s="477"/>
    </row>
    <row r="120" spans="1:11" s="102" customFormat="1" x14ac:dyDescent="0.2">
      <c r="A120" s="1"/>
      <c r="B120" s="468"/>
      <c r="C120" s="365"/>
      <c r="D120" s="365"/>
      <c r="E120" s="365"/>
      <c r="F120" s="365"/>
      <c r="G120" s="365"/>
      <c r="H120" s="365"/>
      <c r="I120" s="365"/>
      <c r="J120" s="365"/>
      <c r="K120" s="365"/>
    </row>
    <row r="121" spans="1:11" s="102" customFormat="1" ht="7.5" customHeight="1" x14ac:dyDescent="0.2">
      <c r="A121" s="1"/>
      <c r="B121" s="467"/>
      <c r="C121" s="366"/>
      <c r="D121" s="366"/>
      <c r="E121" s="366"/>
      <c r="F121" s="366"/>
      <c r="G121" s="366"/>
      <c r="H121" s="366"/>
      <c r="I121" s="366"/>
      <c r="J121" s="366"/>
      <c r="K121" s="366"/>
    </row>
    <row r="122" spans="1:11" s="102" customFormat="1" ht="15" customHeight="1" x14ac:dyDescent="0.2">
      <c r="A122" s="1"/>
      <c r="B122" s="467"/>
      <c r="C122" s="367"/>
      <c r="D122" s="367"/>
      <c r="E122" s="367"/>
      <c r="F122" s="367"/>
      <c r="G122" s="367"/>
      <c r="H122" s="367"/>
      <c r="I122" s="368"/>
      <c r="J122" s="368"/>
      <c r="K122" s="368"/>
    </row>
    <row r="123" spans="1:11" s="102" customFormat="1" ht="7.5" customHeight="1" x14ac:dyDescent="0.2">
      <c r="A123" s="1"/>
      <c r="B123" s="467"/>
      <c r="C123" s="366"/>
      <c r="D123" s="369"/>
      <c r="E123" s="369"/>
      <c r="F123" s="366"/>
      <c r="G123" s="369"/>
      <c r="H123" s="369"/>
      <c r="I123" s="366"/>
      <c r="J123" s="366"/>
      <c r="K123" s="366"/>
    </row>
    <row r="124" spans="1:11" s="102" customFormat="1" ht="15" customHeight="1" x14ac:dyDescent="0.2">
      <c r="A124" s="1"/>
      <c r="B124" s="467"/>
      <c r="C124" s="367"/>
      <c r="D124" s="367"/>
      <c r="E124" s="367"/>
      <c r="F124" s="367"/>
      <c r="G124" s="367"/>
      <c r="H124" s="367"/>
      <c r="I124" s="368"/>
      <c r="J124" s="368"/>
      <c r="K124" s="368"/>
    </row>
    <row r="125" spans="1:11" s="102" customFormat="1" ht="7.5" customHeight="1" x14ac:dyDescent="0.2">
      <c r="A125" s="1"/>
      <c r="B125" s="467"/>
      <c r="C125" s="366"/>
      <c r="D125" s="369"/>
      <c r="E125" s="369"/>
      <c r="F125" s="366"/>
      <c r="G125" s="369"/>
      <c r="H125" s="369"/>
      <c r="I125" s="366"/>
      <c r="J125" s="366"/>
      <c r="K125" s="366"/>
    </row>
    <row r="126" spans="1:11" s="102" customFormat="1" ht="15" customHeight="1" x14ac:dyDescent="0.2">
      <c r="A126" s="1"/>
      <c r="B126" s="467"/>
      <c r="C126" s="367"/>
      <c r="D126" s="367"/>
      <c r="E126" s="367"/>
      <c r="F126" s="367"/>
      <c r="G126" s="367"/>
      <c r="H126" s="367"/>
      <c r="I126" s="368"/>
      <c r="J126" s="368"/>
      <c r="K126" s="368"/>
    </row>
    <row r="127" spans="1:11" s="102" customFormat="1" ht="7.5" customHeight="1" x14ac:dyDescent="0.2">
      <c r="A127" s="1"/>
      <c r="B127" s="467"/>
      <c r="C127" s="366"/>
      <c r="D127" s="369"/>
      <c r="E127" s="369"/>
      <c r="F127" s="366"/>
      <c r="G127" s="369"/>
      <c r="H127" s="369"/>
      <c r="I127" s="366"/>
      <c r="J127" s="366"/>
      <c r="K127" s="366"/>
    </row>
    <row r="128" spans="1:11" s="102" customFormat="1" ht="15" customHeight="1" x14ac:dyDescent="0.2">
      <c r="A128" s="1"/>
      <c r="B128" s="467"/>
      <c r="C128" s="367"/>
      <c r="D128" s="367"/>
      <c r="E128" s="367"/>
      <c r="F128" s="367"/>
      <c r="G128" s="367"/>
      <c r="H128" s="367"/>
      <c r="I128" s="368"/>
      <c r="J128" s="368"/>
      <c r="K128" s="368"/>
    </row>
    <row r="129" spans="1:11" s="102" customFormat="1" ht="22.5" customHeight="1" x14ac:dyDescent="0.2">
      <c r="A129" s="1"/>
      <c r="B129" s="370"/>
      <c r="C129" s="367"/>
      <c r="D129" s="367"/>
      <c r="E129" s="367"/>
      <c r="F129" s="367"/>
      <c r="G129" s="367"/>
      <c r="H129" s="367"/>
      <c r="I129" s="371"/>
      <c r="J129" s="371"/>
      <c r="K129" s="371"/>
    </row>
    <row r="130" spans="1:11" s="102" customFormat="1" ht="22.5" customHeight="1" x14ac:dyDescent="0.2">
      <c r="A130" s="1"/>
      <c r="B130" s="370"/>
      <c r="C130" s="367"/>
      <c r="D130" s="367"/>
      <c r="E130" s="367"/>
      <c r="F130" s="367"/>
      <c r="G130" s="367"/>
      <c r="H130" s="367"/>
      <c r="I130" s="371"/>
      <c r="J130" s="371"/>
      <c r="K130" s="371"/>
    </row>
    <row r="131" spans="1:11" s="102" customFormat="1" ht="22.5" customHeight="1" x14ac:dyDescent="0.2">
      <c r="A131" s="1"/>
      <c r="B131" s="370"/>
      <c r="C131" s="367"/>
      <c r="D131" s="367"/>
      <c r="E131" s="367"/>
      <c r="F131" s="367"/>
      <c r="G131" s="367"/>
      <c r="H131" s="367"/>
      <c r="I131" s="371"/>
      <c r="J131" s="371"/>
      <c r="K131" s="371"/>
    </row>
    <row r="132" spans="1:11" s="102" customFormat="1" ht="18" customHeight="1" x14ac:dyDescent="0.2">
      <c r="A132" s="1"/>
      <c r="B132" s="373"/>
      <c r="C132" s="371"/>
      <c r="D132" s="371"/>
      <c r="E132" s="371"/>
      <c r="F132" s="371"/>
      <c r="G132" s="371"/>
      <c r="H132" s="371"/>
      <c r="I132" s="371"/>
      <c r="J132" s="371"/>
      <c r="K132" s="371"/>
    </row>
    <row r="133" spans="1:11" s="102" customFormat="1" ht="18" customHeight="1" x14ac:dyDescent="0.2">
      <c r="A133" s="1"/>
      <c r="B133" s="373"/>
      <c r="C133" s="367"/>
      <c r="D133" s="367"/>
      <c r="E133" s="367"/>
      <c r="F133" s="367"/>
      <c r="G133" s="367"/>
      <c r="H133" s="367"/>
      <c r="I133" s="371"/>
      <c r="J133" s="371"/>
      <c r="K133" s="371"/>
    </row>
    <row r="134" spans="1:11" s="102" customFormat="1" ht="7.5" customHeight="1" x14ac:dyDescent="0.2">
      <c r="A134" s="1"/>
      <c r="B134" s="465"/>
      <c r="C134" s="366"/>
      <c r="D134" s="366"/>
      <c r="E134" s="366"/>
      <c r="F134" s="366"/>
      <c r="G134" s="366"/>
      <c r="H134" s="366"/>
      <c r="I134" s="366"/>
      <c r="J134" s="366"/>
      <c r="K134" s="366"/>
    </row>
    <row r="135" spans="1:11" s="102" customFormat="1" ht="18" customHeight="1" x14ac:dyDescent="0.2">
      <c r="A135" s="1"/>
      <c r="B135" s="466"/>
      <c r="C135" s="374"/>
      <c r="D135" s="374"/>
      <c r="E135" s="374"/>
      <c r="F135" s="374"/>
      <c r="G135" s="374"/>
      <c r="H135" s="374"/>
      <c r="I135" s="374"/>
      <c r="J135" s="374"/>
      <c r="K135" s="374"/>
    </row>
    <row r="136" spans="1:11" s="102" customFormat="1" x14ac:dyDescent="0.2">
      <c r="A136" s="363"/>
      <c r="B136" s="1"/>
      <c r="C136" s="1"/>
      <c r="D136" s="1"/>
      <c r="E136" s="1"/>
      <c r="F136" s="1"/>
      <c r="G136" s="1"/>
      <c r="H136" s="1"/>
      <c r="I136" s="1"/>
      <c r="J136" s="1"/>
      <c r="K136" s="1"/>
    </row>
    <row r="137" spans="1:11" s="102" customFormat="1" x14ac:dyDescent="0.2">
      <c r="A137" s="363"/>
      <c r="B137" s="158"/>
      <c r="C137" s="158"/>
      <c r="D137" s="1"/>
      <c r="E137" s="1"/>
      <c r="F137" s="1"/>
      <c r="G137" s="1"/>
      <c r="H137" s="1"/>
      <c r="I137" s="1"/>
      <c r="J137" s="1"/>
      <c r="K137" s="1"/>
    </row>
    <row r="138" spans="1:11" s="102" customFormat="1" x14ac:dyDescent="0.2">
      <c r="A138" s="1"/>
      <c r="B138" s="468"/>
      <c r="C138" s="468"/>
      <c r="D138" s="468"/>
      <c r="E138" s="468"/>
      <c r="F138" s="468"/>
      <c r="G138" s="468"/>
      <c r="H138" s="468"/>
      <c r="I138" s="468"/>
      <c r="J138" s="477"/>
      <c r="K138" s="477"/>
    </row>
    <row r="139" spans="1:11" s="102" customFormat="1" x14ac:dyDescent="0.2">
      <c r="A139" s="1"/>
      <c r="B139" s="468"/>
      <c r="C139" s="365"/>
      <c r="D139" s="365"/>
      <c r="E139" s="365"/>
      <c r="F139" s="365"/>
      <c r="G139" s="365"/>
      <c r="H139" s="365"/>
      <c r="I139" s="365"/>
      <c r="J139" s="365"/>
      <c r="K139" s="365"/>
    </row>
    <row r="140" spans="1:11" s="102" customFormat="1" ht="7.5" customHeight="1" x14ac:dyDescent="0.2">
      <c r="A140" s="1"/>
      <c r="B140" s="467"/>
      <c r="C140" s="366"/>
      <c r="D140" s="366"/>
      <c r="E140" s="366"/>
      <c r="F140" s="366"/>
      <c r="G140" s="366"/>
      <c r="H140" s="366"/>
      <c r="I140" s="366"/>
      <c r="J140" s="366"/>
      <c r="K140" s="366"/>
    </row>
    <row r="141" spans="1:11" s="102" customFormat="1" ht="15" customHeight="1" x14ac:dyDescent="0.2">
      <c r="A141" s="1"/>
      <c r="B141" s="467"/>
      <c r="C141" s="367"/>
      <c r="D141" s="367"/>
      <c r="E141" s="367"/>
      <c r="F141" s="367"/>
      <c r="G141" s="367"/>
      <c r="H141" s="367"/>
      <c r="I141" s="368"/>
      <c r="J141" s="368"/>
      <c r="K141" s="368"/>
    </row>
    <row r="142" spans="1:11" s="102" customFormat="1" ht="7.5" customHeight="1" x14ac:dyDescent="0.2">
      <c r="A142" s="1"/>
      <c r="B142" s="467"/>
      <c r="C142" s="366"/>
      <c r="D142" s="369"/>
      <c r="E142" s="369"/>
      <c r="F142" s="366"/>
      <c r="G142" s="369"/>
      <c r="H142" s="369"/>
      <c r="I142" s="366"/>
      <c r="J142" s="366"/>
      <c r="K142" s="366"/>
    </row>
    <row r="143" spans="1:11" s="102" customFormat="1" ht="15" customHeight="1" x14ac:dyDescent="0.2">
      <c r="A143" s="1"/>
      <c r="B143" s="467"/>
      <c r="C143" s="367"/>
      <c r="D143" s="367"/>
      <c r="E143" s="367"/>
      <c r="F143" s="367"/>
      <c r="G143" s="367"/>
      <c r="H143" s="367"/>
      <c r="I143" s="368"/>
      <c r="J143" s="368"/>
      <c r="K143" s="368"/>
    </row>
    <row r="144" spans="1:11" s="102" customFormat="1" ht="7.5" customHeight="1" x14ac:dyDescent="0.2">
      <c r="A144" s="1"/>
      <c r="B144" s="467"/>
      <c r="C144" s="366"/>
      <c r="D144" s="369"/>
      <c r="E144" s="369"/>
      <c r="F144" s="366"/>
      <c r="G144" s="369"/>
      <c r="H144" s="369"/>
      <c r="I144" s="366"/>
      <c r="J144" s="366"/>
      <c r="K144" s="366"/>
    </row>
    <row r="145" spans="1:11" s="102" customFormat="1" ht="15" customHeight="1" x14ac:dyDescent="0.2">
      <c r="A145" s="1"/>
      <c r="B145" s="467"/>
      <c r="C145" s="367"/>
      <c r="D145" s="367"/>
      <c r="E145" s="367"/>
      <c r="F145" s="367"/>
      <c r="G145" s="367"/>
      <c r="H145" s="367"/>
      <c r="I145" s="368"/>
      <c r="J145" s="368"/>
      <c r="K145" s="368"/>
    </row>
    <row r="146" spans="1:11" s="102" customFormat="1" ht="7.5" customHeight="1" x14ac:dyDescent="0.2">
      <c r="A146" s="1"/>
      <c r="B146" s="467"/>
      <c r="C146" s="366"/>
      <c r="D146" s="369"/>
      <c r="E146" s="369"/>
      <c r="F146" s="366"/>
      <c r="G146" s="369"/>
      <c r="H146" s="369"/>
      <c r="I146" s="366"/>
      <c r="J146" s="366"/>
      <c r="K146" s="366"/>
    </row>
    <row r="147" spans="1:11" s="102" customFormat="1" ht="15" customHeight="1" x14ac:dyDescent="0.2">
      <c r="A147" s="1"/>
      <c r="B147" s="467"/>
      <c r="C147" s="367"/>
      <c r="D147" s="367"/>
      <c r="E147" s="367"/>
      <c r="F147" s="367"/>
      <c r="G147" s="367"/>
      <c r="H147" s="367"/>
      <c r="I147" s="368"/>
      <c r="J147" s="368"/>
      <c r="K147" s="368"/>
    </row>
    <row r="148" spans="1:11" s="102" customFormat="1" ht="22.5" customHeight="1" x14ac:dyDescent="0.2">
      <c r="A148" s="1"/>
      <c r="B148" s="370"/>
      <c r="C148" s="367"/>
      <c r="D148" s="367"/>
      <c r="E148" s="367"/>
      <c r="F148" s="367"/>
      <c r="G148" s="367"/>
      <c r="H148" s="367"/>
      <c r="I148" s="371"/>
      <c r="J148" s="371"/>
      <c r="K148" s="371"/>
    </row>
    <row r="149" spans="1:11" s="102" customFormat="1" ht="22.5" customHeight="1" x14ac:dyDescent="0.2">
      <c r="A149" s="1"/>
      <c r="B149" s="370"/>
      <c r="C149" s="367"/>
      <c r="D149" s="367"/>
      <c r="E149" s="367"/>
      <c r="F149" s="367"/>
      <c r="G149" s="367"/>
      <c r="H149" s="367"/>
      <c r="I149" s="371"/>
      <c r="J149" s="371"/>
      <c r="K149" s="371"/>
    </row>
    <row r="150" spans="1:11" s="102" customFormat="1" ht="22.5" customHeight="1" x14ac:dyDescent="0.2">
      <c r="A150" s="1"/>
      <c r="B150" s="370"/>
      <c r="C150" s="367"/>
      <c r="D150" s="367"/>
      <c r="E150" s="367"/>
      <c r="F150" s="367"/>
      <c r="G150" s="367"/>
      <c r="H150" s="367"/>
      <c r="I150" s="371"/>
      <c r="J150" s="371"/>
      <c r="K150" s="371"/>
    </row>
    <row r="151" spans="1:11" s="102" customFormat="1" ht="18" customHeight="1" x14ac:dyDescent="0.2">
      <c r="A151" s="1"/>
      <c r="B151" s="373"/>
      <c r="C151" s="371"/>
      <c r="D151" s="371"/>
      <c r="E151" s="371"/>
      <c r="F151" s="371"/>
      <c r="G151" s="371"/>
      <c r="H151" s="371"/>
      <c r="I151" s="371"/>
      <c r="J151" s="371"/>
      <c r="K151" s="371"/>
    </row>
    <row r="152" spans="1:11" s="102" customFormat="1" ht="18" customHeight="1" x14ac:dyDescent="0.2">
      <c r="A152" s="1"/>
      <c r="B152" s="373"/>
      <c r="C152" s="367"/>
      <c r="D152" s="367"/>
      <c r="E152" s="367"/>
      <c r="F152" s="367"/>
      <c r="G152" s="367"/>
      <c r="H152" s="367"/>
      <c r="I152" s="371"/>
      <c r="J152" s="371"/>
      <c r="K152" s="371"/>
    </row>
    <row r="153" spans="1:11" s="102" customFormat="1" ht="7.5" customHeight="1" x14ac:dyDescent="0.2">
      <c r="A153" s="1"/>
      <c r="B153" s="465"/>
      <c r="C153" s="366"/>
      <c r="D153" s="366"/>
      <c r="E153" s="366"/>
      <c r="F153" s="366"/>
      <c r="G153" s="366"/>
      <c r="H153" s="366"/>
      <c r="I153" s="366"/>
      <c r="J153" s="366"/>
      <c r="K153" s="366"/>
    </row>
    <row r="154" spans="1:11" s="102" customFormat="1" ht="18" customHeight="1" x14ac:dyDescent="0.2">
      <c r="A154" s="1"/>
      <c r="B154" s="466"/>
      <c r="C154" s="374"/>
      <c r="D154" s="374"/>
      <c r="E154" s="374"/>
      <c r="F154" s="374"/>
      <c r="G154" s="374"/>
      <c r="H154" s="374"/>
      <c r="I154" s="374"/>
      <c r="J154" s="374"/>
      <c r="K154" s="374"/>
    </row>
    <row r="155" spans="1:11" s="102" customFormat="1" x14ac:dyDescent="0.2">
      <c r="A155" s="363"/>
      <c r="B155" s="1"/>
      <c r="C155" s="1"/>
      <c r="D155" s="1"/>
      <c r="E155" s="1"/>
      <c r="F155" s="1"/>
      <c r="G155" s="1"/>
      <c r="H155" s="1"/>
      <c r="I155" s="1"/>
      <c r="J155" s="1"/>
      <c r="K155" s="1"/>
    </row>
    <row r="156" spans="1:11" s="102" customFormat="1" x14ac:dyDescent="0.2">
      <c r="A156" s="363"/>
      <c r="B156" s="158"/>
      <c r="C156" s="158"/>
      <c r="D156" s="1"/>
      <c r="E156" s="1"/>
      <c r="F156" s="1"/>
      <c r="G156" s="1"/>
      <c r="H156" s="1"/>
      <c r="I156" s="1"/>
      <c r="J156" s="1"/>
      <c r="K156" s="1"/>
    </row>
    <row r="157" spans="1:11" s="102" customFormat="1" x14ac:dyDescent="0.2">
      <c r="A157" s="1"/>
      <c r="B157" s="468"/>
      <c r="C157" s="468"/>
      <c r="D157" s="468"/>
      <c r="E157" s="468"/>
      <c r="F157" s="468"/>
      <c r="G157" s="468"/>
      <c r="H157" s="468"/>
      <c r="I157" s="468"/>
      <c r="J157" s="477"/>
      <c r="K157" s="477"/>
    </row>
    <row r="158" spans="1:11" s="102" customFormat="1" x14ac:dyDescent="0.2">
      <c r="A158" s="1"/>
      <c r="B158" s="468"/>
      <c r="C158" s="365"/>
      <c r="D158" s="365"/>
      <c r="E158" s="365"/>
      <c r="F158" s="365"/>
      <c r="G158" s="365"/>
      <c r="H158" s="365"/>
      <c r="I158" s="365"/>
      <c r="J158" s="365"/>
      <c r="K158" s="365"/>
    </row>
    <row r="159" spans="1:11" s="102" customFormat="1" ht="7.5" customHeight="1" x14ac:dyDescent="0.2">
      <c r="A159" s="1"/>
      <c r="B159" s="467"/>
      <c r="C159" s="366"/>
      <c r="D159" s="366"/>
      <c r="E159" s="366"/>
      <c r="F159" s="366"/>
      <c r="G159" s="366"/>
      <c r="H159" s="366"/>
      <c r="I159" s="366"/>
      <c r="J159" s="366"/>
      <c r="K159" s="366"/>
    </row>
    <row r="160" spans="1:11" s="102" customFormat="1" ht="15" customHeight="1" x14ac:dyDescent="0.2">
      <c r="A160" s="1"/>
      <c r="B160" s="467"/>
      <c r="C160" s="367"/>
      <c r="D160" s="367"/>
      <c r="E160" s="367"/>
      <c r="F160" s="367"/>
      <c r="G160" s="367"/>
      <c r="H160" s="367"/>
      <c r="I160" s="368"/>
      <c r="J160" s="368"/>
      <c r="K160" s="368"/>
    </row>
    <row r="161" spans="1:11" s="102" customFormat="1" ht="7.5" customHeight="1" x14ac:dyDescent="0.2">
      <c r="A161" s="1"/>
      <c r="B161" s="467"/>
      <c r="C161" s="366"/>
      <c r="D161" s="369"/>
      <c r="E161" s="369"/>
      <c r="F161" s="366"/>
      <c r="G161" s="369"/>
      <c r="H161" s="369"/>
      <c r="I161" s="366"/>
      <c r="J161" s="366"/>
      <c r="K161" s="366"/>
    </row>
    <row r="162" spans="1:11" s="102" customFormat="1" ht="15" customHeight="1" x14ac:dyDescent="0.2">
      <c r="A162" s="1"/>
      <c r="B162" s="467"/>
      <c r="C162" s="367"/>
      <c r="D162" s="367"/>
      <c r="E162" s="367"/>
      <c r="F162" s="367"/>
      <c r="G162" s="367"/>
      <c r="H162" s="367"/>
      <c r="I162" s="368"/>
      <c r="J162" s="368"/>
      <c r="K162" s="368"/>
    </row>
    <row r="163" spans="1:11" s="102" customFormat="1" ht="7.5" customHeight="1" x14ac:dyDescent="0.2">
      <c r="A163" s="1"/>
      <c r="B163" s="467"/>
      <c r="C163" s="366"/>
      <c r="D163" s="369"/>
      <c r="E163" s="369"/>
      <c r="F163" s="366"/>
      <c r="G163" s="369"/>
      <c r="H163" s="369"/>
      <c r="I163" s="366"/>
      <c r="J163" s="366"/>
      <c r="K163" s="366"/>
    </row>
    <row r="164" spans="1:11" s="102" customFormat="1" ht="15" customHeight="1" x14ac:dyDescent="0.2">
      <c r="A164" s="1"/>
      <c r="B164" s="467"/>
      <c r="C164" s="367"/>
      <c r="D164" s="367"/>
      <c r="E164" s="367"/>
      <c r="F164" s="367"/>
      <c r="G164" s="367"/>
      <c r="H164" s="367"/>
      <c r="I164" s="368"/>
      <c r="J164" s="368"/>
      <c r="K164" s="368"/>
    </row>
    <row r="165" spans="1:11" s="102" customFormat="1" ht="7.5" customHeight="1" x14ac:dyDescent="0.2">
      <c r="A165" s="1"/>
      <c r="B165" s="467"/>
      <c r="C165" s="366"/>
      <c r="D165" s="369"/>
      <c r="E165" s="369"/>
      <c r="F165" s="366"/>
      <c r="G165" s="369"/>
      <c r="H165" s="369"/>
      <c r="I165" s="366"/>
      <c r="J165" s="366"/>
      <c r="K165" s="366"/>
    </row>
    <row r="166" spans="1:11" s="102" customFormat="1" ht="15" customHeight="1" x14ac:dyDescent="0.2">
      <c r="A166" s="1"/>
      <c r="B166" s="467"/>
      <c r="C166" s="367"/>
      <c r="D166" s="367"/>
      <c r="E166" s="367"/>
      <c r="F166" s="367"/>
      <c r="G166" s="367"/>
      <c r="H166" s="367"/>
      <c r="I166" s="368"/>
      <c r="J166" s="368"/>
      <c r="K166" s="368"/>
    </row>
    <row r="167" spans="1:11" s="102" customFormat="1" ht="22.5" customHeight="1" x14ac:dyDescent="0.2">
      <c r="A167" s="1"/>
      <c r="B167" s="370"/>
      <c r="C167" s="367"/>
      <c r="D167" s="367"/>
      <c r="E167" s="367"/>
      <c r="F167" s="367"/>
      <c r="G167" s="367"/>
      <c r="H167" s="367"/>
      <c r="I167" s="371"/>
      <c r="J167" s="371"/>
      <c r="K167" s="371"/>
    </row>
    <row r="168" spans="1:11" s="102" customFormat="1" ht="22.5" customHeight="1" x14ac:dyDescent="0.2">
      <c r="A168" s="1"/>
      <c r="B168" s="370"/>
      <c r="C168" s="367"/>
      <c r="D168" s="367"/>
      <c r="E168" s="367"/>
      <c r="F168" s="367"/>
      <c r="G168" s="367"/>
      <c r="H168" s="367"/>
      <c r="I168" s="371"/>
      <c r="J168" s="371"/>
      <c r="K168" s="371"/>
    </row>
    <row r="169" spans="1:11" s="102" customFormat="1" ht="22.5" customHeight="1" x14ac:dyDescent="0.2">
      <c r="A169" s="1"/>
      <c r="B169" s="370"/>
      <c r="C169" s="367"/>
      <c r="D169" s="367"/>
      <c r="E169" s="367"/>
      <c r="F169" s="367"/>
      <c r="G169" s="367"/>
      <c r="H169" s="367"/>
      <c r="I169" s="371"/>
      <c r="J169" s="371"/>
      <c r="K169" s="371"/>
    </row>
    <row r="170" spans="1:11" s="102" customFormat="1" ht="18" customHeight="1" x14ac:dyDescent="0.2">
      <c r="A170" s="1"/>
      <c r="B170" s="373"/>
      <c r="C170" s="371"/>
      <c r="D170" s="371"/>
      <c r="E170" s="371"/>
      <c r="F170" s="371"/>
      <c r="G170" s="371"/>
      <c r="H170" s="371"/>
      <c r="I170" s="371"/>
      <c r="J170" s="371"/>
      <c r="K170" s="371"/>
    </row>
    <row r="171" spans="1:11" s="102" customFormat="1" ht="18" customHeight="1" x14ac:dyDescent="0.2">
      <c r="A171" s="1"/>
      <c r="B171" s="373"/>
      <c r="C171" s="368"/>
      <c r="D171" s="368"/>
      <c r="E171" s="368"/>
      <c r="F171" s="368"/>
      <c r="G171" s="368"/>
      <c r="H171" s="368"/>
      <c r="I171" s="371"/>
      <c r="J171" s="371"/>
      <c r="K171" s="371"/>
    </row>
    <row r="172" spans="1:11" s="102" customFormat="1" ht="7.5" customHeight="1" x14ac:dyDescent="0.2">
      <c r="A172" s="1"/>
      <c r="B172" s="465"/>
      <c r="C172" s="366"/>
      <c r="D172" s="366"/>
      <c r="E172" s="366"/>
      <c r="F172" s="366"/>
      <c r="G172" s="366"/>
      <c r="H172" s="366"/>
      <c r="I172" s="366"/>
      <c r="J172" s="366"/>
      <c r="K172" s="366"/>
    </row>
    <row r="173" spans="1:11" s="102" customFormat="1" ht="18" customHeight="1" x14ac:dyDescent="0.2">
      <c r="A173" s="1"/>
      <c r="B173" s="466"/>
      <c r="C173" s="374"/>
      <c r="D173" s="374"/>
      <c r="E173" s="374"/>
      <c r="F173" s="374"/>
      <c r="G173" s="374"/>
      <c r="H173" s="374"/>
      <c r="I173" s="374"/>
      <c r="J173" s="374"/>
      <c r="K173" s="374"/>
    </row>
    <row r="174" spans="1:11" s="102" customFormat="1" x14ac:dyDescent="0.2">
      <c r="A174" s="363"/>
      <c r="B174" s="1"/>
      <c r="C174" s="1"/>
      <c r="D174" s="1"/>
      <c r="E174" s="1"/>
      <c r="F174" s="1"/>
      <c r="G174" s="1"/>
      <c r="H174" s="1"/>
      <c r="I174" s="1"/>
      <c r="J174" s="1"/>
      <c r="K174" s="1"/>
    </row>
    <row r="175" spans="1:11" s="102" customFormat="1" x14ac:dyDescent="0.2">
      <c r="A175" s="363"/>
      <c r="B175" s="158"/>
      <c r="C175" s="158"/>
      <c r="D175" s="1"/>
      <c r="E175" s="1"/>
      <c r="F175" s="1"/>
      <c r="G175" s="1"/>
      <c r="H175" s="1"/>
      <c r="I175" s="1"/>
      <c r="J175" s="1"/>
      <c r="K175" s="1"/>
    </row>
    <row r="176" spans="1:11" s="102" customFormat="1" x14ac:dyDescent="0.2">
      <c r="A176" s="1"/>
      <c r="B176" s="468"/>
      <c r="C176" s="468"/>
      <c r="D176" s="468"/>
      <c r="E176" s="468"/>
      <c r="F176" s="468"/>
      <c r="G176" s="468"/>
      <c r="H176" s="468"/>
      <c r="I176" s="468"/>
      <c r="J176" s="477"/>
      <c r="K176" s="477"/>
    </row>
    <row r="177" spans="1:11" s="102" customFormat="1" x14ac:dyDescent="0.2">
      <c r="A177" s="1"/>
      <c r="B177" s="468"/>
      <c r="C177" s="365"/>
      <c r="D177" s="365"/>
      <c r="E177" s="365"/>
      <c r="F177" s="365"/>
      <c r="G177" s="365"/>
      <c r="H177" s="365"/>
      <c r="I177" s="365"/>
      <c r="J177" s="365"/>
      <c r="K177" s="365"/>
    </row>
    <row r="178" spans="1:11" s="102" customFormat="1" ht="7.5" customHeight="1" x14ac:dyDescent="0.2">
      <c r="A178" s="1"/>
      <c r="B178" s="467"/>
      <c r="C178" s="366"/>
      <c r="D178" s="366"/>
      <c r="E178" s="366"/>
      <c r="F178" s="366"/>
      <c r="G178" s="366"/>
      <c r="H178" s="366"/>
      <c r="I178" s="366"/>
      <c r="J178" s="366"/>
      <c r="K178" s="366"/>
    </row>
    <row r="179" spans="1:11" s="102" customFormat="1" ht="15" customHeight="1" x14ac:dyDescent="0.2">
      <c r="A179" s="1"/>
      <c r="B179" s="467"/>
      <c r="C179" s="367"/>
      <c r="D179" s="367"/>
      <c r="E179" s="367"/>
      <c r="F179" s="367"/>
      <c r="G179" s="367"/>
      <c r="H179" s="367"/>
      <c r="I179" s="368"/>
      <c r="J179" s="368"/>
      <c r="K179" s="368"/>
    </row>
    <row r="180" spans="1:11" s="102" customFormat="1" ht="7.5" customHeight="1" x14ac:dyDescent="0.2">
      <c r="A180" s="1"/>
      <c r="B180" s="467"/>
      <c r="C180" s="366"/>
      <c r="D180" s="369"/>
      <c r="E180" s="369"/>
      <c r="F180" s="366"/>
      <c r="G180" s="369"/>
      <c r="H180" s="369"/>
      <c r="I180" s="366"/>
      <c r="J180" s="366"/>
      <c r="K180" s="366"/>
    </row>
    <row r="181" spans="1:11" s="102" customFormat="1" ht="15" customHeight="1" x14ac:dyDescent="0.2">
      <c r="A181" s="1"/>
      <c r="B181" s="467"/>
      <c r="C181" s="367"/>
      <c r="D181" s="367"/>
      <c r="E181" s="367"/>
      <c r="F181" s="367"/>
      <c r="G181" s="367"/>
      <c r="H181" s="367"/>
      <c r="I181" s="368"/>
      <c r="J181" s="368"/>
      <c r="K181" s="368"/>
    </row>
    <row r="182" spans="1:11" s="102" customFormat="1" ht="7.5" customHeight="1" x14ac:dyDescent="0.2">
      <c r="A182" s="1"/>
      <c r="B182" s="467"/>
      <c r="C182" s="366"/>
      <c r="D182" s="369"/>
      <c r="E182" s="369"/>
      <c r="F182" s="366"/>
      <c r="G182" s="369"/>
      <c r="H182" s="369"/>
      <c r="I182" s="366"/>
      <c r="J182" s="366"/>
      <c r="K182" s="366"/>
    </row>
    <row r="183" spans="1:11" s="102" customFormat="1" ht="15" customHeight="1" x14ac:dyDescent="0.2">
      <c r="A183" s="1"/>
      <c r="B183" s="467"/>
      <c r="C183" s="367"/>
      <c r="D183" s="367"/>
      <c r="E183" s="367"/>
      <c r="F183" s="367"/>
      <c r="G183" s="367"/>
      <c r="H183" s="367"/>
      <c r="I183" s="368"/>
      <c r="J183" s="368"/>
      <c r="K183" s="368"/>
    </row>
    <row r="184" spans="1:11" s="102" customFormat="1" ht="7.5" customHeight="1" x14ac:dyDescent="0.2">
      <c r="A184" s="1"/>
      <c r="B184" s="467"/>
      <c r="C184" s="366"/>
      <c r="D184" s="369"/>
      <c r="E184" s="369"/>
      <c r="F184" s="366"/>
      <c r="G184" s="369"/>
      <c r="H184" s="369"/>
      <c r="I184" s="366"/>
      <c r="J184" s="366"/>
      <c r="K184" s="366"/>
    </row>
    <row r="185" spans="1:11" s="102" customFormat="1" ht="15" customHeight="1" x14ac:dyDescent="0.2">
      <c r="A185" s="1"/>
      <c r="B185" s="467"/>
      <c r="C185" s="367"/>
      <c r="D185" s="367"/>
      <c r="E185" s="367"/>
      <c r="F185" s="367"/>
      <c r="G185" s="367"/>
      <c r="H185" s="367"/>
      <c r="I185" s="368"/>
      <c r="J185" s="368"/>
      <c r="K185" s="368"/>
    </row>
    <row r="186" spans="1:11" s="102" customFormat="1" ht="22.5" customHeight="1" x14ac:dyDescent="0.2">
      <c r="A186" s="1"/>
      <c r="B186" s="370"/>
      <c r="C186" s="367"/>
      <c r="D186" s="367"/>
      <c r="E186" s="367"/>
      <c r="F186" s="367"/>
      <c r="G186" s="367"/>
      <c r="H186" s="367"/>
      <c r="I186" s="371"/>
      <c r="J186" s="371"/>
      <c r="K186" s="371"/>
    </row>
    <row r="187" spans="1:11" s="102" customFormat="1" ht="22.5" customHeight="1" x14ac:dyDescent="0.2">
      <c r="A187" s="1"/>
      <c r="B187" s="370"/>
      <c r="C187" s="367"/>
      <c r="D187" s="367"/>
      <c r="E187" s="367"/>
      <c r="F187" s="367"/>
      <c r="G187" s="367"/>
      <c r="H187" s="367"/>
      <c r="I187" s="371"/>
      <c r="J187" s="371"/>
      <c r="K187" s="371"/>
    </row>
    <row r="188" spans="1:11" s="102" customFormat="1" ht="22.5" customHeight="1" x14ac:dyDescent="0.2">
      <c r="A188" s="1"/>
      <c r="B188" s="370"/>
      <c r="C188" s="367"/>
      <c r="D188" s="367"/>
      <c r="E188" s="367"/>
      <c r="F188" s="367"/>
      <c r="G188" s="367"/>
      <c r="H188" s="367"/>
      <c r="I188" s="371"/>
      <c r="J188" s="371"/>
      <c r="K188" s="371"/>
    </row>
    <row r="189" spans="1:11" s="102" customFormat="1" ht="18" customHeight="1" x14ac:dyDescent="0.2">
      <c r="A189" s="1"/>
      <c r="B189" s="373"/>
      <c r="C189" s="371"/>
      <c r="D189" s="371"/>
      <c r="E189" s="371"/>
      <c r="F189" s="371"/>
      <c r="G189" s="371"/>
      <c r="H189" s="371"/>
      <c r="I189" s="371"/>
      <c r="J189" s="371"/>
      <c r="K189" s="371"/>
    </row>
    <row r="190" spans="1:11" s="102" customFormat="1" ht="18" customHeight="1" x14ac:dyDescent="0.2">
      <c r="A190" s="1"/>
      <c r="B190" s="373"/>
      <c r="C190" s="367"/>
      <c r="D190" s="367"/>
      <c r="E190" s="367"/>
      <c r="F190" s="367"/>
      <c r="G190" s="367"/>
      <c r="H190" s="367"/>
      <c r="I190" s="371"/>
      <c r="J190" s="371"/>
      <c r="K190" s="371"/>
    </row>
    <row r="191" spans="1:11" s="102" customFormat="1" ht="7.5" customHeight="1" x14ac:dyDescent="0.2">
      <c r="A191" s="1"/>
      <c r="B191" s="465"/>
      <c r="C191" s="366"/>
      <c r="D191" s="366"/>
      <c r="E191" s="366"/>
      <c r="F191" s="366"/>
      <c r="G191" s="366"/>
      <c r="H191" s="366"/>
      <c r="I191" s="366"/>
      <c r="J191" s="366"/>
      <c r="K191" s="366"/>
    </row>
    <row r="192" spans="1:11" s="102" customFormat="1" ht="18" customHeight="1" x14ac:dyDescent="0.2">
      <c r="A192" s="1"/>
      <c r="B192" s="466"/>
      <c r="C192" s="374"/>
      <c r="D192" s="374"/>
      <c r="E192" s="374"/>
      <c r="F192" s="374"/>
      <c r="G192" s="374"/>
      <c r="H192" s="374"/>
      <c r="I192" s="374"/>
      <c r="J192" s="374"/>
      <c r="K192" s="374"/>
    </row>
    <row r="193" spans="1:11" s="102" customFormat="1" x14ac:dyDescent="0.2">
      <c r="A193" s="1"/>
      <c r="B193" s="1"/>
      <c r="C193" s="1"/>
      <c r="D193" s="1"/>
      <c r="E193" s="1"/>
      <c r="F193" s="1"/>
      <c r="G193" s="1"/>
      <c r="H193" s="1"/>
      <c r="I193" s="1"/>
      <c r="J193" s="1"/>
      <c r="K193" s="1"/>
    </row>
    <row r="194" spans="1:11" s="102" customFormat="1" x14ac:dyDescent="0.2">
      <c r="A194" s="1"/>
      <c r="B194" s="1"/>
      <c r="C194" s="1"/>
      <c r="D194" s="1"/>
      <c r="E194" s="1"/>
      <c r="F194" s="1"/>
      <c r="G194" s="1"/>
      <c r="H194" s="1"/>
      <c r="I194" s="1"/>
      <c r="J194" s="1"/>
      <c r="K194" s="1"/>
    </row>
    <row r="195" spans="1:11" s="102" customFormat="1" x14ac:dyDescent="0.2">
      <c r="A195" s="1"/>
      <c r="B195" s="1"/>
      <c r="C195" s="1"/>
      <c r="D195" s="1"/>
      <c r="E195" s="1"/>
      <c r="F195" s="1"/>
      <c r="G195" s="1"/>
      <c r="H195" s="1"/>
      <c r="I195" s="1"/>
      <c r="J195" s="1"/>
      <c r="K195" s="1"/>
    </row>
    <row r="196" spans="1:11" s="102" customFormat="1" x14ac:dyDescent="0.2">
      <c r="A196" s="1"/>
      <c r="B196" s="1"/>
      <c r="C196" s="1"/>
      <c r="D196" s="1"/>
      <c r="E196" s="1"/>
      <c r="F196" s="1"/>
      <c r="G196" s="1"/>
      <c r="H196" s="1"/>
      <c r="I196" s="1"/>
      <c r="J196" s="1"/>
      <c r="K196" s="1"/>
    </row>
    <row r="197" spans="1:11" s="102" customFormat="1" x14ac:dyDescent="0.2">
      <c r="A197" s="1"/>
      <c r="B197" s="1"/>
      <c r="C197" s="1"/>
      <c r="D197" s="1"/>
      <c r="E197" s="1"/>
      <c r="F197" s="1"/>
      <c r="G197" s="1"/>
      <c r="H197" s="1"/>
      <c r="I197" s="1"/>
      <c r="J197" s="1"/>
      <c r="K197" s="1"/>
    </row>
    <row r="198" spans="1:11" s="102" customFormat="1" x14ac:dyDescent="0.2">
      <c r="A198" s="1"/>
      <c r="B198" s="1"/>
      <c r="C198" s="1"/>
      <c r="D198" s="1"/>
      <c r="E198" s="1"/>
      <c r="F198" s="1"/>
      <c r="G198" s="1"/>
      <c r="H198" s="1"/>
      <c r="I198" s="1"/>
      <c r="J198" s="1"/>
      <c r="K198" s="1"/>
    </row>
    <row r="199" spans="1:11" s="102" customFormat="1" x14ac:dyDescent="0.2">
      <c r="A199" s="1"/>
      <c r="B199" s="1"/>
      <c r="C199" s="1"/>
      <c r="D199" s="1"/>
      <c r="E199" s="1"/>
      <c r="F199" s="1"/>
      <c r="G199" s="1"/>
      <c r="H199" s="1"/>
      <c r="I199" s="1"/>
      <c r="J199" s="1"/>
      <c r="K199" s="1"/>
    </row>
    <row r="200" spans="1:11" s="102" customFormat="1" x14ac:dyDescent="0.2">
      <c r="A200" s="1"/>
      <c r="B200" s="1"/>
      <c r="C200" s="1"/>
      <c r="D200" s="1"/>
      <c r="E200" s="1"/>
      <c r="F200" s="1"/>
      <c r="G200" s="1"/>
      <c r="H200" s="1"/>
      <c r="I200" s="1"/>
      <c r="J200" s="1"/>
      <c r="K200" s="1"/>
    </row>
    <row r="201" spans="1:11" s="102" customFormat="1" x14ac:dyDescent="0.2">
      <c r="A201" s="1"/>
      <c r="B201" s="1"/>
      <c r="C201" s="1"/>
      <c r="D201" s="1"/>
      <c r="E201" s="1"/>
      <c r="F201" s="1"/>
      <c r="G201" s="1"/>
      <c r="H201" s="1"/>
      <c r="I201" s="1"/>
      <c r="J201" s="1"/>
      <c r="K201" s="1"/>
    </row>
    <row r="202" spans="1:11" s="102" customFormat="1" x14ac:dyDescent="0.2">
      <c r="A202" s="1"/>
      <c r="B202" s="1"/>
      <c r="C202" s="1"/>
      <c r="D202" s="1"/>
      <c r="E202" s="1"/>
      <c r="F202" s="1"/>
      <c r="G202" s="1"/>
      <c r="H202" s="1"/>
      <c r="I202" s="1"/>
      <c r="J202" s="1"/>
      <c r="K202" s="1"/>
    </row>
    <row r="203" spans="1:11" s="102" customFormat="1" x14ac:dyDescent="0.2">
      <c r="A203" s="1"/>
      <c r="B203" s="1"/>
      <c r="C203" s="1"/>
      <c r="D203" s="1"/>
      <c r="E203" s="1"/>
      <c r="F203" s="1"/>
      <c r="G203" s="1"/>
      <c r="H203" s="1"/>
      <c r="I203" s="1"/>
      <c r="J203" s="1"/>
      <c r="K203" s="1"/>
    </row>
    <row r="204" spans="1:11" s="102" customFormat="1" x14ac:dyDescent="0.2">
      <c r="A204" s="1"/>
      <c r="B204" s="1"/>
      <c r="C204" s="1"/>
      <c r="D204" s="1"/>
      <c r="E204" s="1"/>
      <c r="F204" s="1"/>
      <c r="G204" s="1"/>
      <c r="H204" s="1"/>
      <c r="I204" s="1"/>
      <c r="J204" s="1"/>
      <c r="K204" s="1"/>
    </row>
    <row r="205" spans="1:11" s="102" customFormat="1" x14ac:dyDescent="0.2">
      <c r="A205" s="1"/>
      <c r="B205" s="1"/>
      <c r="C205" s="1"/>
      <c r="D205" s="1"/>
      <c r="E205" s="1"/>
      <c r="F205" s="1"/>
      <c r="G205" s="1"/>
      <c r="H205" s="1"/>
      <c r="I205" s="1"/>
      <c r="J205" s="1"/>
      <c r="K205" s="1"/>
    </row>
    <row r="206" spans="1:11" s="102" customFormat="1" x14ac:dyDescent="0.2">
      <c r="A206" s="1"/>
      <c r="B206" s="1"/>
      <c r="C206" s="1"/>
      <c r="D206" s="1"/>
      <c r="E206" s="1"/>
      <c r="F206" s="1"/>
      <c r="G206" s="1"/>
      <c r="H206" s="1"/>
      <c r="I206" s="1"/>
      <c r="J206" s="1"/>
      <c r="K206" s="1"/>
    </row>
    <row r="207" spans="1:11" s="102" customFormat="1" x14ac:dyDescent="0.2">
      <c r="A207" s="1"/>
      <c r="B207" s="1"/>
      <c r="C207" s="1"/>
      <c r="D207" s="1"/>
      <c r="E207" s="1"/>
      <c r="F207" s="1"/>
      <c r="G207" s="1"/>
      <c r="H207" s="1"/>
      <c r="I207" s="1"/>
      <c r="J207" s="1"/>
      <c r="K207" s="1"/>
    </row>
    <row r="208" spans="1:11" s="102" customFormat="1" x14ac:dyDescent="0.2">
      <c r="A208" s="1"/>
      <c r="B208" s="1"/>
      <c r="C208" s="1"/>
      <c r="D208" s="1"/>
      <c r="E208" s="1"/>
      <c r="F208" s="1"/>
      <c r="G208" s="1"/>
      <c r="H208" s="1"/>
      <c r="I208" s="1"/>
      <c r="J208" s="1"/>
      <c r="K208" s="1"/>
    </row>
    <row r="209" spans="1:11" s="102" customFormat="1" x14ac:dyDescent="0.2">
      <c r="A209" s="1"/>
      <c r="B209" s="1"/>
      <c r="C209" s="1"/>
      <c r="D209" s="1"/>
      <c r="E209" s="1"/>
      <c r="F209" s="1"/>
      <c r="G209" s="1"/>
      <c r="H209" s="1"/>
      <c r="I209" s="1"/>
      <c r="J209" s="1"/>
      <c r="K209" s="1"/>
    </row>
    <row r="210" spans="1:11" s="102" customFormat="1" x14ac:dyDescent="0.2">
      <c r="A210" s="1"/>
      <c r="B210" s="1"/>
      <c r="C210" s="1"/>
      <c r="D210" s="1"/>
      <c r="E210" s="1"/>
      <c r="F210" s="1"/>
      <c r="G210" s="1"/>
      <c r="H210" s="1"/>
      <c r="I210" s="1"/>
      <c r="J210" s="1"/>
      <c r="K210" s="1"/>
    </row>
    <row r="211" spans="1:11" s="102" customFormat="1" x14ac:dyDescent="0.2">
      <c r="A211" s="1"/>
      <c r="B211" s="1"/>
      <c r="C211" s="1"/>
      <c r="D211" s="1"/>
      <c r="E211" s="1"/>
      <c r="F211" s="1"/>
      <c r="G211" s="1"/>
      <c r="H211" s="1"/>
      <c r="I211" s="1"/>
      <c r="J211" s="1"/>
      <c r="K211" s="1"/>
    </row>
    <row r="212" spans="1:11" s="102" customFormat="1" x14ac:dyDescent="0.2">
      <c r="A212" s="1"/>
      <c r="B212" s="1"/>
      <c r="C212" s="1"/>
      <c r="D212" s="1"/>
      <c r="E212" s="1"/>
      <c r="F212" s="1"/>
      <c r="G212" s="1"/>
      <c r="H212" s="1"/>
      <c r="I212" s="1"/>
      <c r="J212" s="1"/>
      <c r="K212" s="1"/>
    </row>
    <row r="213" spans="1:11" s="102" customFormat="1" x14ac:dyDescent="0.2">
      <c r="A213" s="1"/>
      <c r="B213" s="1"/>
      <c r="C213" s="1"/>
      <c r="D213" s="1"/>
      <c r="E213" s="1"/>
      <c r="F213" s="1"/>
      <c r="G213" s="1"/>
      <c r="H213" s="1"/>
      <c r="I213" s="1"/>
      <c r="J213" s="1"/>
      <c r="K213" s="1"/>
    </row>
    <row r="214" spans="1:11" s="102" customFormat="1" x14ac:dyDescent="0.2">
      <c r="A214" s="1"/>
      <c r="B214" s="1"/>
      <c r="C214" s="1"/>
      <c r="D214" s="1"/>
      <c r="E214" s="1"/>
      <c r="F214" s="1"/>
      <c r="G214" s="1"/>
      <c r="H214" s="1"/>
      <c r="I214" s="1"/>
      <c r="J214" s="1"/>
      <c r="K214" s="1"/>
    </row>
    <row r="215" spans="1:11" s="102" customFormat="1" x14ac:dyDescent="0.2">
      <c r="A215" s="1"/>
      <c r="B215" s="1"/>
      <c r="C215" s="1"/>
      <c r="D215" s="1"/>
      <c r="E215" s="1"/>
      <c r="F215" s="1"/>
      <c r="G215" s="1"/>
      <c r="H215" s="1"/>
      <c r="I215" s="1"/>
      <c r="J215" s="1"/>
      <c r="K215" s="1"/>
    </row>
    <row r="216" spans="1:11" s="102" customFormat="1" x14ac:dyDescent="0.2">
      <c r="A216" s="1"/>
      <c r="B216" s="1"/>
      <c r="C216" s="1"/>
      <c r="D216" s="1"/>
      <c r="E216" s="1"/>
      <c r="F216" s="1"/>
      <c r="G216" s="1"/>
      <c r="H216" s="1"/>
      <c r="I216" s="1"/>
      <c r="J216" s="1"/>
      <c r="K216" s="1"/>
    </row>
    <row r="217" spans="1:11" s="102" customFormat="1" x14ac:dyDescent="0.2">
      <c r="A217" s="1"/>
      <c r="B217" s="1"/>
      <c r="C217" s="1"/>
      <c r="D217" s="1"/>
      <c r="E217" s="1"/>
      <c r="F217" s="1"/>
      <c r="G217" s="1"/>
      <c r="H217" s="1"/>
      <c r="I217" s="1"/>
      <c r="J217" s="1"/>
      <c r="K217" s="1"/>
    </row>
    <row r="218" spans="1:11" s="102" customFormat="1" x14ac:dyDescent="0.2">
      <c r="A218" s="1"/>
      <c r="B218" s="1"/>
      <c r="C218" s="1"/>
      <c r="D218" s="1"/>
      <c r="E218" s="1"/>
      <c r="F218" s="1"/>
      <c r="G218" s="1"/>
      <c r="H218" s="1"/>
      <c r="I218" s="1"/>
      <c r="J218" s="1"/>
      <c r="K218" s="1"/>
    </row>
    <row r="219" spans="1:11" s="102" customFormat="1" x14ac:dyDescent="0.2">
      <c r="A219" s="1"/>
      <c r="B219" s="1"/>
      <c r="C219" s="1"/>
      <c r="D219" s="1"/>
      <c r="E219" s="1"/>
      <c r="F219" s="1"/>
      <c r="G219" s="1"/>
      <c r="H219" s="1"/>
      <c r="I219" s="1"/>
      <c r="J219" s="1"/>
      <c r="K219" s="1"/>
    </row>
    <row r="220" spans="1:11" s="102" customFormat="1" x14ac:dyDescent="0.2">
      <c r="A220" s="1"/>
      <c r="B220" s="1"/>
      <c r="C220" s="1"/>
      <c r="D220" s="1"/>
      <c r="E220" s="1"/>
      <c r="F220" s="1"/>
      <c r="G220" s="1"/>
      <c r="H220" s="1"/>
      <c r="I220" s="1"/>
      <c r="J220" s="1"/>
      <c r="K220" s="1"/>
    </row>
    <row r="221" spans="1:11" s="102" customFormat="1" x14ac:dyDescent="0.2">
      <c r="A221" s="1"/>
      <c r="B221" s="1"/>
      <c r="C221" s="1"/>
      <c r="D221" s="1"/>
      <c r="E221" s="1"/>
      <c r="F221" s="1"/>
      <c r="G221" s="1"/>
      <c r="H221" s="1"/>
      <c r="I221" s="1"/>
      <c r="J221" s="1"/>
      <c r="K221" s="1"/>
    </row>
    <row r="222" spans="1:11" s="102" customFormat="1" x14ac:dyDescent="0.2">
      <c r="A222" s="1"/>
      <c r="B222" s="1"/>
      <c r="C222" s="1"/>
      <c r="D222" s="1"/>
      <c r="E222" s="1"/>
      <c r="F222" s="1"/>
      <c r="G222" s="1"/>
      <c r="H222" s="1"/>
      <c r="I222" s="1"/>
      <c r="J222" s="1"/>
      <c r="K222" s="1"/>
    </row>
    <row r="223" spans="1:11" s="102" customFormat="1" x14ac:dyDescent="0.2">
      <c r="A223" s="1"/>
      <c r="B223" s="1"/>
      <c r="C223" s="1"/>
      <c r="D223" s="1"/>
      <c r="E223" s="1"/>
      <c r="F223" s="1"/>
      <c r="G223" s="1"/>
      <c r="H223" s="1"/>
      <c r="I223" s="1"/>
      <c r="J223" s="1"/>
      <c r="K223" s="1"/>
    </row>
    <row r="224" spans="1:11" s="102" customFormat="1" x14ac:dyDescent="0.2">
      <c r="A224" s="1"/>
      <c r="B224" s="1"/>
      <c r="C224" s="1"/>
      <c r="D224" s="1"/>
      <c r="E224" s="1"/>
      <c r="F224" s="1"/>
      <c r="G224" s="1"/>
      <c r="H224" s="1"/>
      <c r="I224" s="1"/>
      <c r="J224" s="1"/>
      <c r="K224" s="1"/>
    </row>
    <row r="225" spans="1:11" s="102" customFormat="1" x14ac:dyDescent="0.2">
      <c r="A225" s="1"/>
      <c r="B225" s="1"/>
      <c r="C225" s="1"/>
      <c r="D225" s="1"/>
      <c r="E225" s="1"/>
      <c r="F225" s="1"/>
      <c r="G225" s="1"/>
      <c r="H225" s="1"/>
      <c r="I225" s="1"/>
      <c r="J225" s="1"/>
      <c r="K225" s="1"/>
    </row>
    <row r="226" spans="1:11" s="102" customFormat="1" x14ac:dyDescent="0.2">
      <c r="A226" s="1"/>
      <c r="B226" s="1"/>
      <c r="C226" s="1"/>
      <c r="D226" s="1"/>
      <c r="E226" s="1"/>
      <c r="F226" s="1"/>
      <c r="G226" s="1"/>
      <c r="H226" s="1"/>
      <c r="I226" s="1"/>
      <c r="J226" s="1"/>
      <c r="K226" s="1"/>
    </row>
    <row r="227" spans="1:11" s="102" customFormat="1" x14ac:dyDescent="0.2">
      <c r="A227" s="1"/>
      <c r="B227" s="1"/>
      <c r="C227" s="1"/>
      <c r="D227" s="1"/>
      <c r="E227" s="1"/>
      <c r="F227" s="1"/>
      <c r="G227" s="1"/>
      <c r="H227" s="1"/>
      <c r="I227" s="1"/>
      <c r="J227" s="1"/>
      <c r="K227" s="1"/>
    </row>
    <row r="228" spans="1:11" s="102" customFormat="1" x14ac:dyDescent="0.2">
      <c r="A228" s="1"/>
      <c r="B228" s="1"/>
      <c r="C228" s="1"/>
      <c r="D228" s="1"/>
      <c r="E228" s="1"/>
      <c r="F228" s="1"/>
      <c r="G228" s="1"/>
      <c r="H228" s="1"/>
      <c r="I228" s="1"/>
      <c r="J228" s="1"/>
      <c r="K228" s="1"/>
    </row>
    <row r="229" spans="1:11" s="102" customFormat="1" x14ac:dyDescent="0.2">
      <c r="A229" s="1"/>
      <c r="B229" s="1"/>
      <c r="C229" s="1"/>
      <c r="D229" s="1"/>
      <c r="E229" s="1"/>
      <c r="F229" s="1"/>
      <c r="G229" s="1"/>
      <c r="H229" s="1"/>
      <c r="I229" s="1"/>
      <c r="J229" s="1"/>
      <c r="K229" s="1"/>
    </row>
    <row r="230" spans="1:11" s="102" customFormat="1" x14ac:dyDescent="0.2">
      <c r="A230" s="1"/>
      <c r="B230" s="1"/>
      <c r="C230" s="1"/>
      <c r="D230" s="1"/>
      <c r="E230" s="1"/>
      <c r="F230" s="1"/>
      <c r="G230" s="1"/>
      <c r="H230" s="1"/>
      <c r="I230" s="1"/>
      <c r="J230" s="1"/>
      <c r="K230" s="1"/>
    </row>
    <row r="231" spans="1:11" s="102" customFormat="1" x14ac:dyDescent="0.2">
      <c r="A231" s="1"/>
      <c r="B231" s="1"/>
      <c r="C231" s="1"/>
      <c r="D231" s="1"/>
      <c r="E231" s="1"/>
      <c r="F231" s="1"/>
      <c r="G231" s="1"/>
      <c r="H231" s="1"/>
      <c r="I231" s="1"/>
      <c r="J231" s="1"/>
      <c r="K231" s="1"/>
    </row>
    <row r="232" spans="1:11" s="102" customFormat="1" x14ac:dyDescent="0.2">
      <c r="A232" s="1"/>
      <c r="B232" s="1"/>
      <c r="C232" s="1"/>
      <c r="D232" s="1"/>
      <c r="E232" s="1"/>
      <c r="F232" s="1"/>
      <c r="G232" s="1"/>
      <c r="H232" s="1"/>
      <c r="I232" s="1"/>
      <c r="J232" s="1"/>
      <c r="K232" s="1"/>
    </row>
    <row r="233" spans="1:11" s="102" customFormat="1" x14ac:dyDescent="0.2">
      <c r="A233" s="1"/>
      <c r="B233" s="1"/>
      <c r="C233" s="1"/>
      <c r="D233" s="1"/>
      <c r="E233" s="1"/>
      <c r="F233" s="1"/>
      <c r="G233" s="1"/>
      <c r="H233" s="1"/>
      <c r="I233" s="1"/>
      <c r="J233" s="1"/>
      <c r="K233" s="1"/>
    </row>
    <row r="234" spans="1:11" s="102" customFormat="1" x14ac:dyDescent="0.2">
      <c r="A234" s="1"/>
      <c r="B234" s="1"/>
      <c r="C234" s="1"/>
      <c r="D234" s="1"/>
      <c r="E234" s="1"/>
      <c r="F234" s="1"/>
      <c r="G234" s="1"/>
      <c r="H234" s="1"/>
      <c r="I234" s="1"/>
      <c r="J234" s="1"/>
      <c r="K234" s="1"/>
    </row>
    <row r="235" spans="1:11" s="102" customFormat="1" x14ac:dyDescent="0.2">
      <c r="A235" s="1"/>
      <c r="B235" s="1"/>
      <c r="C235" s="1"/>
      <c r="D235" s="1"/>
      <c r="E235" s="1"/>
      <c r="F235" s="1"/>
      <c r="G235" s="1"/>
      <c r="H235" s="1"/>
      <c r="I235" s="1"/>
      <c r="J235" s="1"/>
      <c r="K235" s="1"/>
    </row>
    <row r="236" spans="1:11" s="102" customFormat="1" x14ac:dyDescent="0.2">
      <c r="A236" s="1"/>
      <c r="B236" s="1"/>
      <c r="C236" s="1"/>
      <c r="D236" s="1"/>
      <c r="E236" s="1"/>
      <c r="F236" s="1"/>
      <c r="G236" s="1"/>
      <c r="H236" s="1"/>
      <c r="I236" s="1"/>
      <c r="J236" s="1"/>
      <c r="K236" s="1"/>
    </row>
    <row r="237" spans="1:11" s="102" customFormat="1" x14ac:dyDescent="0.2">
      <c r="A237" s="1"/>
      <c r="B237" s="1"/>
      <c r="C237" s="1"/>
      <c r="D237" s="1"/>
      <c r="E237" s="1"/>
      <c r="F237" s="1"/>
      <c r="G237" s="1"/>
      <c r="H237" s="1"/>
      <c r="I237" s="1"/>
      <c r="J237" s="1"/>
      <c r="K237" s="1"/>
    </row>
    <row r="238" spans="1:11" s="102" customFormat="1" x14ac:dyDescent="0.2">
      <c r="A238" s="1"/>
      <c r="B238" s="1"/>
      <c r="C238" s="1"/>
      <c r="D238" s="1"/>
      <c r="E238" s="1"/>
      <c r="F238" s="1"/>
      <c r="G238" s="1"/>
      <c r="H238" s="1"/>
      <c r="I238" s="1"/>
      <c r="J238" s="1"/>
      <c r="K238" s="1"/>
    </row>
    <row r="239" spans="1:11" s="102" customFormat="1" x14ac:dyDescent="0.2">
      <c r="A239" s="1"/>
      <c r="B239" s="1"/>
      <c r="C239" s="1"/>
      <c r="D239" s="1"/>
      <c r="E239" s="1"/>
      <c r="F239" s="1"/>
      <c r="G239" s="1"/>
      <c r="H239" s="1"/>
      <c r="I239" s="1"/>
      <c r="J239" s="1"/>
      <c r="K239" s="1"/>
    </row>
    <row r="240" spans="1:11" s="102" customFormat="1" x14ac:dyDescent="0.2">
      <c r="A240" s="1"/>
      <c r="B240" s="1"/>
      <c r="C240" s="1"/>
      <c r="D240" s="1"/>
      <c r="E240" s="1"/>
      <c r="F240" s="1"/>
      <c r="G240" s="1"/>
      <c r="H240" s="1"/>
      <c r="I240" s="1"/>
      <c r="J240" s="1"/>
      <c r="K240" s="1"/>
    </row>
    <row r="241" spans="1:11" s="102" customFormat="1" x14ac:dyDescent="0.2">
      <c r="A241" s="1"/>
      <c r="B241" s="1"/>
      <c r="C241" s="1"/>
      <c r="D241" s="1"/>
      <c r="E241" s="1"/>
      <c r="F241" s="1"/>
      <c r="G241" s="1"/>
      <c r="H241" s="1"/>
      <c r="I241" s="1"/>
      <c r="J241" s="1"/>
      <c r="K241" s="1"/>
    </row>
    <row r="242" spans="1:11" s="102" customFormat="1" x14ac:dyDescent="0.2">
      <c r="A242" s="1"/>
      <c r="B242" s="1"/>
      <c r="C242" s="1"/>
      <c r="D242" s="1"/>
      <c r="E242" s="1"/>
      <c r="F242" s="1"/>
      <c r="G242" s="1"/>
      <c r="H242" s="1"/>
      <c r="I242" s="1"/>
      <c r="J242" s="1"/>
      <c r="K242" s="1"/>
    </row>
    <row r="243" spans="1:11" s="102" customFormat="1" x14ac:dyDescent="0.2">
      <c r="A243" s="1"/>
      <c r="B243" s="1"/>
      <c r="C243" s="1"/>
      <c r="D243" s="1"/>
      <c r="E243" s="1"/>
      <c r="F243" s="1"/>
      <c r="G243" s="1"/>
      <c r="H243" s="1"/>
      <c r="I243" s="1"/>
      <c r="J243" s="1"/>
      <c r="K243" s="1"/>
    </row>
    <row r="244" spans="1:11" s="102" customFormat="1" x14ac:dyDescent="0.2">
      <c r="A244" s="1"/>
      <c r="B244" s="1"/>
      <c r="C244" s="1"/>
      <c r="D244" s="1"/>
      <c r="E244" s="1"/>
      <c r="F244" s="1"/>
      <c r="G244" s="1"/>
      <c r="H244" s="1"/>
      <c r="I244" s="1"/>
      <c r="J244" s="1"/>
      <c r="K244" s="1"/>
    </row>
    <row r="245" spans="1:11" s="102" customFormat="1" x14ac:dyDescent="0.2">
      <c r="A245" s="1"/>
      <c r="B245" s="1"/>
      <c r="C245" s="1"/>
      <c r="D245" s="1"/>
      <c r="E245" s="1"/>
      <c r="F245" s="1"/>
      <c r="G245" s="1"/>
      <c r="H245" s="1"/>
      <c r="I245" s="1"/>
      <c r="J245" s="1"/>
      <c r="K245" s="1"/>
    </row>
    <row r="246" spans="1:11" s="102" customFormat="1" x14ac:dyDescent="0.2">
      <c r="A246" s="1"/>
      <c r="B246" s="1"/>
      <c r="C246" s="1"/>
      <c r="D246" s="1"/>
      <c r="E246" s="1"/>
      <c r="F246" s="1"/>
      <c r="G246" s="1"/>
      <c r="H246" s="1"/>
      <c r="I246" s="1"/>
      <c r="J246" s="1"/>
      <c r="K246" s="1"/>
    </row>
    <row r="247" spans="1:11" s="102" customFormat="1" x14ac:dyDescent="0.2">
      <c r="A247" s="1"/>
      <c r="B247" s="1"/>
      <c r="C247" s="1"/>
      <c r="D247" s="1"/>
      <c r="E247" s="1"/>
      <c r="F247" s="1"/>
      <c r="G247" s="1"/>
      <c r="H247" s="1"/>
      <c r="I247" s="1"/>
      <c r="J247" s="1"/>
      <c r="K247" s="1"/>
    </row>
    <row r="248" spans="1:11" s="102" customFormat="1" x14ac:dyDescent="0.2">
      <c r="A248" s="1"/>
      <c r="B248" s="1"/>
      <c r="C248" s="1"/>
      <c r="D248" s="1"/>
      <c r="E248" s="1"/>
      <c r="F248" s="1"/>
      <c r="G248" s="1"/>
      <c r="H248" s="1"/>
      <c r="I248" s="1"/>
      <c r="J248" s="1"/>
      <c r="K248" s="1"/>
    </row>
    <row r="249" spans="1:11" s="102" customFormat="1" x14ac:dyDescent="0.2">
      <c r="A249" s="1"/>
      <c r="B249" s="1"/>
      <c r="C249" s="1"/>
      <c r="D249" s="1"/>
      <c r="E249" s="1"/>
      <c r="F249" s="1"/>
      <c r="G249" s="1"/>
      <c r="H249" s="1"/>
      <c r="I249" s="1"/>
      <c r="J249" s="1"/>
      <c r="K249" s="1"/>
    </row>
    <row r="250" spans="1:11" s="102" customFormat="1" x14ac:dyDescent="0.2">
      <c r="A250" s="1"/>
      <c r="B250" s="1"/>
      <c r="C250" s="1"/>
      <c r="D250" s="1"/>
      <c r="E250" s="1"/>
      <c r="F250" s="1"/>
      <c r="G250" s="1"/>
      <c r="H250" s="1"/>
      <c r="I250" s="1"/>
      <c r="J250" s="1"/>
      <c r="K250" s="1"/>
    </row>
    <row r="251" spans="1:11" s="102" customFormat="1" x14ac:dyDescent="0.2">
      <c r="A251" s="1"/>
      <c r="B251" s="1"/>
      <c r="C251" s="1"/>
      <c r="D251" s="1"/>
      <c r="E251" s="1"/>
      <c r="F251" s="1"/>
      <c r="G251" s="1"/>
      <c r="H251" s="1"/>
      <c r="I251" s="1"/>
      <c r="J251" s="1"/>
      <c r="K251" s="1"/>
    </row>
    <row r="252" spans="1:11" s="102" customFormat="1" x14ac:dyDescent="0.2">
      <c r="A252" s="1"/>
      <c r="B252" s="1"/>
      <c r="C252" s="1"/>
      <c r="D252" s="1"/>
      <c r="E252" s="1"/>
      <c r="F252" s="1"/>
      <c r="G252" s="1"/>
      <c r="H252" s="1"/>
      <c r="I252" s="1"/>
      <c r="J252" s="1"/>
      <c r="K252" s="1"/>
    </row>
    <row r="253" spans="1:11" s="102" customFormat="1" x14ac:dyDescent="0.2">
      <c r="A253" s="1"/>
      <c r="B253" s="1"/>
      <c r="C253" s="1"/>
      <c r="D253" s="1"/>
      <c r="E253" s="1"/>
      <c r="F253" s="1"/>
      <c r="G253" s="1"/>
      <c r="H253" s="1"/>
      <c r="I253" s="1"/>
      <c r="J253" s="1"/>
      <c r="K253" s="1"/>
    </row>
    <row r="254" spans="1:11" s="102" customFormat="1" x14ac:dyDescent="0.2">
      <c r="A254" s="1"/>
      <c r="B254" s="1"/>
      <c r="C254" s="1"/>
      <c r="D254" s="1"/>
      <c r="E254" s="1"/>
      <c r="F254" s="1"/>
      <c r="G254" s="1"/>
      <c r="H254" s="1"/>
      <c r="I254" s="1"/>
      <c r="J254" s="1"/>
      <c r="K254" s="1"/>
    </row>
    <row r="255" spans="1:11" s="102" customFormat="1" x14ac:dyDescent="0.2">
      <c r="A255" s="1"/>
      <c r="B255" s="1"/>
      <c r="C255" s="1"/>
      <c r="D255" s="1"/>
      <c r="E255" s="1"/>
      <c r="F255" s="1"/>
      <c r="G255" s="1"/>
      <c r="H255" s="1"/>
      <c r="I255" s="1"/>
      <c r="J255" s="1"/>
      <c r="K255" s="1"/>
    </row>
    <row r="256" spans="1:11" s="102" customFormat="1" x14ac:dyDescent="0.2">
      <c r="A256" s="1"/>
      <c r="B256" s="1"/>
      <c r="C256" s="1"/>
      <c r="D256" s="1"/>
      <c r="E256" s="1"/>
      <c r="F256" s="1"/>
      <c r="G256" s="1"/>
      <c r="H256" s="1"/>
      <c r="I256" s="1"/>
      <c r="J256" s="1"/>
      <c r="K256" s="1"/>
    </row>
    <row r="257" spans="1:11" s="102" customFormat="1" x14ac:dyDescent="0.2">
      <c r="A257" s="1"/>
      <c r="B257" s="1"/>
      <c r="C257" s="1"/>
      <c r="D257" s="1"/>
      <c r="E257" s="1"/>
      <c r="F257" s="1"/>
      <c r="G257" s="1"/>
      <c r="H257" s="1"/>
      <c r="I257" s="1"/>
      <c r="J257" s="1"/>
      <c r="K257" s="1"/>
    </row>
    <row r="258" spans="1:11" s="102" customFormat="1" x14ac:dyDescent="0.2">
      <c r="A258" s="1"/>
      <c r="B258" s="1"/>
      <c r="C258" s="1"/>
      <c r="D258" s="1"/>
      <c r="E258" s="1"/>
      <c r="F258" s="1"/>
      <c r="G258" s="1"/>
      <c r="H258" s="1"/>
      <c r="I258" s="1"/>
      <c r="J258" s="1"/>
      <c r="K258" s="1"/>
    </row>
    <row r="259" spans="1:11" s="102" customFormat="1" x14ac:dyDescent="0.2">
      <c r="A259" s="1"/>
      <c r="B259" s="1"/>
      <c r="C259" s="1"/>
      <c r="D259" s="1"/>
      <c r="E259" s="1"/>
      <c r="F259" s="1"/>
      <c r="G259" s="1"/>
      <c r="H259" s="1"/>
      <c r="I259" s="1"/>
      <c r="J259" s="1"/>
      <c r="K259" s="1"/>
    </row>
    <row r="260" spans="1:11" s="102" customFormat="1" x14ac:dyDescent="0.2">
      <c r="A260" s="1"/>
      <c r="B260" s="1"/>
      <c r="C260" s="1"/>
      <c r="D260" s="1"/>
      <c r="E260" s="1"/>
      <c r="F260" s="1"/>
      <c r="G260" s="1"/>
      <c r="H260" s="1"/>
      <c r="I260" s="1"/>
      <c r="J260" s="1"/>
      <c r="K260" s="1"/>
    </row>
    <row r="261" spans="1:11" s="102" customFormat="1" x14ac:dyDescent="0.2">
      <c r="A261" s="1"/>
      <c r="B261" s="1"/>
      <c r="C261" s="1"/>
      <c r="D261" s="1"/>
      <c r="E261" s="1"/>
      <c r="F261" s="1"/>
      <c r="G261" s="1"/>
      <c r="H261" s="1"/>
      <c r="I261" s="1"/>
      <c r="J261" s="1"/>
      <c r="K261" s="1"/>
    </row>
    <row r="262" spans="1:11" s="102" customFormat="1" x14ac:dyDescent="0.2">
      <c r="A262" s="1"/>
      <c r="B262" s="1"/>
      <c r="C262" s="1"/>
      <c r="D262" s="1"/>
      <c r="E262" s="1"/>
      <c r="F262" s="1"/>
      <c r="G262" s="1"/>
      <c r="H262" s="1"/>
      <c r="I262" s="1"/>
      <c r="J262" s="1"/>
      <c r="K262" s="1"/>
    </row>
    <row r="263" spans="1:11" s="102" customFormat="1" x14ac:dyDescent="0.2">
      <c r="A263" s="1"/>
      <c r="B263" s="1"/>
      <c r="C263" s="1"/>
      <c r="D263" s="1"/>
      <c r="E263" s="1"/>
      <c r="F263" s="1"/>
      <c r="G263" s="1"/>
      <c r="H263" s="1"/>
      <c r="I263" s="1"/>
      <c r="J263" s="1"/>
      <c r="K263" s="1"/>
    </row>
    <row r="264" spans="1:11" s="102" customFormat="1" x14ac:dyDescent="0.2">
      <c r="A264" s="1"/>
      <c r="B264" s="1"/>
      <c r="C264" s="1"/>
      <c r="D264" s="1"/>
      <c r="E264" s="1"/>
      <c r="F264" s="1"/>
      <c r="G264" s="1"/>
      <c r="H264" s="1"/>
      <c r="I264" s="1"/>
      <c r="J264" s="1"/>
      <c r="K264" s="1"/>
    </row>
    <row r="265" spans="1:11" s="102" customFormat="1" x14ac:dyDescent="0.2">
      <c r="A265" s="1"/>
      <c r="B265" s="1"/>
      <c r="C265" s="1"/>
      <c r="D265" s="1"/>
      <c r="E265" s="1"/>
      <c r="F265" s="1"/>
      <c r="G265" s="1"/>
      <c r="H265" s="1"/>
      <c r="I265" s="1"/>
      <c r="J265" s="1"/>
      <c r="K265" s="1"/>
    </row>
    <row r="266" spans="1:11" s="102" customFormat="1" x14ac:dyDescent="0.2">
      <c r="A266" s="1"/>
      <c r="B266" s="1"/>
      <c r="C266" s="1"/>
      <c r="D266" s="1"/>
      <c r="E266" s="1"/>
      <c r="F266" s="1"/>
      <c r="G266" s="1"/>
      <c r="H266" s="1"/>
      <c r="I266" s="1"/>
      <c r="J266" s="1"/>
      <c r="K266" s="1"/>
    </row>
    <row r="267" spans="1:11" s="102" customFormat="1" x14ac:dyDescent="0.2">
      <c r="A267" s="1"/>
      <c r="B267" s="1"/>
      <c r="C267" s="1"/>
      <c r="D267" s="1"/>
      <c r="E267" s="1"/>
      <c r="F267" s="1"/>
      <c r="G267" s="1"/>
      <c r="H267" s="1"/>
      <c r="I267" s="1"/>
      <c r="J267" s="1"/>
      <c r="K267" s="1"/>
    </row>
    <row r="268" spans="1:11" s="102" customFormat="1" x14ac:dyDescent="0.2">
      <c r="A268" s="1"/>
      <c r="B268" s="1"/>
      <c r="C268" s="1"/>
      <c r="D268" s="1"/>
      <c r="E268" s="1"/>
      <c r="F268" s="1"/>
      <c r="G268" s="1"/>
      <c r="H268" s="1"/>
      <c r="I268" s="1"/>
      <c r="J268" s="1"/>
      <c r="K268" s="1"/>
    </row>
    <row r="269" spans="1:11" s="102" customFormat="1" x14ac:dyDescent="0.2">
      <c r="A269" s="1"/>
      <c r="B269" s="1"/>
      <c r="C269" s="1"/>
      <c r="D269" s="1"/>
      <c r="E269" s="1"/>
      <c r="F269" s="1"/>
      <c r="G269" s="1"/>
      <c r="H269" s="1"/>
      <c r="I269" s="1"/>
      <c r="J269" s="1"/>
      <c r="K269" s="1"/>
    </row>
    <row r="270" spans="1:11" s="102" customFormat="1" x14ac:dyDescent="0.2">
      <c r="A270" s="1"/>
      <c r="B270" s="1"/>
      <c r="C270" s="1"/>
      <c r="D270" s="1"/>
      <c r="E270" s="1"/>
      <c r="F270" s="1"/>
      <c r="G270" s="1"/>
      <c r="H270" s="1"/>
      <c r="I270" s="1"/>
      <c r="J270" s="1"/>
      <c r="K270" s="1"/>
    </row>
    <row r="271" spans="1:11" s="102" customFormat="1" x14ac:dyDescent="0.2">
      <c r="A271" s="1"/>
      <c r="B271" s="1"/>
      <c r="C271" s="1"/>
      <c r="D271" s="1"/>
      <c r="E271" s="1"/>
      <c r="F271" s="1"/>
      <c r="G271" s="1"/>
      <c r="H271" s="1"/>
      <c r="I271" s="1"/>
      <c r="J271" s="1"/>
      <c r="K271" s="1"/>
    </row>
    <row r="272" spans="1:11" s="102" customFormat="1" x14ac:dyDescent="0.2">
      <c r="A272" s="1"/>
      <c r="B272" s="1"/>
      <c r="C272" s="1"/>
      <c r="D272" s="1"/>
      <c r="E272" s="1"/>
      <c r="F272" s="1"/>
      <c r="G272" s="1"/>
      <c r="H272" s="1"/>
      <c r="I272" s="1"/>
      <c r="J272" s="1"/>
      <c r="K272" s="1"/>
    </row>
    <row r="273" spans="1:11" s="102" customFormat="1" x14ac:dyDescent="0.2">
      <c r="A273" s="1"/>
      <c r="B273" s="1"/>
      <c r="C273" s="1"/>
      <c r="D273" s="1"/>
      <c r="E273" s="1"/>
      <c r="F273" s="1"/>
      <c r="G273" s="1"/>
      <c r="H273" s="1"/>
      <c r="I273" s="1"/>
      <c r="J273" s="1"/>
      <c r="K273" s="1"/>
    </row>
    <row r="274" spans="1:11" s="102" customFormat="1" x14ac:dyDescent="0.2">
      <c r="A274" s="1"/>
      <c r="B274" s="1"/>
      <c r="C274" s="1"/>
      <c r="D274" s="1"/>
      <c r="E274" s="1"/>
      <c r="F274" s="1"/>
      <c r="G274" s="1"/>
      <c r="H274" s="1"/>
      <c r="I274" s="1"/>
      <c r="J274" s="1"/>
      <c r="K274" s="1"/>
    </row>
    <row r="275" spans="1:11" s="102" customFormat="1" x14ac:dyDescent="0.2">
      <c r="A275" s="1"/>
      <c r="B275" s="1"/>
      <c r="C275" s="1"/>
      <c r="D275" s="1"/>
      <c r="E275" s="1"/>
      <c r="F275" s="1"/>
      <c r="G275" s="1"/>
      <c r="H275" s="1"/>
      <c r="I275" s="1"/>
      <c r="J275" s="1"/>
      <c r="K275" s="1"/>
    </row>
    <row r="276" spans="1:11" s="102" customFormat="1" x14ac:dyDescent="0.2">
      <c r="A276" s="1"/>
      <c r="B276" s="1"/>
      <c r="C276" s="1"/>
      <c r="D276" s="1"/>
      <c r="E276" s="1"/>
      <c r="F276" s="1"/>
      <c r="G276" s="1"/>
      <c r="H276" s="1"/>
      <c r="I276" s="1"/>
      <c r="J276" s="1"/>
      <c r="K276" s="1"/>
    </row>
  </sheetData>
  <sheetProtection formatCells="0" formatColumns="0" formatRows="0" insertHyperlinks="0" autoFilter="0" pivotTables="0"/>
  <mergeCells count="90">
    <mergeCell ref="B9:B10"/>
    <mergeCell ref="B5:B6"/>
    <mergeCell ref="C5:E5"/>
    <mergeCell ref="F5:H5"/>
    <mergeCell ref="I5:K5"/>
    <mergeCell ref="B7:B8"/>
    <mergeCell ref="B11:B12"/>
    <mergeCell ref="B13:B14"/>
    <mergeCell ref="B20:B21"/>
    <mergeCell ref="B24:B25"/>
    <mergeCell ref="C24:E24"/>
    <mergeCell ref="B47:B48"/>
    <mergeCell ref="I24:K24"/>
    <mergeCell ref="B26:B27"/>
    <mergeCell ref="B28:B29"/>
    <mergeCell ref="B30:B31"/>
    <mergeCell ref="B32:B33"/>
    <mergeCell ref="B39:B40"/>
    <mergeCell ref="F24:H24"/>
    <mergeCell ref="B43:B44"/>
    <mergeCell ref="C43:E43"/>
    <mergeCell ref="F43:H43"/>
    <mergeCell ref="I43:K43"/>
    <mergeCell ref="B45:B46"/>
    <mergeCell ref="B49:B50"/>
    <mergeCell ref="B51:B52"/>
    <mergeCell ref="B58:B59"/>
    <mergeCell ref="B62:B63"/>
    <mergeCell ref="C62:E62"/>
    <mergeCell ref="B85:B86"/>
    <mergeCell ref="I62:K62"/>
    <mergeCell ref="B64:B65"/>
    <mergeCell ref="B66:B67"/>
    <mergeCell ref="B68:B69"/>
    <mergeCell ref="B70:B71"/>
    <mergeCell ref="B77:B78"/>
    <mergeCell ref="F62:H62"/>
    <mergeCell ref="B81:B82"/>
    <mergeCell ref="C81:E81"/>
    <mergeCell ref="F81:H81"/>
    <mergeCell ref="I81:K81"/>
    <mergeCell ref="B83:B84"/>
    <mergeCell ref="B87:B88"/>
    <mergeCell ref="B89:B90"/>
    <mergeCell ref="B96:B97"/>
    <mergeCell ref="B100:B101"/>
    <mergeCell ref="C100:E100"/>
    <mergeCell ref="B123:B124"/>
    <mergeCell ref="I100:K100"/>
    <mergeCell ref="B102:B103"/>
    <mergeCell ref="B104:B105"/>
    <mergeCell ref="B106:B107"/>
    <mergeCell ref="B108:B109"/>
    <mergeCell ref="B115:B116"/>
    <mergeCell ref="F100:H100"/>
    <mergeCell ref="B119:B120"/>
    <mergeCell ref="C119:E119"/>
    <mergeCell ref="F119:H119"/>
    <mergeCell ref="I119:K119"/>
    <mergeCell ref="B121:B122"/>
    <mergeCell ref="B125:B126"/>
    <mergeCell ref="B127:B128"/>
    <mergeCell ref="B134:B135"/>
    <mergeCell ref="B138:B139"/>
    <mergeCell ref="C138:E138"/>
    <mergeCell ref="B161:B162"/>
    <mergeCell ref="I138:K138"/>
    <mergeCell ref="B140:B141"/>
    <mergeCell ref="B142:B143"/>
    <mergeCell ref="B144:B145"/>
    <mergeCell ref="B146:B147"/>
    <mergeCell ref="B153:B154"/>
    <mergeCell ref="F138:H138"/>
    <mergeCell ref="B157:B158"/>
    <mergeCell ref="C157:E157"/>
    <mergeCell ref="F157:H157"/>
    <mergeCell ref="I157:K157"/>
    <mergeCell ref="B159:B160"/>
    <mergeCell ref="B191:B192"/>
    <mergeCell ref="B163:B164"/>
    <mergeCell ref="B165:B166"/>
    <mergeCell ref="B172:B173"/>
    <mergeCell ref="B176:B177"/>
    <mergeCell ref="I176:K176"/>
    <mergeCell ref="B178:B179"/>
    <mergeCell ref="B180:B181"/>
    <mergeCell ref="B182:B183"/>
    <mergeCell ref="B184:B185"/>
    <mergeCell ref="C176:E176"/>
    <mergeCell ref="F176:H176"/>
  </mergeCells>
  <phoneticPr fontId="2"/>
  <pageMargins left="0.59055118110236227" right="0.39370078740157483" top="0.78740157480314965" bottom="0.39370078740157483" header="0.39370078740157483" footer="0.39370078740157483"/>
  <pageSetup paperSize="9" scale="97" orientation="portrait" blackAndWhite="1" r:id="rId1"/>
  <headerFooter alignWithMargins="0">
    <oddHeader>&amp;R&amp;9&amp;A</oddHeader>
  </headerFooter>
  <rowBreaks count="3" manualBreakCount="3">
    <brk id="22" max="10" man="1"/>
    <brk id="78" max="10" man="1"/>
    <brk id="135"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W140"/>
  <sheetViews>
    <sheetView showGridLines="0" showZeros="0" zoomScaleNormal="100" workbookViewId="0">
      <selection activeCell="B82" sqref="B82"/>
    </sheetView>
  </sheetViews>
  <sheetFormatPr defaultColWidth="9" defaultRowHeight="13.2" x14ac:dyDescent="0.2"/>
  <cols>
    <col min="1" max="1" width="4.6640625" style="25" customWidth="1"/>
    <col min="2" max="2" width="9.109375" style="25" customWidth="1"/>
    <col min="3" max="14" width="5.88671875" style="25" customWidth="1"/>
    <col min="15" max="15" width="4.6640625" style="25" customWidth="1"/>
    <col min="16" max="16384" width="9" style="117"/>
  </cols>
  <sheetData>
    <row r="1" spans="1:22" ht="14.25" customHeight="1" x14ac:dyDescent="0.2">
      <c r="A1" s="90" t="s">
        <v>247</v>
      </c>
      <c r="B1" s="25" t="s">
        <v>248</v>
      </c>
    </row>
    <row r="2" spans="1:22" s="43" customFormat="1" x14ac:dyDescent="0.2">
      <c r="A2" s="90"/>
      <c r="B2" s="25" t="s">
        <v>407</v>
      </c>
      <c r="C2" s="25"/>
      <c r="D2" s="25"/>
      <c r="E2" s="25"/>
      <c r="F2" s="25"/>
      <c r="G2" s="25"/>
      <c r="H2" s="25"/>
      <c r="I2" s="25"/>
      <c r="J2" s="25"/>
      <c r="K2" s="25"/>
    </row>
    <row r="3" spans="1:22" ht="12.75" customHeight="1" x14ac:dyDescent="0.2">
      <c r="B3" s="124" t="s">
        <v>249</v>
      </c>
      <c r="C3" s="539" t="s">
        <v>397</v>
      </c>
      <c r="D3" s="540"/>
      <c r="E3" s="539" t="s">
        <v>160</v>
      </c>
      <c r="F3" s="540"/>
      <c r="G3" s="539" t="s">
        <v>161</v>
      </c>
      <c r="H3" s="540"/>
      <c r="I3" s="539" t="s">
        <v>162</v>
      </c>
      <c r="J3" s="540"/>
      <c r="K3" s="539" t="s">
        <v>322</v>
      </c>
      <c r="L3" s="540"/>
      <c r="M3" s="553" t="s">
        <v>399</v>
      </c>
      <c r="N3" s="554"/>
    </row>
    <row r="4" spans="1:22" x14ac:dyDescent="0.2">
      <c r="B4" s="86" t="s">
        <v>156</v>
      </c>
      <c r="C4" s="541"/>
      <c r="D4" s="542"/>
      <c r="E4" s="541"/>
      <c r="F4" s="542"/>
      <c r="G4" s="541"/>
      <c r="H4" s="542"/>
      <c r="I4" s="541"/>
      <c r="J4" s="542"/>
      <c r="K4" s="541"/>
      <c r="L4" s="542"/>
      <c r="M4" s="555"/>
      <c r="N4" s="556"/>
    </row>
    <row r="5" spans="1:22" ht="10.5" customHeight="1" x14ac:dyDescent="0.2">
      <c r="B5" s="87"/>
      <c r="C5" s="551" t="s">
        <v>159</v>
      </c>
      <c r="D5" s="552"/>
      <c r="E5" s="551" t="s">
        <v>159</v>
      </c>
      <c r="F5" s="552"/>
      <c r="G5" s="551" t="s">
        <v>159</v>
      </c>
      <c r="H5" s="552"/>
      <c r="I5" s="551" t="s">
        <v>159</v>
      </c>
      <c r="J5" s="552"/>
      <c r="K5" s="551" t="s">
        <v>159</v>
      </c>
      <c r="L5" s="552"/>
      <c r="M5" s="551" t="s">
        <v>159</v>
      </c>
      <c r="N5" s="552"/>
    </row>
    <row r="6" spans="1:22" x14ac:dyDescent="0.2">
      <c r="B6" s="515"/>
      <c r="C6" s="533"/>
      <c r="D6" s="534"/>
      <c r="E6" s="533"/>
      <c r="F6" s="534"/>
      <c r="G6" s="533"/>
      <c r="H6" s="534"/>
      <c r="I6" s="533"/>
      <c r="J6" s="534"/>
      <c r="K6" s="533"/>
      <c r="L6" s="534"/>
      <c r="M6" s="533"/>
      <c r="N6" s="534"/>
    </row>
    <row r="7" spans="1:22" x14ac:dyDescent="0.2">
      <c r="B7" s="527"/>
      <c r="C7" s="530"/>
      <c r="D7" s="531"/>
      <c r="E7" s="530"/>
      <c r="F7" s="531"/>
      <c r="G7" s="530"/>
      <c r="H7" s="531"/>
      <c r="I7" s="530"/>
      <c r="J7" s="531"/>
      <c r="K7" s="530"/>
      <c r="L7" s="531"/>
      <c r="M7" s="530"/>
      <c r="N7" s="531"/>
    </row>
    <row r="8" spans="1:22" x14ac:dyDescent="0.2">
      <c r="B8" s="515"/>
      <c r="C8" s="517"/>
      <c r="D8" s="518"/>
      <c r="E8" s="517"/>
      <c r="F8" s="518"/>
      <c r="G8" s="517"/>
      <c r="H8" s="518"/>
      <c r="I8" s="517"/>
      <c r="J8" s="518"/>
      <c r="K8" s="517"/>
      <c r="L8" s="518"/>
      <c r="M8" s="517"/>
      <c r="N8" s="518"/>
    </row>
    <row r="9" spans="1:22" x14ac:dyDescent="0.2">
      <c r="B9" s="527"/>
      <c r="C9" s="530"/>
      <c r="D9" s="531"/>
      <c r="E9" s="530"/>
      <c r="F9" s="531"/>
      <c r="G9" s="530"/>
      <c r="H9" s="531"/>
      <c r="I9" s="530"/>
      <c r="J9" s="531"/>
      <c r="K9" s="530"/>
      <c r="L9" s="531"/>
      <c r="M9" s="530"/>
      <c r="N9" s="531"/>
      <c r="P9" s="325"/>
      <c r="Q9" s="325"/>
      <c r="R9" s="325"/>
      <c r="S9" s="325"/>
      <c r="T9" s="325"/>
      <c r="U9" s="325"/>
      <c r="V9" s="325"/>
    </row>
    <row r="10" spans="1:22" x14ac:dyDescent="0.2">
      <c r="B10" s="515"/>
      <c r="C10" s="517"/>
      <c r="D10" s="518"/>
      <c r="E10" s="517"/>
      <c r="F10" s="518"/>
      <c r="G10" s="517"/>
      <c r="H10" s="518"/>
      <c r="I10" s="517"/>
      <c r="J10" s="518"/>
      <c r="K10" s="517"/>
      <c r="L10" s="518"/>
      <c r="M10" s="517"/>
      <c r="N10" s="518"/>
      <c r="P10" s="325"/>
      <c r="Q10" s="325"/>
      <c r="R10" s="325"/>
      <c r="S10" s="325"/>
      <c r="T10" s="325"/>
      <c r="U10" s="325"/>
      <c r="V10" s="325"/>
    </row>
    <row r="11" spans="1:22" x14ac:dyDescent="0.2">
      <c r="B11" s="527"/>
      <c r="C11" s="530"/>
      <c r="D11" s="531"/>
      <c r="E11" s="530"/>
      <c r="F11" s="531"/>
      <c r="G11" s="530"/>
      <c r="H11" s="531"/>
      <c r="I11" s="530"/>
      <c r="J11" s="531"/>
      <c r="K11" s="530"/>
      <c r="L11" s="531"/>
      <c r="M11" s="530"/>
      <c r="N11" s="531"/>
      <c r="Q11" s="325"/>
      <c r="R11" s="325"/>
      <c r="S11" s="325"/>
      <c r="T11" s="325"/>
      <c r="U11" s="325"/>
      <c r="V11" s="325"/>
    </row>
    <row r="12" spans="1:22" x14ac:dyDescent="0.2">
      <c r="B12" s="515"/>
      <c r="C12" s="517"/>
      <c r="D12" s="518"/>
      <c r="E12" s="517"/>
      <c r="F12" s="518"/>
      <c r="G12" s="517"/>
      <c r="H12" s="518"/>
      <c r="I12" s="517"/>
      <c r="J12" s="518"/>
      <c r="K12" s="517"/>
      <c r="L12" s="518"/>
      <c r="M12" s="517"/>
      <c r="N12" s="518"/>
      <c r="P12" s="325"/>
      <c r="Q12" s="325"/>
      <c r="R12" s="325"/>
      <c r="S12" s="325"/>
      <c r="T12" s="325"/>
      <c r="U12" s="325"/>
      <c r="V12" s="325"/>
    </row>
    <row r="13" spans="1:22" x14ac:dyDescent="0.2">
      <c r="B13" s="527"/>
      <c r="C13" s="530"/>
      <c r="D13" s="531"/>
      <c r="E13" s="530"/>
      <c r="F13" s="531"/>
      <c r="G13" s="530"/>
      <c r="H13" s="531"/>
      <c r="I13" s="530"/>
      <c r="J13" s="531"/>
      <c r="K13" s="530"/>
      <c r="L13" s="531"/>
      <c r="M13" s="530"/>
      <c r="N13" s="531"/>
      <c r="P13" s="325"/>
      <c r="Q13" s="325"/>
      <c r="R13" s="325"/>
      <c r="S13" s="325"/>
      <c r="T13" s="325"/>
      <c r="U13" s="325"/>
      <c r="V13" s="325"/>
    </row>
    <row r="14" spans="1:22" x14ac:dyDescent="0.2">
      <c r="B14" s="515"/>
      <c r="C14" s="517"/>
      <c r="D14" s="518"/>
      <c r="E14" s="517"/>
      <c r="F14" s="518"/>
      <c r="G14" s="517"/>
      <c r="H14" s="518"/>
      <c r="I14" s="517"/>
      <c r="J14" s="518"/>
      <c r="K14" s="517"/>
      <c r="L14" s="518"/>
      <c r="M14" s="517"/>
      <c r="N14" s="518"/>
      <c r="P14" s="325"/>
      <c r="Q14" s="325"/>
      <c r="R14" s="325"/>
      <c r="S14" s="325"/>
      <c r="T14" s="325"/>
      <c r="U14" s="325"/>
      <c r="V14" s="325"/>
    </row>
    <row r="15" spans="1:22" x14ac:dyDescent="0.2">
      <c r="B15" s="527"/>
      <c r="C15" s="530"/>
      <c r="D15" s="531"/>
      <c r="E15" s="530"/>
      <c r="F15" s="531"/>
      <c r="G15" s="530"/>
      <c r="H15" s="531"/>
      <c r="I15" s="530"/>
      <c r="J15" s="531"/>
      <c r="K15" s="530"/>
      <c r="L15" s="531"/>
      <c r="M15" s="530"/>
      <c r="N15" s="531"/>
    </row>
    <row r="16" spans="1:22" x14ac:dyDescent="0.2">
      <c r="B16" s="515"/>
      <c r="C16" s="517"/>
      <c r="D16" s="518"/>
      <c r="E16" s="517"/>
      <c r="F16" s="518"/>
      <c r="G16" s="517"/>
      <c r="H16" s="518"/>
      <c r="I16" s="517"/>
      <c r="J16" s="518"/>
      <c r="K16" s="517"/>
      <c r="L16" s="518"/>
      <c r="M16" s="517"/>
      <c r="N16" s="518"/>
    </row>
    <row r="17" spans="2:23" x14ac:dyDescent="0.2">
      <c r="B17" s="527"/>
      <c r="C17" s="524"/>
      <c r="D17" s="525"/>
      <c r="E17" s="524"/>
      <c r="F17" s="525"/>
      <c r="G17" s="524"/>
      <c r="H17" s="525"/>
      <c r="I17" s="524"/>
      <c r="J17" s="525"/>
      <c r="K17" s="524"/>
      <c r="L17" s="525"/>
      <c r="M17" s="524"/>
      <c r="N17" s="525"/>
    </row>
    <row r="18" spans="2:23" x14ac:dyDescent="0.2">
      <c r="B18" s="502" t="s">
        <v>54</v>
      </c>
      <c r="C18" s="507">
        <f>C6+C8+C10+C12+C14+C16</f>
        <v>0</v>
      </c>
      <c r="D18" s="508"/>
      <c r="E18" s="507">
        <f t="shared" ref="E18:E19" si="0">E6+E8+E10+E12+E14+E16</f>
        <v>0</v>
      </c>
      <c r="F18" s="508"/>
      <c r="G18" s="507">
        <f t="shared" ref="G18:G19" si="1">G6+G8+G10+G12+G14+G16</f>
        <v>0</v>
      </c>
      <c r="H18" s="508"/>
      <c r="I18" s="507">
        <f t="shared" ref="I18:I19" si="2">I6+I8+I10+I12+I14+I16</f>
        <v>0</v>
      </c>
      <c r="J18" s="508"/>
      <c r="K18" s="507">
        <f t="shared" ref="K18:K19" si="3">K6+K8+K10+K12+K14+K16</f>
        <v>0</v>
      </c>
      <c r="L18" s="508"/>
      <c r="M18" s="507">
        <f t="shared" ref="M18:M19" si="4">M6+M8+M10+M12+M14+M16</f>
        <v>0</v>
      </c>
      <c r="N18" s="508"/>
    </row>
    <row r="19" spans="2:23" x14ac:dyDescent="0.2">
      <c r="B19" s="506"/>
      <c r="C19" s="513">
        <f>C7+C9+C11+C13+C15+C17</f>
        <v>0</v>
      </c>
      <c r="D19" s="514"/>
      <c r="E19" s="513">
        <f t="shared" si="0"/>
        <v>0</v>
      </c>
      <c r="F19" s="514"/>
      <c r="G19" s="513">
        <f t="shared" si="1"/>
        <v>0</v>
      </c>
      <c r="H19" s="514"/>
      <c r="I19" s="513">
        <f t="shared" si="2"/>
        <v>0</v>
      </c>
      <c r="J19" s="514"/>
      <c r="K19" s="513">
        <f t="shared" si="3"/>
        <v>0</v>
      </c>
      <c r="L19" s="514"/>
      <c r="M19" s="513">
        <f t="shared" si="4"/>
        <v>0</v>
      </c>
      <c r="N19" s="514"/>
    </row>
    <row r="21" spans="2:23" ht="13.5" customHeight="1" x14ac:dyDescent="0.2">
      <c r="B21" s="124" t="str">
        <f>B3</f>
        <v>区分</v>
      </c>
      <c r="C21" s="539" t="s">
        <v>400</v>
      </c>
      <c r="D21" s="540"/>
      <c r="E21" s="543" t="s">
        <v>401</v>
      </c>
      <c r="F21" s="544"/>
      <c r="G21" s="539"/>
      <c r="H21" s="540"/>
      <c r="I21" s="547" t="s">
        <v>54</v>
      </c>
      <c r="J21" s="548"/>
      <c r="K21" s="547" t="s">
        <v>250</v>
      </c>
      <c r="L21" s="548"/>
      <c r="M21" s="249"/>
      <c r="N21" s="220"/>
    </row>
    <row r="22" spans="2:23" x14ac:dyDescent="0.2">
      <c r="B22" s="86" t="str">
        <f>B4</f>
        <v>種類</v>
      </c>
      <c r="C22" s="541"/>
      <c r="D22" s="542"/>
      <c r="E22" s="545"/>
      <c r="F22" s="546"/>
      <c r="G22" s="541"/>
      <c r="H22" s="542"/>
      <c r="I22" s="439"/>
      <c r="J22" s="549"/>
      <c r="K22" s="550"/>
      <c r="L22" s="549"/>
      <c r="M22" s="249"/>
      <c r="N22" s="220"/>
    </row>
    <row r="23" spans="2:23" ht="10.5" customHeight="1" x14ac:dyDescent="0.2">
      <c r="B23" s="87"/>
      <c r="C23" s="551" t="s">
        <v>159</v>
      </c>
      <c r="D23" s="552"/>
      <c r="E23" s="551" t="s">
        <v>159</v>
      </c>
      <c r="F23" s="552"/>
      <c r="G23" s="551" t="s">
        <v>159</v>
      </c>
      <c r="H23" s="552"/>
      <c r="I23" s="551" t="s">
        <v>159</v>
      </c>
      <c r="J23" s="552"/>
      <c r="K23" s="360"/>
      <c r="L23" s="112"/>
      <c r="M23" s="249"/>
      <c r="N23" s="220"/>
    </row>
    <row r="24" spans="2:23" x14ac:dyDescent="0.2">
      <c r="B24" s="515">
        <f>$B$6</f>
        <v>0</v>
      </c>
      <c r="C24" s="533"/>
      <c r="D24" s="534"/>
      <c r="E24" s="533"/>
      <c r="F24" s="534"/>
      <c r="G24" s="533"/>
      <c r="H24" s="534"/>
      <c r="I24" s="535">
        <f t="shared" ref="I24:I35" si="5">SUM(C6:N6,C24:H24)</f>
        <v>0</v>
      </c>
      <c r="J24" s="534"/>
      <c r="K24" s="536"/>
      <c r="L24" s="537"/>
      <c r="M24" s="250"/>
      <c r="N24" s="222"/>
    </row>
    <row r="25" spans="2:23" x14ac:dyDescent="0.2">
      <c r="B25" s="527"/>
      <c r="C25" s="530"/>
      <c r="D25" s="531"/>
      <c r="E25" s="530"/>
      <c r="F25" s="531"/>
      <c r="G25" s="530"/>
      <c r="H25" s="531"/>
      <c r="I25" s="532">
        <f t="shared" si="5"/>
        <v>0</v>
      </c>
      <c r="J25" s="531"/>
      <c r="K25" s="528"/>
      <c r="L25" s="538"/>
      <c r="M25" s="251"/>
      <c r="N25" s="223"/>
    </row>
    <row r="26" spans="2:23" x14ac:dyDescent="0.2">
      <c r="B26" s="515">
        <f>$B$8</f>
        <v>0</v>
      </c>
      <c r="C26" s="517"/>
      <c r="D26" s="518"/>
      <c r="E26" s="517"/>
      <c r="F26" s="518"/>
      <c r="G26" s="517"/>
      <c r="H26" s="518"/>
      <c r="I26" s="519">
        <f t="shared" si="5"/>
        <v>0</v>
      </c>
      <c r="J26" s="518"/>
      <c r="K26" s="520"/>
      <c r="L26" s="521"/>
      <c r="M26" s="251"/>
      <c r="N26" s="223"/>
    </row>
    <row r="27" spans="2:23" x14ac:dyDescent="0.2">
      <c r="B27" s="527"/>
      <c r="C27" s="530"/>
      <c r="D27" s="531"/>
      <c r="E27" s="530"/>
      <c r="F27" s="531"/>
      <c r="G27" s="530"/>
      <c r="H27" s="531"/>
      <c r="I27" s="532">
        <f t="shared" si="5"/>
        <v>0</v>
      </c>
      <c r="J27" s="531"/>
      <c r="K27" s="528"/>
      <c r="L27" s="529"/>
      <c r="M27" s="251"/>
      <c r="N27" s="223"/>
      <c r="P27" s="325"/>
      <c r="Q27" s="325"/>
      <c r="R27" s="325"/>
      <c r="S27" s="325"/>
      <c r="T27" s="325"/>
      <c r="U27" s="325"/>
      <c r="V27" s="325"/>
      <c r="W27" s="325"/>
    </row>
    <row r="28" spans="2:23" x14ac:dyDescent="0.2">
      <c r="B28" s="515">
        <f>$B$10</f>
        <v>0</v>
      </c>
      <c r="C28" s="517"/>
      <c r="D28" s="518"/>
      <c r="E28" s="517"/>
      <c r="F28" s="518"/>
      <c r="G28" s="517"/>
      <c r="H28" s="518"/>
      <c r="I28" s="519">
        <f t="shared" si="5"/>
        <v>0</v>
      </c>
      <c r="J28" s="518"/>
      <c r="K28" s="520"/>
      <c r="L28" s="521"/>
      <c r="M28" s="251"/>
      <c r="N28" s="223"/>
      <c r="P28" s="325"/>
      <c r="Q28" s="325"/>
      <c r="R28" s="325"/>
      <c r="S28" s="325"/>
      <c r="T28" s="325"/>
      <c r="U28" s="325"/>
      <c r="V28" s="325"/>
      <c r="W28" s="325"/>
    </row>
    <row r="29" spans="2:23" x14ac:dyDescent="0.2">
      <c r="B29" s="527"/>
      <c r="C29" s="530"/>
      <c r="D29" s="531"/>
      <c r="E29" s="530"/>
      <c r="F29" s="531"/>
      <c r="G29" s="530"/>
      <c r="H29" s="531"/>
      <c r="I29" s="532">
        <f t="shared" si="5"/>
        <v>0</v>
      </c>
      <c r="J29" s="531"/>
      <c r="K29" s="528"/>
      <c r="L29" s="529"/>
      <c r="M29" s="251"/>
      <c r="N29" s="223"/>
      <c r="P29" s="325"/>
      <c r="Q29" s="325"/>
      <c r="R29" s="325"/>
      <c r="S29" s="325"/>
      <c r="T29" s="325"/>
      <c r="U29" s="325"/>
      <c r="V29" s="325"/>
      <c r="W29" s="325"/>
    </row>
    <row r="30" spans="2:23" x14ac:dyDescent="0.2">
      <c r="B30" s="515">
        <f>$B$12</f>
        <v>0</v>
      </c>
      <c r="C30" s="517"/>
      <c r="D30" s="518"/>
      <c r="E30" s="517"/>
      <c r="F30" s="518"/>
      <c r="G30" s="517"/>
      <c r="H30" s="518"/>
      <c r="I30" s="519">
        <f t="shared" si="5"/>
        <v>0</v>
      </c>
      <c r="J30" s="518"/>
      <c r="K30" s="520"/>
      <c r="L30" s="521"/>
      <c r="M30" s="251"/>
      <c r="N30" s="223"/>
      <c r="P30" s="325"/>
      <c r="Q30" s="325"/>
      <c r="R30" s="325"/>
      <c r="S30" s="325"/>
      <c r="T30" s="325"/>
      <c r="U30" s="325"/>
      <c r="V30" s="325"/>
      <c r="W30" s="325"/>
    </row>
    <row r="31" spans="2:23" x14ac:dyDescent="0.2">
      <c r="B31" s="527"/>
      <c r="C31" s="530"/>
      <c r="D31" s="531"/>
      <c r="E31" s="530"/>
      <c r="F31" s="531"/>
      <c r="G31" s="530"/>
      <c r="H31" s="531"/>
      <c r="I31" s="532">
        <f t="shared" si="5"/>
        <v>0</v>
      </c>
      <c r="J31" s="531"/>
      <c r="K31" s="528"/>
      <c r="L31" s="529"/>
      <c r="M31" s="251"/>
      <c r="N31" s="223"/>
    </row>
    <row r="32" spans="2:23" x14ac:dyDescent="0.2">
      <c r="B32" s="515">
        <f>$B$14</f>
        <v>0</v>
      </c>
      <c r="C32" s="517"/>
      <c r="D32" s="518"/>
      <c r="E32" s="517"/>
      <c r="F32" s="518"/>
      <c r="G32" s="517"/>
      <c r="H32" s="518"/>
      <c r="I32" s="519">
        <f t="shared" si="5"/>
        <v>0</v>
      </c>
      <c r="J32" s="518"/>
      <c r="K32" s="520"/>
      <c r="L32" s="521"/>
      <c r="M32" s="251"/>
      <c r="N32" s="223"/>
    </row>
    <row r="33" spans="1:22" x14ac:dyDescent="0.2">
      <c r="B33" s="527"/>
      <c r="C33" s="530"/>
      <c r="D33" s="531"/>
      <c r="E33" s="530"/>
      <c r="F33" s="531"/>
      <c r="G33" s="530"/>
      <c r="H33" s="531"/>
      <c r="I33" s="532">
        <f t="shared" si="5"/>
        <v>0</v>
      </c>
      <c r="J33" s="531"/>
      <c r="K33" s="528"/>
      <c r="L33" s="529"/>
      <c r="M33" s="251"/>
      <c r="N33" s="223"/>
    </row>
    <row r="34" spans="1:22" x14ac:dyDescent="0.2">
      <c r="B34" s="515">
        <f>$B$16</f>
        <v>0</v>
      </c>
      <c r="C34" s="517"/>
      <c r="D34" s="518"/>
      <c r="E34" s="517"/>
      <c r="F34" s="518"/>
      <c r="G34" s="517"/>
      <c r="H34" s="518"/>
      <c r="I34" s="519">
        <f t="shared" si="5"/>
        <v>0</v>
      </c>
      <c r="J34" s="518"/>
      <c r="K34" s="520"/>
      <c r="L34" s="521"/>
      <c r="M34" s="251"/>
      <c r="N34" s="223"/>
    </row>
    <row r="35" spans="1:22" x14ac:dyDescent="0.2">
      <c r="B35" s="516"/>
      <c r="C35" s="524"/>
      <c r="D35" s="525"/>
      <c r="E35" s="524"/>
      <c r="F35" s="525"/>
      <c r="G35" s="524"/>
      <c r="H35" s="525"/>
      <c r="I35" s="526">
        <f t="shared" si="5"/>
        <v>0</v>
      </c>
      <c r="J35" s="525"/>
      <c r="K35" s="522"/>
      <c r="L35" s="523"/>
      <c r="M35" s="251"/>
      <c r="N35" s="223"/>
    </row>
    <row r="36" spans="1:22" x14ac:dyDescent="0.2">
      <c r="B36" s="502" t="str">
        <f>B18</f>
        <v>合計</v>
      </c>
      <c r="C36" s="507">
        <f>C24+C26+C28+C30+C32+C34</f>
        <v>0</v>
      </c>
      <c r="D36" s="508"/>
      <c r="E36" s="507">
        <f t="shared" ref="E36:E37" si="6">E24+E26+E28+E30+E32+E34</f>
        <v>0</v>
      </c>
      <c r="F36" s="508"/>
      <c r="G36" s="507">
        <f t="shared" ref="G36:G37" si="7">G24+G26+G28+G30+G32+G34</f>
        <v>0</v>
      </c>
      <c r="H36" s="508"/>
      <c r="I36" s="507">
        <f t="shared" ref="I36:I37" si="8">I24+I26+I28+I30+I32+I34</f>
        <v>0</v>
      </c>
      <c r="J36" s="508"/>
      <c r="K36" s="509"/>
      <c r="L36" s="510"/>
      <c r="M36" s="252"/>
      <c r="N36" s="221"/>
    </row>
    <row r="37" spans="1:22" x14ac:dyDescent="0.2">
      <c r="B37" s="506"/>
      <c r="C37" s="513">
        <f>C25+C27+C29+C31+C33+C35</f>
        <v>0</v>
      </c>
      <c r="D37" s="514"/>
      <c r="E37" s="513">
        <f t="shared" si="6"/>
        <v>0</v>
      </c>
      <c r="F37" s="514"/>
      <c r="G37" s="513">
        <f t="shared" si="7"/>
        <v>0</v>
      </c>
      <c r="H37" s="514"/>
      <c r="I37" s="513">
        <f t="shared" si="8"/>
        <v>0</v>
      </c>
      <c r="J37" s="514"/>
      <c r="K37" s="511"/>
      <c r="L37" s="512"/>
      <c r="M37" s="252"/>
      <c r="N37" s="221"/>
    </row>
    <row r="38" spans="1:22" x14ac:dyDescent="0.2">
      <c r="B38" s="364"/>
      <c r="C38" s="376"/>
      <c r="D38" s="377"/>
      <c r="E38" s="376"/>
      <c r="F38" s="377"/>
      <c r="G38" s="376"/>
      <c r="H38" s="377"/>
      <c r="I38" s="376"/>
      <c r="J38" s="377"/>
      <c r="K38" s="378"/>
      <c r="L38" s="378"/>
      <c r="M38" s="221"/>
      <c r="N38" s="221"/>
    </row>
    <row r="39" spans="1:22" s="43" customFormat="1" x14ac:dyDescent="0.2">
      <c r="A39" s="90"/>
      <c r="B39" s="25" t="s">
        <v>408</v>
      </c>
      <c r="C39" s="25"/>
      <c r="D39" s="25"/>
      <c r="E39" s="25"/>
      <c r="F39" s="25"/>
      <c r="G39" s="25"/>
      <c r="H39" s="25"/>
      <c r="I39" s="25"/>
      <c r="J39" s="25"/>
      <c r="K39" s="25"/>
    </row>
    <row r="40" spans="1:22" ht="12.75" customHeight="1" x14ac:dyDescent="0.2">
      <c r="B40" s="124" t="s">
        <v>249</v>
      </c>
      <c r="C40" s="539" t="s">
        <v>397</v>
      </c>
      <c r="D40" s="540"/>
      <c r="E40" s="539" t="s">
        <v>160</v>
      </c>
      <c r="F40" s="540"/>
      <c r="G40" s="539" t="s">
        <v>161</v>
      </c>
      <c r="H40" s="540"/>
      <c r="I40" s="539" t="s">
        <v>162</v>
      </c>
      <c r="J40" s="540"/>
      <c r="K40" s="539" t="s">
        <v>322</v>
      </c>
      <c r="L40" s="540"/>
      <c r="M40" s="553" t="s">
        <v>399</v>
      </c>
      <c r="N40" s="554"/>
    </row>
    <row r="41" spans="1:22" x14ac:dyDescent="0.2">
      <c r="B41" s="86" t="s">
        <v>156</v>
      </c>
      <c r="C41" s="541"/>
      <c r="D41" s="542"/>
      <c r="E41" s="541"/>
      <c r="F41" s="542"/>
      <c r="G41" s="541"/>
      <c r="H41" s="542"/>
      <c r="I41" s="541"/>
      <c r="J41" s="542"/>
      <c r="K41" s="541"/>
      <c r="L41" s="542"/>
      <c r="M41" s="555"/>
      <c r="N41" s="556"/>
    </row>
    <row r="42" spans="1:22" ht="10.5" customHeight="1" x14ac:dyDescent="0.2">
      <c r="B42" s="87"/>
      <c r="C42" s="551" t="s">
        <v>159</v>
      </c>
      <c r="D42" s="552"/>
      <c r="E42" s="551" t="s">
        <v>159</v>
      </c>
      <c r="F42" s="552"/>
      <c r="G42" s="551" t="s">
        <v>159</v>
      </c>
      <c r="H42" s="552"/>
      <c r="I42" s="551" t="s">
        <v>159</v>
      </c>
      <c r="J42" s="552"/>
      <c r="K42" s="551" t="s">
        <v>159</v>
      </c>
      <c r="L42" s="552"/>
      <c r="M42" s="551" t="s">
        <v>159</v>
      </c>
      <c r="N42" s="552"/>
    </row>
    <row r="43" spans="1:22" x14ac:dyDescent="0.2">
      <c r="B43" s="515">
        <f>$B$6</f>
        <v>0</v>
      </c>
      <c r="C43" s="533"/>
      <c r="D43" s="534"/>
      <c r="E43" s="533"/>
      <c r="F43" s="534"/>
      <c r="G43" s="533"/>
      <c r="H43" s="534"/>
      <c r="I43" s="533"/>
      <c r="J43" s="534"/>
      <c r="K43" s="533"/>
      <c r="L43" s="534"/>
      <c r="M43" s="533"/>
      <c r="N43" s="534"/>
    </row>
    <row r="44" spans="1:22" x14ac:dyDescent="0.2">
      <c r="B44" s="527"/>
      <c r="C44" s="530"/>
      <c r="D44" s="531"/>
      <c r="E44" s="530"/>
      <c r="F44" s="531"/>
      <c r="G44" s="530"/>
      <c r="H44" s="531"/>
      <c r="I44" s="530"/>
      <c r="J44" s="531"/>
      <c r="K44" s="530"/>
      <c r="L44" s="531"/>
      <c r="M44" s="530"/>
      <c r="N44" s="531"/>
    </row>
    <row r="45" spans="1:22" x14ac:dyDescent="0.2">
      <c r="B45" s="515">
        <f>$B$8</f>
        <v>0</v>
      </c>
      <c r="C45" s="517"/>
      <c r="D45" s="518"/>
      <c r="E45" s="517"/>
      <c r="F45" s="518"/>
      <c r="G45" s="517"/>
      <c r="H45" s="518"/>
      <c r="I45" s="517"/>
      <c r="J45" s="518"/>
      <c r="K45" s="517"/>
      <c r="L45" s="518"/>
      <c r="M45" s="517"/>
      <c r="N45" s="518"/>
    </row>
    <row r="46" spans="1:22" x14ac:dyDescent="0.2">
      <c r="B46" s="527"/>
      <c r="C46" s="530"/>
      <c r="D46" s="531"/>
      <c r="E46" s="530"/>
      <c r="F46" s="531"/>
      <c r="G46" s="530"/>
      <c r="H46" s="531"/>
      <c r="I46" s="530"/>
      <c r="J46" s="531"/>
      <c r="K46" s="530"/>
      <c r="L46" s="531"/>
      <c r="M46" s="530"/>
      <c r="N46" s="531"/>
      <c r="P46" s="325"/>
      <c r="Q46" s="325"/>
      <c r="R46" s="325"/>
      <c r="S46" s="325"/>
      <c r="T46" s="325"/>
      <c r="U46" s="325"/>
      <c r="V46" s="325"/>
    </row>
    <row r="47" spans="1:22" x14ac:dyDescent="0.2">
      <c r="B47" s="515">
        <f>$B$10</f>
        <v>0</v>
      </c>
      <c r="C47" s="517"/>
      <c r="D47" s="518"/>
      <c r="E47" s="517"/>
      <c r="F47" s="518"/>
      <c r="G47" s="517"/>
      <c r="H47" s="518"/>
      <c r="I47" s="517"/>
      <c r="J47" s="518"/>
      <c r="K47" s="517"/>
      <c r="L47" s="518"/>
      <c r="M47" s="517"/>
      <c r="N47" s="518"/>
      <c r="P47" s="325"/>
      <c r="Q47" s="325"/>
      <c r="R47" s="325"/>
      <c r="S47" s="325"/>
      <c r="T47" s="325"/>
      <c r="U47" s="325"/>
      <c r="V47" s="325"/>
    </row>
    <row r="48" spans="1:22" x14ac:dyDescent="0.2">
      <c r="B48" s="527"/>
      <c r="C48" s="530"/>
      <c r="D48" s="531"/>
      <c r="E48" s="530"/>
      <c r="F48" s="531"/>
      <c r="G48" s="530"/>
      <c r="H48" s="531"/>
      <c r="I48" s="530"/>
      <c r="J48" s="531"/>
      <c r="K48" s="530"/>
      <c r="L48" s="531"/>
      <c r="M48" s="530"/>
      <c r="N48" s="531"/>
      <c r="Q48" s="325"/>
      <c r="R48" s="325"/>
      <c r="S48" s="325"/>
      <c r="T48" s="325"/>
      <c r="U48" s="325"/>
      <c r="V48" s="325"/>
    </row>
    <row r="49" spans="2:23" x14ac:dyDescent="0.2">
      <c r="B49" s="515">
        <f>$B$12</f>
        <v>0</v>
      </c>
      <c r="C49" s="517"/>
      <c r="D49" s="518"/>
      <c r="E49" s="517"/>
      <c r="F49" s="518"/>
      <c r="G49" s="517"/>
      <c r="H49" s="518"/>
      <c r="I49" s="517"/>
      <c r="J49" s="518"/>
      <c r="K49" s="517"/>
      <c r="L49" s="518"/>
      <c r="M49" s="517"/>
      <c r="N49" s="518"/>
      <c r="P49" s="325"/>
      <c r="Q49" s="325"/>
      <c r="R49" s="325"/>
      <c r="S49" s="325"/>
      <c r="T49" s="325"/>
      <c r="U49" s="325"/>
      <c r="V49" s="325"/>
    </row>
    <row r="50" spans="2:23" x14ac:dyDescent="0.2">
      <c r="B50" s="527"/>
      <c r="C50" s="530"/>
      <c r="D50" s="531"/>
      <c r="E50" s="530"/>
      <c r="F50" s="531"/>
      <c r="G50" s="530"/>
      <c r="H50" s="531"/>
      <c r="I50" s="530"/>
      <c r="J50" s="531"/>
      <c r="K50" s="530"/>
      <c r="L50" s="531"/>
      <c r="M50" s="530"/>
      <c r="N50" s="531"/>
      <c r="P50" s="325"/>
      <c r="Q50" s="325"/>
      <c r="R50" s="325"/>
      <c r="S50" s="325"/>
      <c r="T50" s="325"/>
      <c r="U50" s="325"/>
      <c r="V50" s="325"/>
    </row>
    <row r="51" spans="2:23" x14ac:dyDescent="0.2">
      <c r="B51" s="515">
        <f>$B$14</f>
        <v>0</v>
      </c>
      <c r="C51" s="517"/>
      <c r="D51" s="518"/>
      <c r="E51" s="517"/>
      <c r="F51" s="518"/>
      <c r="G51" s="517"/>
      <c r="H51" s="518"/>
      <c r="I51" s="517"/>
      <c r="J51" s="518"/>
      <c r="K51" s="517"/>
      <c r="L51" s="518"/>
      <c r="M51" s="517"/>
      <c r="N51" s="518"/>
      <c r="P51" s="325"/>
      <c r="Q51" s="325"/>
      <c r="R51" s="325"/>
      <c r="S51" s="325"/>
      <c r="T51" s="325"/>
      <c r="U51" s="325"/>
      <c r="V51" s="325"/>
    </row>
    <row r="52" spans="2:23" x14ac:dyDescent="0.2">
      <c r="B52" s="527"/>
      <c r="C52" s="530"/>
      <c r="D52" s="531"/>
      <c r="E52" s="530"/>
      <c r="F52" s="531"/>
      <c r="G52" s="530"/>
      <c r="H52" s="531"/>
      <c r="I52" s="530"/>
      <c r="J52" s="531"/>
      <c r="K52" s="530"/>
      <c r="L52" s="531"/>
      <c r="M52" s="530"/>
      <c r="N52" s="531"/>
    </row>
    <row r="53" spans="2:23" x14ac:dyDescent="0.2">
      <c r="B53" s="515">
        <f>$B$16</f>
        <v>0</v>
      </c>
      <c r="C53" s="517"/>
      <c r="D53" s="518"/>
      <c r="E53" s="517"/>
      <c r="F53" s="518"/>
      <c r="G53" s="517"/>
      <c r="H53" s="518"/>
      <c r="I53" s="517"/>
      <c r="J53" s="518"/>
      <c r="K53" s="517"/>
      <c r="L53" s="518"/>
      <c r="M53" s="517"/>
      <c r="N53" s="518"/>
    </row>
    <row r="54" spans="2:23" x14ac:dyDescent="0.2">
      <c r="B54" s="527"/>
      <c r="C54" s="524"/>
      <c r="D54" s="525"/>
      <c r="E54" s="524"/>
      <c r="F54" s="525"/>
      <c r="G54" s="524"/>
      <c r="H54" s="525"/>
      <c r="I54" s="524"/>
      <c r="J54" s="525"/>
      <c r="K54" s="524"/>
      <c r="L54" s="525"/>
      <c r="M54" s="524"/>
      <c r="N54" s="525"/>
    </row>
    <row r="55" spans="2:23" x14ac:dyDescent="0.2">
      <c r="B55" s="502" t="s">
        <v>54</v>
      </c>
      <c r="C55" s="507">
        <f>C43+C45+C47+C49+C51+C53</f>
        <v>0</v>
      </c>
      <c r="D55" s="508"/>
      <c r="E55" s="507">
        <f t="shared" ref="E55" si="9">E43+E45+E47+E49+E51+E53</f>
        <v>0</v>
      </c>
      <c r="F55" s="508"/>
      <c r="G55" s="507">
        <f t="shared" ref="G55" si="10">G43+G45+G47+G49+G51+G53</f>
        <v>0</v>
      </c>
      <c r="H55" s="508"/>
      <c r="I55" s="507">
        <f t="shared" ref="I55" si="11">I43+I45+I47+I49+I51+I53</f>
        <v>0</v>
      </c>
      <c r="J55" s="508"/>
      <c r="K55" s="507">
        <f t="shared" ref="K55" si="12">K43+K45+K47+K49+K51+K53</f>
        <v>0</v>
      </c>
      <c r="L55" s="508"/>
      <c r="M55" s="507">
        <f t="shared" ref="M55" si="13">M43+M45+M47+M49+M51+M53</f>
        <v>0</v>
      </c>
      <c r="N55" s="508"/>
    </row>
    <row r="56" spans="2:23" x14ac:dyDescent="0.2">
      <c r="B56" s="506"/>
      <c r="C56" s="513">
        <f>C44+C46+C48+C50+C52+C54</f>
        <v>0</v>
      </c>
      <c r="D56" s="514"/>
      <c r="E56" s="513">
        <f t="shared" ref="E56" si="14">E44+E46+E48+E50+E52+E54</f>
        <v>0</v>
      </c>
      <c r="F56" s="514"/>
      <c r="G56" s="513">
        <f t="shared" ref="G56" si="15">G44+G46+G48+G50+G52+G54</f>
        <v>0</v>
      </c>
      <c r="H56" s="514"/>
      <c r="I56" s="513">
        <f t="shared" ref="I56" si="16">I44+I46+I48+I50+I52+I54</f>
        <v>0</v>
      </c>
      <c r="J56" s="514"/>
      <c r="K56" s="513">
        <f t="shared" ref="K56" si="17">K44+K46+K48+K50+K52+K54</f>
        <v>0</v>
      </c>
      <c r="L56" s="514"/>
      <c r="M56" s="513">
        <f t="shared" ref="M56" si="18">M44+M46+M48+M50+M52+M54</f>
        <v>0</v>
      </c>
      <c r="N56" s="514"/>
    </row>
    <row r="58" spans="2:23" ht="13.5" customHeight="1" x14ac:dyDescent="0.2">
      <c r="B58" s="124" t="str">
        <f>B40</f>
        <v>区分</v>
      </c>
      <c r="C58" s="539" t="s">
        <v>400</v>
      </c>
      <c r="D58" s="540"/>
      <c r="E58" s="543" t="s">
        <v>401</v>
      </c>
      <c r="F58" s="544"/>
      <c r="G58" s="539"/>
      <c r="H58" s="540"/>
      <c r="I58" s="547" t="s">
        <v>54</v>
      </c>
      <c r="J58" s="548"/>
      <c r="K58" s="547" t="s">
        <v>250</v>
      </c>
      <c r="L58" s="548"/>
      <c r="M58" s="249"/>
      <c r="N58" s="220"/>
    </row>
    <row r="59" spans="2:23" x14ac:dyDescent="0.2">
      <c r="B59" s="86" t="str">
        <f>B41</f>
        <v>種類</v>
      </c>
      <c r="C59" s="541"/>
      <c r="D59" s="542"/>
      <c r="E59" s="545"/>
      <c r="F59" s="546"/>
      <c r="G59" s="541"/>
      <c r="H59" s="542"/>
      <c r="I59" s="439"/>
      <c r="J59" s="549"/>
      <c r="K59" s="550"/>
      <c r="L59" s="549"/>
      <c r="M59" s="249"/>
      <c r="N59" s="220"/>
    </row>
    <row r="60" spans="2:23" ht="10.5" customHeight="1" x14ac:dyDescent="0.2">
      <c r="B60" s="87"/>
      <c r="C60" s="551" t="s">
        <v>159</v>
      </c>
      <c r="D60" s="552"/>
      <c r="E60" s="551" t="s">
        <v>159</v>
      </c>
      <c r="F60" s="552"/>
      <c r="G60" s="551" t="s">
        <v>159</v>
      </c>
      <c r="H60" s="552"/>
      <c r="I60" s="551" t="s">
        <v>159</v>
      </c>
      <c r="J60" s="552"/>
      <c r="K60" s="75"/>
      <c r="L60" s="112"/>
      <c r="M60" s="249"/>
      <c r="N60" s="220"/>
    </row>
    <row r="61" spans="2:23" x14ac:dyDescent="0.2">
      <c r="B61" s="515">
        <f>$B$6</f>
        <v>0</v>
      </c>
      <c r="C61" s="533"/>
      <c r="D61" s="534"/>
      <c r="E61" s="533"/>
      <c r="F61" s="534"/>
      <c r="G61" s="533"/>
      <c r="H61" s="534"/>
      <c r="I61" s="535">
        <f t="shared" ref="I61:I72" si="19">SUM(C43:N43,C61:H61)</f>
        <v>0</v>
      </c>
      <c r="J61" s="534"/>
      <c r="K61" s="536"/>
      <c r="L61" s="537"/>
      <c r="M61" s="250"/>
      <c r="N61" s="222"/>
    </row>
    <row r="62" spans="2:23" x14ac:dyDescent="0.2">
      <c r="B62" s="527"/>
      <c r="C62" s="530"/>
      <c r="D62" s="531"/>
      <c r="E62" s="530"/>
      <c r="F62" s="531"/>
      <c r="G62" s="530"/>
      <c r="H62" s="531"/>
      <c r="I62" s="532">
        <f t="shared" si="19"/>
        <v>0</v>
      </c>
      <c r="J62" s="531"/>
      <c r="K62" s="528"/>
      <c r="L62" s="538"/>
      <c r="M62" s="251"/>
      <c r="N62" s="223"/>
    </row>
    <row r="63" spans="2:23" x14ac:dyDescent="0.2">
      <c r="B63" s="515">
        <f>$B$8</f>
        <v>0</v>
      </c>
      <c r="C63" s="517"/>
      <c r="D63" s="518"/>
      <c r="E63" s="517"/>
      <c r="F63" s="518"/>
      <c r="G63" s="517"/>
      <c r="H63" s="518"/>
      <c r="I63" s="519">
        <f t="shared" si="19"/>
        <v>0</v>
      </c>
      <c r="J63" s="518"/>
      <c r="K63" s="520"/>
      <c r="L63" s="521"/>
      <c r="M63" s="251"/>
      <c r="N63" s="223"/>
    </row>
    <row r="64" spans="2:23" x14ac:dyDescent="0.2">
      <c r="B64" s="527"/>
      <c r="C64" s="530"/>
      <c r="D64" s="531"/>
      <c r="E64" s="530"/>
      <c r="F64" s="531"/>
      <c r="G64" s="530"/>
      <c r="H64" s="531"/>
      <c r="I64" s="532">
        <f t="shared" si="19"/>
        <v>0</v>
      </c>
      <c r="J64" s="531"/>
      <c r="K64" s="528"/>
      <c r="L64" s="529"/>
      <c r="M64" s="251"/>
      <c r="N64" s="223"/>
      <c r="P64" s="325"/>
      <c r="Q64" s="325"/>
      <c r="R64" s="325"/>
      <c r="S64" s="325"/>
      <c r="T64" s="325"/>
      <c r="U64" s="325"/>
      <c r="V64" s="325"/>
      <c r="W64" s="325"/>
    </row>
    <row r="65" spans="1:23" x14ac:dyDescent="0.2">
      <c r="B65" s="515">
        <f>$B$10</f>
        <v>0</v>
      </c>
      <c r="C65" s="517"/>
      <c r="D65" s="518"/>
      <c r="E65" s="517"/>
      <c r="F65" s="518"/>
      <c r="G65" s="517"/>
      <c r="H65" s="518"/>
      <c r="I65" s="519">
        <f t="shared" si="19"/>
        <v>0</v>
      </c>
      <c r="J65" s="518"/>
      <c r="K65" s="520"/>
      <c r="L65" s="521"/>
      <c r="M65" s="251"/>
      <c r="N65" s="223"/>
      <c r="P65" s="325"/>
      <c r="Q65" s="325"/>
      <c r="R65" s="325"/>
      <c r="S65" s="325"/>
      <c r="T65" s="325"/>
      <c r="U65" s="325"/>
      <c r="V65" s="325"/>
      <c r="W65" s="325"/>
    </row>
    <row r="66" spans="1:23" x14ac:dyDescent="0.2">
      <c r="B66" s="527"/>
      <c r="C66" s="530"/>
      <c r="D66" s="531"/>
      <c r="E66" s="530"/>
      <c r="F66" s="531"/>
      <c r="G66" s="530"/>
      <c r="H66" s="531"/>
      <c r="I66" s="532">
        <f t="shared" si="19"/>
        <v>0</v>
      </c>
      <c r="J66" s="531"/>
      <c r="K66" s="528"/>
      <c r="L66" s="529"/>
      <c r="M66" s="251"/>
      <c r="N66" s="223"/>
      <c r="P66" s="325"/>
      <c r="Q66" s="325"/>
      <c r="R66" s="325"/>
      <c r="S66" s="325"/>
      <c r="T66" s="325"/>
      <c r="U66" s="325"/>
      <c r="V66" s="325"/>
      <c r="W66" s="325"/>
    </row>
    <row r="67" spans="1:23" x14ac:dyDescent="0.2">
      <c r="B67" s="515">
        <f>$B$12</f>
        <v>0</v>
      </c>
      <c r="C67" s="517"/>
      <c r="D67" s="518"/>
      <c r="E67" s="517"/>
      <c r="F67" s="518"/>
      <c r="G67" s="517"/>
      <c r="H67" s="518"/>
      <c r="I67" s="519">
        <f t="shared" si="19"/>
        <v>0</v>
      </c>
      <c r="J67" s="518"/>
      <c r="K67" s="520"/>
      <c r="L67" s="521"/>
      <c r="M67" s="251"/>
      <c r="N67" s="223"/>
      <c r="P67" s="325"/>
      <c r="Q67" s="325"/>
      <c r="R67" s="325"/>
      <c r="S67" s="325"/>
      <c r="T67" s="325"/>
      <c r="U67" s="325"/>
      <c r="V67" s="325"/>
      <c r="W67" s="325"/>
    </row>
    <row r="68" spans="1:23" x14ac:dyDescent="0.2">
      <c r="B68" s="527"/>
      <c r="C68" s="530"/>
      <c r="D68" s="531"/>
      <c r="E68" s="530"/>
      <c r="F68" s="531"/>
      <c r="G68" s="530"/>
      <c r="H68" s="531"/>
      <c r="I68" s="532">
        <f t="shared" si="19"/>
        <v>0</v>
      </c>
      <c r="J68" s="531"/>
      <c r="K68" s="528"/>
      <c r="L68" s="529"/>
      <c r="M68" s="251"/>
      <c r="N68" s="223"/>
    </row>
    <row r="69" spans="1:23" x14ac:dyDescent="0.2">
      <c r="B69" s="515">
        <f>$B$14</f>
        <v>0</v>
      </c>
      <c r="C69" s="517"/>
      <c r="D69" s="518"/>
      <c r="E69" s="517"/>
      <c r="F69" s="518"/>
      <c r="G69" s="517"/>
      <c r="H69" s="518"/>
      <c r="I69" s="519">
        <f t="shared" si="19"/>
        <v>0</v>
      </c>
      <c r="J69" s="518"/>
      <c r="K69" s="520"/>
      <c r="L69" s="521"/>
      <c r="M69" s="251"/>
      <c r="N69" s="223"/>
    </row>
    <row r="70" spans="1:23" x14ac:dyDescent="0.2">
      <c r="B70" s="527"/>
      <c r="C70" s="530"/>
      <c r="D70" s="531"/>
      <c r="E70" s="530"/>
      <c r="F70" s="531"/>
      <c r="G70" s="530"/>
      <c r="H70" s="531"/>
      <c r="I70" s="532">
        <f t="shared" si="19"/>
        <v>0</v>
      </c>
      <c r="J70" s="531"/>
      <c r="K70" s="528"/>
      <c r="L70" s="529"/>
      <c r="M70" s="251"/>
      <c r="N70" s="223"/>
    </row>
    <row r="71" spans="1:23" x14ac:dyDescent="0.2">
      <c r="B71" s="515">
        <f>$B$16</f>
        <v>0</v>
      </c>
      <c r="C71" s="517"/>
      <c r="D71" s="518"/>
      <c r="E71" s="517"/>
      <c r="F71" s="518"/>
      <c r="G71" s="517"/>
      <c r="H71" s="518"/>
      <c r="I71" s="519">
        <f t="shared" si="19"/>
        <v>0</v>
      </c>
      <c r="J71" s="518"/>
      <c r="K71" s="520"/>
      <c r="L71" s="521"/>
      <c r="M71" s="251"/>
      <c r="N71" s="223"/>
    </row>
    <row r="72" spans="1:23" x14ac:dyDescent="0.2">
      <c r="B72" s="516"/>
      <c r="C72" s="524"/>
      <c r="D72" s="525"/>
      <c r="E72" s="524"/>
      <c r="F72" s="525"/>
      <c r="G72" s="524"/>
      <c r="H72" s="525"/>
      <c r="I72" s="526">
        <f t="shared" si="19"/>
        <v>0</v>
      </c>
      <c r="J72" s="525"/>
      <c r="K72" s="522"/>
      <c r="L72" s="523"/>
      <c r="M72" s="251"/>
      <c r="N72" s="223"/>
    </row>
    <row r="73" spans="1:23" x14ac:dyDescent="0.2">
      <c r="B73" s="502" t="str">
        <f>B55</f>
        <v>合計</v>
      </c>
      <c r="C73" s="507">
        <f>C61+C63+C65+C67+C69+C71</f>
        <v>0</v>
      </c>
      <c r="D73" s="508"/>
      <c r="E73" s="507">
        <f t="shared" ref="E73" si="20">E61+E63+E65+E67+E69+E71</f>
        <v>0</v>
      </c>
      <c r="F73" s="508"/>
      <c r="G73" s="507">
        <f t="shared" ref="G73" si="21">G61+G63+G65+G67+G69+G71</f>
        <v>0</v>
      </c>
      <c r="H73" s="508"/>
      <c r="I73" s="507">
        <f t="shared" ref="I73" si="22">I61+I63+I65+I67+I69+I71</f>
        <v>0</v>
      </c>
      <c r="J73" s="508"/>
      <c r="K73" s="509"/>
      <c r="L73" s="510"/>
      <c r="M73" s="252"/>
      <c r="N73" s="221"/>
    </row>
    <row r="74" spans="1:23" x14ac:dyDescent="0.2">
      <c r="B74" s="506"/>
      <c r="C74" s="513">
        <f>C62+C64+C66+C68+C70+C72</f>
        <v>0</v>
      </c>
      <c r="D74" s="514"/>
      <c r="E74" s="513">
        <f t="shared" ref="E74" si="23">E62+E64+E66+E68+E70+E72</f>
        <v>0</v>
      </c>
      <c r="F74" s="514"/>
      <c r="G74" s="513">
        <f t="shared" ref="G74" si="24">G62+G64+G66+G68+G70+G72</f>
        <v>0</v>
      </c>
      <c r="H74" s="514"/>
      <c r="I74" s="513">
        <f t="shared" ref="I74" si="25">I62+I64+I66+I68+I70+I72</f>
        <v>0</v>
      </c>
      <c r="J74" s="514"/>
      <c r="K74" s="511"/>
      <c r="L74" s="512"/>
      <c r="M74" s="252"/>
      <c r="N74" s="221"/>
    </row>
    <row r="76" spans="1:23" x14ac:dyDescent="0.2">
      <c r="A76" s="90" t="s">
        <v>42</v>
      </c>
      <c r="B76" s="25" t="s">
        <v>345</v>
      </c>
      <c r="C76" s="213"/>
      <c r="D76" s="213"/>
      <c r="E76" s="213"/>
      <c r="F76" s="213"/>
      <c r="G76" s="213"/>
      <c r="H76" s="213"/>
      <c r="I76" s="213"/>
      <c r="J76" s="213"/>
      <c r="K76" s="213"/>
      <c r="L76" s="213"/>
      <c r="M76" s="213"/>
      <c r="N76" s="213"/>
    </row>
    <row r="77" spans="1:23" s="43" customFormat="1" x14ac:dyDescent="0.2">
      <c r="A77" s="90"/>
      <c r="B77" s="25" t="s">
        <v>407</v>
      </c>
      <c r="C77" s="25"/>
      <c r="D77" s="25"/>
      <c r="E77" s="25"/>
      <c r="F77" s="25"/>
      <c r="G77" s="25"/>
      <c r="H77" s="25"/>
      <c r="I77" s="25"/>
      <c r="J77" s="25"/>
      <c r="K77" s="25"/>
    </row>
    <row r="78" spans="1:23" x14ac:dyDescent="0.2">
      <c r="A78" s="213"/>
      <c r="B78" s="227" t="s">
        <v>346</v>
      </c>
      <c r="C78" s="383" t="s">
        <v>157</v>
      </c>
      <c r="D78" s="497"/>
      <c r="E78" s="383" t="s">
        <v>142</v>
      </c>
      <c r="F78" s="497"/>
      <c r="G78" s="383" t="s">
        <v>338</v>
      </c>
      <c r="H78" s="497"/>
      <c r="I78" s="383" t="s">
        <v>339</v>
      </c>
      <c r="J78" s="498"/>
      <c r="K78" s="498"/>
      <c r="L78" s="497"/>
      <c r="M78" s="399" t="s">
        <v>54</v>
      </c>
      <c r="N78" s="499"/>
    </row>
    <row r="79" spans="1:23" x14ac:dyDescent="0.2">
      <c r="A79" s="213"/>
      <c r="B79" s="219"/>
      <c r="C79" s="502" t="s">
        <v>340</v>
      </c>
      <c r="D79" s="504" t="s">
        <v>341</v>
      </c>
      <c r="E79" s="502" t="s">
        <v>340</v>
      </c>
      <c r="F79" s="504" t="s">
        <v>341</v>
      </c>
      <c r="G79" s="502" t="s">
        <v>340</v>
      </c>
      <c r="H79" s="504" t="s">
        <v>341</v>
      </c>
      <c r="I79" s="502" t="s">
        <v>340</v>
      </c>
      <c r="J79" s="504" t="s">
        <v>341</v>
      </c>
      <c r="K79" s="505" t="s">
        <v>343</v>
      </c>
      <c r="L79" s="505"/>
      <c r="M79" s="500"/>
      <c r="N79" s="501"/>
    </row>
    <row r="80" spans="1:23" x14ac:dyDescent="0.2">
      <c r="A80" s="213"/>
      <c r="B80" s="228" t="s">
        <v>347</v>
      </c>
      <c r="C80" s="503"/>
      <c r="D80" s="503"/>
      <c r="E80" s="503"/>
      <c r="F80" s="503"/>
      <c r="G80" s="503"/>
      <c r="H80" s="503"/>
      <c r="I80" s="503"/>
      <c r="J80" s="503"/>
      <c r="K80" s="309" t="s">
        <v>340</v>
      </c>
      <c r="L80" s="309" t="s">
        <v>341</v>
      </c>
      <c r="M80" s="308" t="s">
        <v>74</v>
      </c>
      <c r="N80" s="311" t="s">
        <v>148</v>
      </c>
    </row>
    <row r="81" spans="1:14" ht="10.5" customHeight="1" x14ac:dyDescent="0.2">
      <c r="A81" s="213"/>
      <c r="B81" s="214"/>
      <c r="C81" s="121" t="s">
        <v>342</v>
      </c>
      <c r="D81" s="121" t="s">
        <v>159</v>
      </c>
      <c r="E81" s="121" t="s">
        <v>342</v>
      </c>
      <c r="F81" s="121" t="s">
        <v>159</v>
      </c>
      <c r="G81" s="121" t="s">
        <v>342</v>
      </c>
      <c r="H81" s="121" t="s">
        <v>159</v>
      </c>
      <c r="I81" s="121" t="s">
        <v>342</v>
      </c>
      <c r="J81" s="121" t="s">
        <v>159</v>
      </c>
      <c r="K81" s="121" t="s">
        <v>342</v>
      </c>
      <c r="L81" s="121" t="s">
        <v>159</v>
      </c>
      <c r="M81" s="121" t="s">
        <v>342</v>
      </c>
      <c r="N81" s="121" t="s">
        <v>159</v>
      </c>
    </row>
    <row r="82" spans="1:14" ht="29.25" customHeight="1" x14ac:dyDescent="0.2">
      <c r="A82" s="213"/>
      <c r="B82" s="326">
        <f>$B$6</f>
        <v>0</v>
      </c>
      <c r="C82" s="333"/>
      <c r="D82" s="333"/>
      <c r="E82" s="333"/>
      <c r="F82" s="333"/>
      <c r="G82" s="333"/>
      <c r="H82" s="333"/>
      <c r="I82" s="333"/>
      <c r="J82" s="333"/>
      <c r="K82" s="334"/>
      <c r="L82" s="334"/>
      <c r="M82" s="334">
        <f>C82+E82+G82+I82</f>
        <v>0</v>
      </c>
      <c r="N82" s="334">
        <f>D82+F82+H82+J82</f>
        <v>0</v>
      </c>
    </row>
    <row r="83" spans="1:14" ht="29.25" customHeight="1" x14ac:dyDescent="0.2">
      <c r="A83" s="213"/>
      <c r="B83" s="315">
        <f>$B$8</f>
        <v>0</v>
      </c>
      <c r="C83" s="335"/>
      <c r="D83" s="335"/>
      <c r="E83" s="335"/>
      <c r="F83" s="335"/>
      <c r="G83" s="335"/>
      <c r="H83" s="335"/>
      <c r="I83" s="335"/>
      <c r="J83" s="335"/>
      <c r="K83" s="335"/>
      <c r="L83" s="335"/>
      <c r="M83" s="336">
        <f t="shared" ref="M83:M87" si="26">C83+E83+G83+I83</f>
        <v>0</v>
      </c>
      <c r="N83" s="336">
        <f t="shared" ref="N83:N87" si="27">D83+F83+H83+J83</f>
        <v>0</v>
      </c>
    </row>
    <row r="84" spans="1:14" ht="29.25" customHeight="1" x14ac:dyDescent="0.2">
      <c r="A84" s="213"/>
      <c r="B84" s="315">
        <f>$B$10</f>
        <v>0</v>
      </c>
      <c r="C84" s="331"/>
      <c r="D84" s="331"/>
      <c r="E84" s="331"/>
      <c r="F84" s="331"/>
      <c r="G84" s="331"/>
      <c r="H84" s="331"/>
      <c r="I84" s="331"/>
      <c r="J84" s="331"/>
      <c r="K84" s="332"/>
      <c r="L84" s="332"/>
      <c r="M84" s="332">
        <f t="shared" si="26"/>
        <v>0</v>
      </c>
      <c r="N84" s="332">
        <f t="shared" si="27"/>
        <v>0</v>
      </c>
    </row>
    <row r="85" spans="1:14" ht="29.25" customHeight="1" x14ac:dyDescent="0.2">
      <c r="A85" s="213"/>
      <c r="B85" s="315">
        <f>$B$12</f>
        <v>0</v>
      </c>
      <c r="C85" s="335"/>
      <c r="D85" s="335"/>
      <c r="E85" s="335"/>
      <c r="F85" s="335"/>
      <c r="G85" s="335"/>
      <c r="H85" s="335"/>
      <c r="I85" s="335"/>
      <c r="J85" s="335"/>
      <c r="K85" s="335"/>
      <c r="L85" s="335"/>
      <c r="M85" s="336">
        <f t="shared" ref="M85:M86" si="28">C85+E85+G85+I85</f>
        <v>0</v>
      </c>
      <c r="N85" s="336">
        <f t="shared" ref="N85:N86" si="29">D85+F85+H85+J85</f>
        <v>0</v>
      </c>
    </row>
    <row r="86" spans="1:14" ht="29.25" customHeight="1" x14ac:dyDescent="0.2">
      <c r="A86" s="213"/>
      <c r="B86" s="315">
        <f>$B$14</f>
        <v>0</v>
      </c>
      <c r="C86" s="331"/>
      <c r="D86" s="331"/>
      <c r="E86" s="331"/>
      <c r="F86" s="331"/>
      <c r="G86" s="331"/>
      <c r="H86" s="331"/>
      <c r="I86" s="331"/>
      <c r="J86" s="331"/>
      <c r="K86" s="332"/>
      <c r="L86" s="332"/>
      <c r="M86" s="332">
        <f t="shared" si="28"/>
        <v>0</v>
      </c>
      <c r="N86" s="332">
        <f t="shared" si="29"/>
        <v>0</v>
      </c>
    </row>
    <row r="87" spans="1:14" ht="29.25" customHeight="1" x14ac:dyDescent="0.2">
      <c r="A87" s="213"/>
      <c r="B87" s="316">
        <f>$B$16</f>
        <v>0</v>
      </c>
      <c r="C87" s="337"/>
      <c r="D87" s="337"/>
      <c r="E87" s="337"/>
      <c r="F87" s="337"/>
      <c r="G87" s="337"/>
      <c r="H87" s="337"/>
      <c r="I87" s="337"/>
      <c r="J87" s="337"/>
      <c r="K87" s="337"/>
      <c r="L87" s="337"/>
      <c r="M87" s="338">
        <f t="shared" si="26"/>
        <v>0</v>
      </c>
      <c r="N87" s="338">
        <f t="shared" si="27"/>
        <v>0</v>
      </c>
    </row>
    <row r="88" spans="1:14" x14ac:dyDescent="0.2">
      <c r="A88" s="213"/>
      <c r="B88" s="224" t="s">
        <v>405</v>
      </c>
      <c r="C88" s="492" t="s">
        <v>344</v>
      </c>
      <c r="D88" s="493"/>
      <c r="E88" s="492" t="s">
        <v>344</v>
      </c>
      <c r="F88" s="493"/>
      <c r="G88" s="492" t="s">
        <v>344</v>
      </c>
      <c r="H88" s="493"/>
      <c r="I88" s="492" t="s">
        <v>344</v>
      </c>
      <c r="J88" s="493"/>
      <c r="K88" s="492" t="s">
        <v>344</v>
      </c>
      <c r="L88" s="493"/>
      <c r="M88" s="492" t="s">
        <v>344</v>
      </c>
      <c r="N88" s="493"/>
    </row>
    <row r="89" spans="1:14" x14ac:dyDescent="0.2">
      <c r="A89" s="213"/>
      <c r="B89" s="213"/>
      <c r="C89" s="213"/>
      <c r="D89" s="213"/>
      <c r="E89" s="213"/>
      <c r="F89" s="213"/>
      <c r="G89" s="213"/>
      <c r="H89" s="213"/>
      <c r="I89" s="213"/>
      <c r="J89" s="213"/>
      <c r="K89" s="213"/>
      <c r="L89" s="213"/>
      <c r="M89" s="213"/>
      <c r="N89" s="213"/>
    </row>
    <row r="90" spans="1:14" s="43" customFormat="1" x14ac:dyDescent="0.2">
      <c r="A90" s="90"/>
      <c r="B90" s="25" t="s">
        <v>408</v>
      </c>
      <c r="C90" s="25"/>
      <c r="D90" s="25"/>
      <c r="E90" s="25"/>
      <c r="F90" s="25"/>
      <c r="G90" s="25"/>
      <c r="H90" s="25"/>
      <c r="I90" s="25"/>
      <c r="J90" s="25"/>
      <c r="K90" s="25"/>
    </row>
    <row r="91" spans="1:14" x14ac:dyDescent="0.2">
      <c r="A91" s="213"/>
      <c r="B91" s="227" t="s">
        <v>249</v>
      </c>
      <c r="C91" s="383" t="s">
        <v>157</v>
      </c>
      <c r="D91" s="497"/>
      <c r="E91" s="383" t="s">
        <v>142</v>
      </c>
      <c r="F91" s="497"/>
      <c r="G91" s="383" t="s">
        <v>338</v>
      </c>
      <c r="H91" s="497"/>
      <c r="I91" s="383" t="s">
        <v>339</v>
      </c>
      <c r="J91" s="498"/>
      <c r="K91" s="498"/>
      <c r="L91" s="497"/>
      <c r="M91" s="399" t="s">
        <v>54</v>
      </c>
      <c r="N91" s="499"/>
    </row>
    <row r="92" spans="1:14" x14ac:dyDescent="0.2">
      <c r="A92" s="213"/>
      <c r="B92" s="219"/>
      <c r="C92" s="502" t="s">
        <v>74</v>
      </c>
      <c r="D92" s="504" t="s">
        <v>148</v>
      </c>
      <c r="E92" s="502" t="s">
        <v>74</v>
      </c>
      <c r="F92" s="504" t="s">
        <v>148</v>
      </c>
      <c r="G92" s="502" t="s">
        <v>74</v>
      </c>
      <c r="H92" s="504" t="s">
        <v>148</v>
      </c>
      <c r="I92" s="502" t="s">
        <v>74</v>
      </c>
      <c r="J92" s="504" t="s">
        <v>148</v>
      </c>
      <c r="K92" s="505" t="s">
        <v>343</v>
      </c>
      <c r="L92" s="505"/>
      <c r="M92" s="500"/>
      <c r="N92" s="501"/>
    </row>
    <row r="93" spans="1:14" x14ac:dyDescent="0.2">
      <c r="A93" s="213"/>
      <c r="B93" s="228" t="s">
        <v>156</v>
      </c>
      <c r="C93" s="503"/>
      <c r="D93" s="503"/>
      <c r="E93" s="503"/>
      <c r="F93" s="503"/>
      <c r="G93" s="503"/>
      <c r="H93" s="503"/>
      <c r="I93" s="503"/>
      <c r="J93" s="503"/>
      <c r="K93" s="362" t="s">
        <v>74</v>
      </c>
      <c r="L93" s="362" t="s">
        <v>148</v>
      </c>
      <c r="M93" s="358" t="s">
        <v>74</v>
      </c>
      <c r="N93" s="359" t="s">
        <v>148</v>
      </c>
    </row>
    <row r="94" spans="1:14" ht="10.5" customHeight="1" x14ac:dyDescent="0.2">
      <c r="A94" s="213"/>
      <c r="B94" s="214"/>
      <c r="C94" s="121" t="s">
        <v>342</v>
      </c>
      <c r="D94" s="121" t="s">
        <v>159</v>
      </c>
      <c r="E94" s="121" t="s">
        <v>342</v>
      </c>
      <c r="F94" s="121" t="s">
        <v>159</v>
      </c>
      <c r="G94" s="121" t="s">
        <v>342</v>
      </c>
      <c r="H94" s="121" t="s">
        <v>159</v>
      </c>
      <c r="I94" s="121" t="s">
        <v>342</v>
      </c>
      <c r="J94" s="121" t="s">
        <v>159</v>
      </c>
      <c r="K94" s="121" t="s">
        <v>342</v>
      </c>
      <c r="L94" s="121" t="s">
        <v>159</v>
      </c>
      <c r="M94" s="121" t="s">
        <v>342</v>
      </c>
      <c r="N94" s="121" t="s">
        <v>159</v>
      </c>
    </row>
    <row r="95" spans="1:14" ht="29.25" customHeight="1" x14ac:dyDescent="0.2">
      <c r="A95" s="213"/>
      <c r="B95" s="326">
        <f>$B$6</f>
        <v>0</v>
      </c>
      <c r="C95" s="333"/>
      <c r="D95" s="333"/>
      <c r="E95" s="333"/>
      <c r="F95" s="333"/>
      <c r="G95" s="333"/>
      <c r="H95" s="333"/>
      <c r="I95" s="333"/>
      <c r="J95" s="333"/>
      <c r="K95" s="334"/>
      <c r="L95" s="334"/>
      <c r="M95" s="334">
        <f>C95+E95+G95+I95</f>
        <v>0</v>
      </c>
      <c r="N95" s="334">
        <f>D95+F95+H95+J95</f>
        <v>0</v>
      </c>
    </row>
    <row r="96" spans="1:14" ht="29.25" customHeight="1" x14ac:dyDescent="0.2">
      <c r="A96" s="213"/>
      <c r="B96" s="315">
        <f>$B$8</f>
        <v>0</v>
      </c>
      <c r="C96" s="335"/>
      <c r="D96" s="335"/>
      <c r="E96" s="335"/>
      <c r="F96" s="335"/>
      <c r="G96" s="335"/>
      <c r="H96" s="335"/>
      <c r="I96" s="335"/>
      <c r="J96" s="335"/>
      <c r="K96" s="335"/>
      <c r="L96" s="335"/>
      <c r="M96" s="336">
        <f t="shared" ref="M96:M100" si="30">C96+E96+G96+I96</f>
        <v>0</v>
      </c>
      <c r="N96" s="336">
        <f t="shared" ref="N96:N100" si="31">D96+F96+H96+J96</f>
        <v>0</v>
      </c>
    </row>
    <row r="97" spans="1:15" ht="29.25" customHeight="1" x14ac:dyDescent="0.2">
      <c r="A97" s="213"/>
      <c r="B97" s="315">
        <f>$B$10</f>
        <v>0</v>
      </c>
      <c r="C97" s="331"/>
      <c r="D97" s="331"/>
      <c r="E97" s="331"/>
      <c r="F97" s="331"/>
      <c r="G97" s="331"/>
      <c r="H97" s="331"/>
      <c r="I97" s="331"/>
      <c r="J97" s="331"/>
      <c r="K97" s="332"/>
      <c r="L97" s="332"/>
      <c r="M97" s="332">
        <f t="shared" si="30"/>
        <v>0</v>
      </c>
      <c r="N97" s="332">
        <f t="shared" si="31"/>
        <v>0</v>
      </c>
    </row>
    <row r="98" spans="1:15" ht="29.25" customHeight="1" x14ac:dyDescent="0.2">
      <c r="A98" s="213"/>
      <c r="B98" s="315">
        <f>$B$12</f>
        <v>0</v>
      </c>
      <c r="C98" s="335"/>
      <c r="D98" s="335"/>
      <c r="E98" s="335"/>
      <c r="F98" s="335"/>
      <c r="G98" s="335"/>
      <c r="H98" s="335"/>
      <c r="I98" s="335"/>
      <c r="J98" s="335"/>
      <c r="K98" s="335"/>
      <c r="L98" s="335"/>
      <c r="M98" s="336">
        <f t="shared" si="30"/>
        <v>0</v>
      </c>
      <c r="N98" s="336">
        <f t="shared" si="31"/>
        <v>0</v>
      </c>
    </row>
    <row r="99" spans="1:15" ht="29.25" customHeight="1" x14ac:dyDescent="0.2">
      <c r="A99" s="213"/>
      <c r="B99" s="315">
        <f>$B$14</f>
        <v>0</v>
      </c>
      <c r="C99" s="331"/>
      <c r="D99" s="331"/>
      <c r="E99" s="331"/>
      <c r="F99" s="331"/>
      <c r="G99" s="331"/>
      <c r="H99" s="331"/>
      <c r="I99" s="331"/>
      <c r="J99" s="331"/>
      <c r="K99" s="332"/>
      <c r="L99" s="332"/>
      <c r="M99" s="332">
        <f t="shared" si="30"/>
        <v>0</v>
      </c>
      <c r="N99" s="332">
        <f t="shared" si="31"/>
        <v>0</v>
      </c>
    </row>
    <row r="100" spans="1:15" ht="29.25" customHeight="1" x14ac:dyDescent="0.2">
      <c r="A100" s="213"/>
      <c r="B100" s="316">
        <f>$B$16</f>
        <v>0</v>
      </c>
      <c r="C100" s="337"/>
      <c r="D100" s="337"/>
      <c r="E100" s="337"/>
      <c r="F100" s="337"/>
      <c r="G100" s="337"/>
      <c r="H100" s="337"/>
      <c r="I100" s="337"/>
      <c r="J100" s="337"/>
      <c r="K100" s="337"/>
      <c r="L100" s="337"/>
      <c r="M100" s="338">
        <f t="shared" si="30"/>
        <v>0</v>
      </c>
      <c r="N100" s="338">
        <f t="shared" si="31"/>
        <v>0</v>
      </c>
    </row>
    <row r="101" spans="1:15" x14ac:dyDescent="0.2">
      <c r="A101" s="213"/>
      <c r="B101" s="224" t="s">
        <v>405</v>
      </c>
      <c r="C101" s="492" t="s">
        <v>344</v>
      </c>
      <c r="D101" s="493"/>
      <c r="E101" s="492" t="s">
        <v>344</v>
      </c>
      <c r="F101" s="493"/>
      <c r="G101" s="492" t="s">
        <v>344</v>
      </c>
      <c r="H101" s="493"/>
      <c r="I101" s="492" t="s">
        <v>344</v>
      </c>
      <c r="J101" s="493"/>
      <c r="K101" s="492" t="s">
        <v>344</v>
      </c>
      <c r="L101" s="493"/>
      <c r="M101" s="492" t="s">
        <v>344</v>
      </c>
      <c r="N101" s="493"/>
    </row>
    <row r="102" spans="1:15" x14ac:dyDescent="0.2">
      <c r="A102" s="213"/>
      <c r="B102" s="213"/>
      <c r="C102" s="213"/>
      <c r="D102" s="213"/>
      <c r="E102" s="213"/>
      <c r="F102" s="213"/>
      <c r="G102" s="213"/>
      <c r="H102" s="213"/>
      <c r="I102" s="213"/>
      <c r="J102" s="213"/>
      <c r="K102" s="213"/>
      <c r="L102" s="213"/>
      <c r="M102" s="213"/>
      <c r="N102" s="213"/>
    </row>
    <row r="103" spans="1:15" x14ac:dyDescent="0.2">
      <c r="A103" s="90" t="s">
        <v>394</v>
      </c>
      <c r="B103" s="25" t="s">
        <v>395</v>
      </c>
      <c r="C103" s="213"/>
      <c r="D103" s="213"/>
      <c r="E103" s="213"/>
      <c r="F103" s="213"/>
      <c r="G103" s="213"/>
      <c r="H103" s="213"/>
      <c r="I103" s="213"/>
      <c r="J103" s="213"/>
      <c r="K103" s="213"/>
      <c r="L103" s="213"/>
      <c r="M103" s="213"/>
      <c r="N103" s="213"/>
    </row>
    <row r="104" spans="1:15" s="43" customFormat="1" x14ac:dyDescent="0.2">
      <c r="A104" s="90"/>
      <c r="B104" s="25" t="s">
        <v>407</v>
      </c>
      <c r="C104" s="25"/>
      <c r="D104" s="25"/>
      <c r="E104" s="25"/>
      <c r="F104" s="25"/>
      <c r="G104" s="25"/>
      <c r="H104" s="25"/>
      <c r="I104" s="25"/>
      <c r="J104" s="25"/>
      <c r="K104" s="25"/>
    </row>
    <row r="105" spans="1:15" x14ac:dyDescent="0.2">
      <c r="A105" s="213"/>
      <c r="B105" s="124"/>
      <c r="C105" s="229" t="s">
        <v>348</v>
      </c>
      <c r="D105" s="229"/>
      <c r="E105" s="230"/>
      <c r="F105" s="229"/>
      <c r="G105" s="231" t="s">
        <v>350</v>
      </c>
      <c r="H105" s="229"/>
      <c r="I105" s="230"/>
      <c r="J105" s="230"/>
      <c r="K105" s="231" t="s">
        <v>54</v>
      </c>
      <c r="L105" s="229"/>
      <c r="M105" s="230"/>
      <c r="N105" s="230"/>
    </row>
    <row r="106" spans="1:15" ht="28.5" customHeight="1" x14ac:dyDescent="0.2">
      <c r="A106" s="213"/>
      <c r="B106" s="32"/>
      <c r="C106" s="232"/>
      <c r="D106" s="232"/>
      <c r="E106" s="494" t="s">
        <v>349</v>
      </c>
      <c r="F106" s="495"/>
      <c r="G106" s="233"/>
      <c r="H106" s="232"/>
      <c r="I106" s="494" t="s">
        <v>349</v>
      </c>
      <c r="J106" s="496"/>
      <c r="K106" s="233"/>
      <c r="L106" s="232"/>
      <c r="M106" s="494" t="s">
        <v>349</v>
      </c>
      <c r="N106" s="496"/>
    </row>
    <row r="107" spans="1:15" x14ac:dyDescent="0.2">
      <c r="A107" s="213"/>
      <c r="B107" s="37" t="s">
        <v>156</v>
      </c>
      <c r="C107" s="218" t="s">
        <v>74</v>
      </c>
      <c r="D107" s="218" t="s">
        <v>148</v>
      </c>
      <c r="E107" s="218" t="s">
        <v>74</v>
      </c>
      <c r="F107" s="218" t="s">
        <v>148</v>
      </c>
      <c r="G107" s="218" t="s">
        <v>74</v>
      </c>
      <c r="H107" s="218" t="s">
        <v>148</v>
      </c>
      <c r="I107" s="218" t="s">
        <v>74</v>
      </c>
      <c r="J107" s="218" t="s">
        <v>148</v>
      </c>
      <c r="K107" s="218" t="s">
        <v>74</v>
      </c>
      <c r="L107" s="218" t="s">
        <v>148</v>
      </c>
      <c r="M107" s="218" t="s">
        <v>74</v>
      </c>
      <c r="N107" s="218" t="s">
        <v>148</v>
      </c>
    </row>
    <row r="108" spans="1:15" ht="10.5" customHeight="1" x14ac:dyDescent="0.2">
      <c r="A108" s="213"/>
      <c r="B108" s="85"/>
      <c r="C108" s="126" t="s">
        <v>403</v>
      </c>
      <c r="D108" s="121" t="s">
        <v>159</v>
      </c>
      <c r="E108" s="126" t="s">
        <v>402</v>
      </c>
      <c r="F108" s="121" t="s">
        <v>159</v>
      </c>
      <c r="G108" s="126" t="s">
        <v>402</v>
      </c>
      <c r="H108" s="121" t="s">
        <v>159</v>
      </c>
      <c r="I108" s="126" t="s">
        <v>402</v>
      </c>
      <c r="J108" s="121" t="s">
        <v>159</v>
      </c>
      <c r="K108" s="126" t="s">
        <v>402</v>
      </c>
      <c r="L108" s="121" t="s">
        <v>159</v>
      </c>
      <c r="M108" s="126" t="s">
        <v>402</v>
      </c>
      <c r="N108" s="121" t="s">
        <v>159</v>
      </c>
    </row>
    <row r="109" spans="1:15" ht="29.25" customHeight="1" x14ac:dyDescent="0.2">
      <c r="A109" s="213"/>
      <c r="B109" s="326">
        <f>$B$6</f>
        <v>0</v>
      </c>
      <c r="C109" s="329"/>
      <c r="D109" s="269"/>
      <c r="E109" s="330"/>
      <c r="F109" s="225"/>
      <c r="G109" s="269"/>
      <c r="H109" s="269"/>
      <c r="I109" s="225"/>
      <c r="J109" s="225"/>
      <c r="K109" s="270">
        <f>C109+G109</f>
        <v>0</v>
      </c>
      <c r="L109" s="270">
        <f>D109+H109</f>
        <v>0</v>
      </c>
      <c r="M109" s="270">
        <f>E109+I109</f>
        <v>0</v>
      </c>
      <c r="N109" s="270">
        <f>F109+J109</f>
        <v>0</v>
      </c>
    </row>
    <row r="110" spans="1:15" ht="29.25" customHeight="1" x14ac:dyDescent="0.2">
      <c r="A110" s="213"/>
      <c r="B110" s="315">
        <f>$B$8</f>
        <v>0</v>
      </c>
      <c r="C110" s="271"/>
      <c r="D110" s="271"/>
      <c r="E110" s="226"/>
      <c r="F110" s="226"/>
      <c r="G110" s="271"/>
      <c r="H110" s="271"/>
      <c r="I110" s="226"/>
      <c r="J110" s="226"/>
      <c r="K110" s="270">
        <f t="shared" ref="K110:K114" si="32">C110+G110</f>
        <v>0</v>
      </c>
      <c r="L110" s="270">
        <f t="shared" ref="L110:L114" si="33">D110+H110</f>
        <v>0</v>
      </c>
      <c r="M110" s="270">
        <f t="shared" ref="M110:M114" si="34">E110+I110</f>
        <v>0</v>
      </c>
      <c r="N110" s="270">
        <f t="shared" ref="N110:N114" si="35">F110+J110</f>
        <v>0</v>
      </c>
    </row>
    <row r="111" spans="1:15" s="321" customFormat="1" ht="29.25" customHeight="1" x14ac:dyDescent="0.2">
      <c r="A111" s="317"/>
      <c r="B111" s="315">
        <f>$B$10</f>
        <v>0</v>
      </c>
      <c r="C111" s="318"/>
      <c r="D111" s="318"/>
      <c r="E111" s="319"/>
      <c r="F111" s="319"/>
      <c r="G111" s="318"/>
      <c r="H111" s="318"/>
      <c r="I111" s="319"/>
      <c r="J111" s="319"/>
      <c r="K111" s="320">
        <f t="shared" si="32"/>
        <v>0</v>
      </c>
      <c r="L111" s="320">
        <f t="shared" si="33"/>
        <v>0</v>
      </c>
      <c r="M111" s="320">
        <f t="shared" si="34"/>
        <v>0</v>
      </c>
      <c r="N111" s="320">
        <f t="shared" si="35"/>
        <v>0</v>
      </c>
      <c r="O111" s="2"/>
    </row>
    <row r="112" spans="1:15" ht="29.25" customHeight="1" x14ac:dyDescent="0.2">
      <c r="A112" s="213"/>
      <c r="B112" s="315">
        <f>$B$12</f>
        <v>0</v>
      </c>
      <c r="C112" s="271"/>
      <c r="D112" s="271"/>
      <c r="E112" s="226"/>
      <c r="F112" s="226"/>
      <c r="G112" s="271"/>
      <c r="H112" s="271"/>
      <c r="I112" s="226"/>
      <c r="J112" s="226"/>
      <c r="K112" s="270">
        <f t="shared" ref="K112:K113" si="36">C112+G112</f>
        <v>0</v>
      </c>
      <c r="L112" s="270">
        <f t="shared" ref="L112:L113" si="37">D112+H112</f>
        <v>0</v>
      </c>
      <c r="M112" s="270">
        <f t="shared" ref="M112:M113" si="38">E112+I112</f>
        <v>0</v>
      </c>
      <c r="N112" s="270">
        <f t="shared" ref="N112:N113" si="39">F112+J112</f>
        <v>0</v>
      </c>
    </row>
    <row r="113" spans="1:15" s="321" customFormat="1" ht="29.25" customHeight="1" x14ac:dyDescent="0.2">
      <c r="A113" s="317"/>
      <c r="B113" s="315">
        <f>$B$14</f>
        <v>0</v>
      </c>
      <c r="C113" s="318"/>
      <c r="D113" s="318"/>
      <c r="E113" s="319"/>
      <c r="F113" s="319"/>
      <c r="G113" s="318"/>
      <c r="H113" s="318"/>
      <c r="I113" s="319"/>
      <c r="J113" s="319"/>
      <c r="K113" s="320">
        <f t="shared" si="36"/>
        <v>0</v>
      </c>
      <c r="L113" s="320">
        <f t="shared" si="37"/>
        <v>0</v>
      </c>
      <c r="M113" s="320">
        <f t="shared" si="38"/>
        <v>0</v>
      </c>
      <c r="N113" s="320">
        <f t="shared" si="39"/>
        <v>0</v>
      </c>
      <c r="O113" s="2"/>
    </row>
    <row r="114" spans="1:15" s="321" customFormat="1" ht="29.25" customHeight="1" x14ac:dyDescent="0.2">
      <c r="A114" s="317"/>
      <c r="B114" s="322">
        <f>$B$16</f>
        <v>0</v>
      </c>
      <c r="C114" s="323"/>
      <c r="D114" s="323"/>
      <c r="E114" s="324"/>
      <c r="F114" s="324"/>
      <c r="G114" s="323"/>
      <c r="H114" s="323"/>
      <c r="I114" s="324"/>
      <c r="J114" s="324"/>
      <c r="K114" s="320">
        <f t="shared" si="32"/>
        <v>0</v>
      </c>
      <c r="L114" s="320">
        <f t="shared" si="33"/>
        <v>0</v>
      </c>
      <c r="M114" s="320">
        <f t="shared" si="34"/>
        <v>0</v>
      </c>
      <c r="N114" s="320">
        <f t="shared" si="35"/>
        <v>0</v>
      </c>
      <c r="O114" s="2"/>
    </row>
    <row r="115" spans="1:15" x14ac:dyDescent="0.2">
      <c r="A115" s="213"/>
      <c r="B115" s="217" t="s">
        <v>54</v>
      </c>
      <c r="C115" s="122">
        <f t="shared" ref="C115:N115" si="40">SUM(C109:C114)</f>
        <v>0</v>
      </c>
      <c r="D115" s="122">
        <f t="shared" si="40"/>
        <v>0</v>
      </c>
      <c r="E115" s="122">
        <f t="shared" si="40"/>
        <v>0</v>
      </c>
      <c r="F115" s="122">
        <f t="shared" si="40"/>
        <v>0</v>
      </c>
      <c r="G115" s="122">
        <f t="shared" si="40"/>
        <v>0</v>
      </c>
      <c r="H115" s="122">
        <f t="shared" si="40"/>
        <v>0</v>
      </c>
      <c r="I115" s="122">
        <f t="shared" si="40"/>
        <v>0</v>
      </c>
      <c r="J115" s="122">
        <f t="shared" si="40"/>
        <v>0</v>
      </c>
      <c r="K115" s="122">
        <f t="shared" si="40"/>
        <v>0</v>
      </c>
      <c r="L115" s="122">
        <f t="shared" si="40"/>
        <v>0</v>
      </c>
      <c r="M115" s="122">
        <f t="shared" si="40"/>
        <v>0</v>
      </c>
      <c r="N115" s="122">
        <f t="shared" si="40"/>
        <v>0</v>
      </c>
    </row>
    <row r="116" spans="1:15" x14ac:dyDescent="0.2">
      <c r="A116" s="213"/>
      <c r="B116" s="213"/>
      <c r="C116" s="213"/>
      <c r="D116" s="213"/>
      <c r="E116" s="213"/>
      <c r="F116" s="213"/>
      <c r="G116" s="213"/>
      <c r="H116" s="213"/>
      <c r="I116" s="213"/>
      <c r="J116" s="213"/>
      <c r="K116" s="213"/>
      <c r="L116" s="213"/>
      <c r="M116" s="213"/>
      <c r="N116" s="213"/>
    </row>
    <row r="117" spans="1:15" s="43" customFormat="1" x14ac:dyDescent="0.2">
      <c r="A117" s="90"/>
      <c r="B117" s="25" t="s">
        <v>408</v>
      </c>
      <c r="C117" s="25"/>
      <c r="D117" s="25"/>
      <c r="E117" s="25"/>
      <c r="F117" s="25"/>
      <c r="G117" s="25"/>
      <c r="H117" s="25"/>
      <c r="I117" s="25"/>
      <c r="J117" s="25"/>
      <c r="K117" s="25"/>
    </row>
    <row r="118" spans="1:15" x14ac:dyDescent="0.2">
      <c r="A118" s="213"/>
      <c r="B118" s="124"/>
      <c r="C118" s="229" t="s">
        <v>348</v>
      </c>
      <c r="D118" s="229"/>
      <c r="E118" s="230"/>
      <c r="F118" s="229"/>
      <c r="G118" s="231" t="s">
        <v>350</v>
      </c>
      <c r="H118" s="229"/>
      <c r="I118" s="230"/>
      <c r="J118" s="230"/>
      <c r="K118" s="231" t="s">
        <v>54</v>
      </c>
      <c r="L118" s="229"/>
      <c r="M118" s="230"/>
      <c r="N118" s="230"/>
    </row>
    <row r="119" spans="1:15" ht="28.5" customHeight="1" x14ac:dyDescent="0.2">
      <c r="A119" s="213"/>
      <c r="B119" s="32"/>
      <c r="C119" s="232"/>
      <c r="D119" s="232"/>
      <c r="E119" s="494" t="s">
        <v>349</v>
      </c>
      <c r="F119" s="495"/>
      <c r="G119" s="233"/>
      <c r="H119" s="232"/>
      <c r="I119" s="494" t="s">
        <v>349</v>
      </c>
      <c r="J119" s="496"/>
      <c r="K119" s="233"/>
      <c r="L119" s="232"/>
      <c r="M119" s="494" t="s">
        <v>349</v>
      </c>
      <c r="N119" s="496"/>
    </row>
    <row r="120" spans="1:15" x14ac:dyDescent="0.2">
      <c r="A120" s="213"/>
      <c r="B120" s="37" t="s">
        <v>156</v>
      </c>
      <c r="C120" s="362" t="s">
        <v>74</v>
      </c>
      <c r="D120" s="362" t="s">
        <v>148</v>
      </c>
      <c r="E120" s="362" t="s">
        <v>74</v>
      </c>
      <c r="F120" s="362" t="s">
        <v>148</v>
      </c>
      <c r="G120" s="362" t="s">
        <v>74</v>
      </c>
      <c r="H120" s="362" t="s">
        <v>148</v>
      </c>
      <c r="I120" s="362" t="s">
        <v>74</v>
      </c>
      <c r="J120" s="362" t="s">
        <v>148</v>
      </c>
      <c r="K120" s="362" t="s">
        <v>74</v>
      </c>
      <c r="L120" s="362" t="s">
        <v>148</v>
      </c>
      <c r="M120" s="362" t="s">
        <v>74</v>
      </c>
      <c r="N120" s="362" t="s">
        <v>148</v>
      </c>
    </row>
    <row r="121" spans="1:15" ht="10.5" customHeight="1" x14ac:dyDescent="0.2">
      <c r="A121" s="213"/>
      <c r="B121" s="85"/>
      <c r="C121" s="126" t="s">
        <v>342</v>
      </c>
      <c r="D121" s="121" t="s">
        <v>159</v>
      </c>
      <c r="E121" s="126" t="s">
        <v>402</v>
      </c>
      <c r="F121" s="121" t="s">
        <v>159</v>
      </c>
      <c r="G121" s="126" t="s">
        <v>402</v>
      </c>
      <c r="H121" s="121" t="s">
        <v>159</v>
      </c>
      <c r="I121" s="126" t="s">
        <v>402</v>
      </c>
      <c r="J121" s="121" t="s">
        <v>159</v>
      </c>
      <c r="K121" s="126" t="s">
        <v>402</v>
      </c>
      <c r="L121" s="121" t="s">
        <v>159</v>
      </c>
      <c r="M121" s="126" t="s">
        <v>402</v>
      </c>
      <c r="N121" s="121" t="s">
        <v>159</v>
      </c>
    </row>
    <row r="122" spans="1:15" ht="29.25" customHeight="1" x14ac:dyDescent="0.2">
      <c r="A122" s="213"/>
      <c r="B122" s="326">
        <f>$B$6</f>
        <v>0</v>
      </c>
      <c r="C122" s="329"/>
      <c r="D122" s="269"/>
      <c r="E122" s="330"/>
      <c r="F122" s="225"/>
      <c r="G122" s="269"/>
      <c r="H122" s="269"/>
      <c r="I122" s="225"/>
      <c r="J122" s="225"/>
      <c r="K122" s="270">
        <f>C122+G122</f>
        <v>0</v>
      </c>
      <c r="L122" s="270">
        <f>D122+H122</f>
        <v>0</v>
      </c>
      <c r="M122" s="270">
        <f>E122+I122</f>
        <v>0</v>
      </c>
      <c r="N122" s="270">
        <f>F122+J122</f>
        <v>0</v>
      </c>
    </row>
    <row r="123" spans="1:15" ht="29.25" customHeight="1" x14ac:dyDescent="0.2">
      <c r="A123" s="213"/>
      <c r="B123" s="315">
        <f>$B$8</f>
        <v>0</v>
      </c>
      <c r="C123" s="271"/>
      <c r="D123" s="271"/>
      <c r="E123" s="226"/>
      <c r="F123" s="226"/>
      <c r="G123" s="271"/>
      <c r="H123" s="271"/>
      <c r="I123" s="226"/>
      <c r="J123" s="226"/>
      <c r="K123" s="270">
        <f t="shared" ref="K123:K127" si="41">C123+G123</f>
        <v>0</v>
      </c>
      <c r="L123" s="270">
        <f t="shared" ref="L123:L127" si="42">D123+H123</f>
        <v>0</v>
      </c>
      <c r="M123" s="270">
        <f t="shared" ref="M123:M127" si="43">E123+I123</f>
        <v>0</v>
      </c>
      <c r="N123" s="270">
        <f t="shared" ref="N123:N127" si="44">F123+J123</f>
        <v>0</v>
      </c>
    </row>
    <row r="124" spans="1:15" s="321" customFormat="1" ht="29.25" customHeight="1" x14ac:dyDescent="0.2">
      <c r="A124" s="317"/>
      <c r="B124" s="315">
        <f>$B$10</f>
        <v>0</v>
      </c>
      <c r="C124" s="318"/>
      <c r="D124" s="318"/>
      <c r="E124" s="319"/>
      <c r="F124" s="319"/>
      <c r="G124" s="318"/>
      <c r="H124" s="318"/>
      <c r="I124" s="319"/>
      <c r="J124" s="319"/>
      <c r="K124" s="320">
        <f t="shared" si="41"/>
        <v>0</v>
      </c>
      <c r="L124" s="320">
        <f t="shared" si="42"/>
        <v>0</v>
      </c>
      <c r="M124" s="320">
        <f t="shared" si="43"/>
        <v>0</v>
      </c>
      <c r="N124" s="320">
        <f t="shared" si="44"/>
        <v>0</v>
      </c>
      <c r="O124" s="2"/>
    </row>
    <row r="125" spans="1:15" ht="29.25" customHeight="1" x14ac:dyDescent="0.2">
      <c r="A125" s="213"/>
      <c r="B125" s="315">
        <f>$B$12</f>
        <v>0</v>
      </c>
      <c r="C125" s="271"/>
      <c r="D125" s="271"/>
      <c r="E125" s="226"/>
      <c r="F125" s="226"/>
      <c r="G125" s="271"/>
      <c r="H125" s="271"/>
      <c r="I125" s="226"/>
      <c r="J125" s="226"/>
      <c r="K125" s="270">
        <f t="shared" si="41"/>
        <v>0</v>
      </c>
      <c r="L125" s="270">
        <f t="shared" si="42"/>
        <v>0</v>
      </c>
      <c r="M125" s="270">
        <f t="shared" si="43"/>
        <v>0</v>
      </c>
      <c r="N125" s="270">
        <f t="shared" si="44"/>
        <v>0</v>
      </c>
    </row>
    <row r="126" spans="1:15" s="321" customFormat="1" ht="29.25" customHeight="1" x14ac:dyDescent="0.2">
      <c r="A126" s="317"/>
      <c r="B126" s="315">
        <f>$B$14</f>
        <v>0</v>
      </c>
      <c r="C126" s="318"/>
      <c r="D126" s="318"/>
      <c r="E126" s="319"/>
      <c r="F126" s="319"/>
      <c r="G126" s="318"/>
      <c r="H126" s="318"/>
      <c r="I126" s="319"/>
      <c r="J126" s="319"/>
      <c r="K126" s="320">
        <f t="shared" si="41"/>
        <v>0</v>
      </c>
      <c r="L126" s="320">
        <f t="shared" si="42"/>
        <v>0</v>
      </c>
      <c r="M126" s="320">
        <f t="shared" si="43"/>
        <v>0</v>
      </c>
      <c r="N126" s="320">
        <f t="shared" si="44"/>
        <v>0</v>
      </c>
      <c r="O126" s="2"/>
    </row>
    <row r="127" spans="1:15" s="321" customFormat="1" ht="29.25" customHeight="1" x14ac:dyDescent="0.2">
      <c r="A127" s="317"/>
      <c r="B127" s="322">
        <f>$B$16</f>
        <v>0</v>
      </c>
      <c r="C127" s="323"/>
      <c r="D127" s="323"/>
      <c r="E127" s="324"/>
      <c r="F127" s="324"/>
      <c r="G127" s="323"/>
      <c r="H127" s="323"/>
      <c r="I127" s="324"/>
      <c r="J127" s="324"/>
      <c r="K127" s="320">
        <f t="shared" si="41"/>
        <v>0</v>
      </c>
      <c r="L127" s="320">
        <f t="shared" si="42"/>
        <v>0</v>
      </c>
      <c r="M127" s="320">
        <f t="shared" si="43"/>
        <v>0</v>
      </c>
      <c r="N127" s="320">
        <f t="shared" si="44"/>
        <v>0</v>
      </c>
      <c r="O127" s="2"/>
    </row>
    <row r="128" spans="1:15" x14ac:dyDescent="0.2">
      <c r="A128" s="213"/>
      <c r="B128" s="217" t="s">
        <v>54</v>
      </c>
      <c r="C128" s="122">
        <f t="shared" ref="C128:N128" si="45">SUM(C122:C127)</f>
        <v>0</v>
      </c>
      <c r="D128" s="122">
        <f t="shared" si="45"/>
        <v>0</v>
      </c>
      <c r="E128" s="122">
        <f t="shared" si="45"/>
        <v>0</v>
      </c>
      <c r="F128" s="122">
        <f t="shared" si="45"/>
        <v>0</v>
      </c>
      <c r="G128" s="122">
        <f t="shared" si="45"/>
        <v>0</v>
      </c>
      <c r="H128" s="122">
        <f t="shared" si="45"/>
        <v>0</v>
      </c>
      <c r="I128" s="122">
        <f t="shared" si="45"/>
        <v>0</v>
      </c>
      <c r="J128" s="122">
        <f t="shared" si="45"/>
        <v>0</v>
      </c>
      <c r="K128" s="122">
        <f t="shared" si="45"/>
        <v>0</v>
      </c>
      <c r="L128" s="122">
        <f t="shared" si="45"/>
        <v>0</v>
      </c>
      <c r="M128" s="122">
        <f t="shared" si="45"/>
        <v>0</v>
      </c>
      <c r="N128" s="122">
        <f t="shared" si="45"/>
        <v>0</v>
      </c>
    </row>
    <row r="129" spans="1:14" x14ac:dyDescent="0.2">
      <c r="A129" s="213"/>
      <c r="B129" s="213"/>
      <c r="C129" s="213"/>
      <c r="D129" s="213"/>
      <c r="E129" s="213"/>
      <c r="F129" s="213"/>
      <c r="G129" s="213"/>
      <c r="H129" s="213"/>
      <c r="I129" s="213"/>
      <c r="J129" s="213"/>
      <c r="K129" s="213"/>
      <c r="L129" s="213"/>
      <c r="M129" s="213"/>
      <c r="N129" s="213"/>
    </row>
    <row r="131" spans="1:14" x14ac:dyDescent="0.2">
      <c r="A131" s="90" t="s">
        <v>44</v>
      </c>
      <c r="B131" s="25" t="s">
        <v>323</v>
      </c>
    </row>
    <row r="132" spans="1:14" s="43" customFormat="1" x14ac:dyDescent="0.2">
      <c r="A132" s="90"/>
      <c r="B132" s="25" t="s">
        <v>407</v>
      </c>
      <c r="C132" s="25"/>
      <c r="D132" s="25"/>
      <c r="E132" s="25"/>
      <c r="F132" s="25"/>
      <c r="G132" s="25"/>
      <c r="H132" s="25"/>
      <c r="I132" s="25"/>
      <c r="J132" s="25"/>
      <c r="K132" s="25"/>
    </row>
    <row r="133" spans="1:14" x14ac:dyDescent="0.2">
      <c r="B133" s="479" t="s">
        <v>0</v>
      </c>
      <c r="C133" s="480"/>
      <c r="D133" s="481"/>
      <c r="E133" s="399" t="s">
        <v>250</v>
      </c>
      <c r="F133" s="459"/>
      <c r="G133" s="459"/>
      <c r="H133" s="459"/>
      <c r="I133" s="459"/>
      <c r="J133" s="459"/>
      <c r="K133" s="459"/>
      <c r="L133" s="459"/>
      <c r="M133" s="459"/>
      <c r="N133" s="482"/>
    </row>
    <row r="134" spans="1:14" x14ac:dyDescent="0.2">
      <c r="B134" s="88" t="s">
        <v>1</v>
      </c>
      <c r="C134" s="485" t="s">
        <v>2</v>
      </c>
      <c r="D134" s="486"/>
      <c r="E134" s="483"/>
      <c r="F134" s="484"/>
      <c r="G134" s="484"/>
      <c r="H134" s="484"/>
      <c r="I134" s="484"/>
      <c r="J134" s="484"/>
      <c r="K134" s="484"/>
      <c r="L134" s="484"/>
      <c r="M134" s="484"/>
      <c r="N134" s="463"/>
    </row>
    <row r="135" spans="1:14" ht="40.5" customHeight="1" x14ac:dyDescent="0.2">
      <c r="B135" s="234" t="s">
        <v>344</v>
      </c>
      <c r="C135" s="487" t="s">
        <v>344</v>
      </c>
      <c r="D135" s="488"/>
      <c r="E135" s="489"/>
      <c r="F135" s="490"/>
      <c r="G135" s="490"/>
      <c r="H135" s="490"/>
      <c r="I135" s="490"/>
      <c r="J135" s="490"/>
      <c r="K135" s="490"/>
      <c r="L135" s="490"/>
      <c r="M135" s="490"/>
      <c r="N135" s="491"/>
    </row>
    <row r="137" spans="1:14" s="43" customFormat="1" x14ac:dyDescent="0.2">
      <c r="A137" s="90"/>
      <c r="B137" s="25" t="s">
        <v>408</v>
      </c>
      <c r="C137" s="25"/>
      <c r="D137" s="25"/>
      <c r="E137" s="25"/>
      <c r="F137" s="25"/>
      <c r="G137" s="25"/>
      <c r="H137" s="25"/>
      <c r="I137" s="25"/>
      <c r="J137" s="25"/>
      <c r="K137" s="25"/>
    </row>
    <row r="138" spans="1:14" x14ac:dyDescent="0.2">
      <c r="B138" s="479" t="s">
        <v>0</v>
      </c>
      <c r="C138" s="480"/>
      <c r="D138" s="481"/>
      <c r="E138" s="399" t="s">
        <v>250</v>
      </c>
      <c r="F138" s="459"/>
      <c r="G138" s="459"/>
      <c r="H138" s="459"/>
      <c r="I138" s="459"/>
      <c r="J138" s="459"/>
      <c r="K138" s="459"/>
      <c r="L138" s="459"/>
      <c r="M138" s="459"/>
      <c r="N138" s="482"/>
    </row>
    <row r="139" spans="1:14" x14ac:dyDescent="0.2">
      <c r="B139" s="88" t="s">
        <v>1</v>
      </c>
      <c r="C139" s="485" t="s">
        <v>2</v>
      </c>
      <c r="D139" s="486"/>
      <c r="E139" s="483"/>
      <c r="F139" s="484"/>
      <c r="G139" s="484"/>
      <c r="H139" s="484"/>
      <c r="I139" s="484"/>
      <c r="J139" s="484"/>
      <c r="K139" s="484"/>
      <c r="L139" s="484"/>
      <c r="M139" s="484"/>
      <c r="N139" s="463"/>
    </row>
    <row r="140" spans="1:14" ht="40.5" customHeight="1" x14ac:dyDescent="0.2">
      <c r="B140" s="234" t="s">
        <v>344</v>
      </c>
      <c r="C140" s="487" t="s">
        <v>344</v>
      </c>
      <c r="D140" s="488"/>
      <c r="E140" s="489"/>
      <c r="F140" s="490"/>
      <c r="G140" s="490"/>
      <c r="H140" s="490"/>
      <c r="I140" s="490"/>
      <c r="J140" s="490"/>
      <c r="K140" s="490"/>
      <c r="L140" s="490"/>
      <c r="M140" s="490"/>
      <c r="N140" s="491"/>
    </row>
  </sheetData>
  <sheetProtection formatCells="0" formatColumns="0" formatRows="0" insertHyperlinks="0" autoFilter="0" pivotTables="0"/>
  <mergeCells count="420">
    <mergeCell ref="M52:N52"/>
    <mergeCell ref="M53:N53"/>
    <mergeCell ref="M54:N54"/>
    <mergeCell ref="M55:N55"/>
    <mergeCell ref="M56:N56"/>
    <mergeCell ref="M43:N43"/>
    <mergeCell ref="M44:N44"/>
    <mergeCell ref="M45:N45"/>
    <mergeCell ref="M46:N46"/>
    <mergeCell ref="M47:N47"/>
    <mergeCell ref="M48:N48"/>
    <mergeCell ref="M49:N49"/>
    <mergeCell ref="M50:N50"/>
    <mergeCell ref="M51:N51"/>
    <mergeCell ref="K58:L59"/>
    <mergeCell ref="K61:L62"/>
    <mergeCell ref="K63:L64"/>
    <mergeCell ref="K65:L66"/>
    <mergeCell ref="K71:L72"/>
    <mergeCell ref="K73:L74"/>
    <mergeCell ref="C43:D43"/>
    <mergeCell ref="B43:B44"/>
    <mergeCell ref="B45:B46"/>
    <mergeCell ref="B47:B48"/>
    <mergeCell ref="B53:B54"/>
    <mergeCell ref="B71:B72"/>
    <mergeCell ref="B55:B56"/>
    <mergeCell ref="B61:B62"/>
    <mergeCell ref="B63:B64"/>
    <mergeCell ref="B65:B66"/>
    <mergeCell ref="C58:D59"/>
    <mergeCell ref="C61:D61"/>
    <mergeCell ref="C60:D60"/>
    <mergeCell ref="C48:D48"/>
    <mergeCell ref="C53:D53"/>
    <mergeCell ref="C54:D54"/>
    <mergeCell ref="C55:D55"/>
    <mergeCell ref="C56:D56"/>
    <mergeCell ref="C45:D45"/>
    <mergeCell ref="C46:D46"/>
    <mergeCell ref="C47:D47"/>
    <mergeCell ref="G47:H47"/>
    <mergeCell ref="I44:J44"/>
    <mergeCell ref="I45:J45"/>
    <mergeCell ref="I46:J46"/>
    <mergeCell ref="I47:J47"/>
    <mergeCell ref="K45:L45"/>
    <mergeCell ref="K46:L46"/>
    <mergeCell ref="G44:H44"/>
    <mergeCell ref="G45:H45"/>
    <mergeCell ref="G46:H46"/>
    <mergeCell ref="C44:D44"/>
    <mergeCell ref="E44:F44"/>
    <mergeCell ref="E45:F45"/>
    <mergeCell ref="E46:F46"/>
    <mergeCell ref="E47:F47"/>
    <mergeCell ref="K47:L47"/>
    <mergeCell ref="C88:D88"/>
    <mergeCell ref="E88:F88"/>
    <mergeCell ref="G88:H88"/>
    <mergeCell ref="I88:J88"/>
    <mergeCell ref="K88:L88"/>
    <mergeCell ref="M88:N88"/>
    <mergeCell ref="C73:D73"/>
    <mergeCell ref="K40:L41"/>
    <mergeCell ref="M40:N41"/>
    <mergeCell ref="K42:L42"/>
    <mergeCell ref="C40:D41"/>
    <mergeCell ref="E40:F41"/>
    <mergeCell ref="G40:H41"/>
    <mergeCell ref="I40:J41"/>
    <mergeCell ref="C42:D42"/>
    <mergeCell ref="E42:F42"/>
    <mergeCell ref="G42:H42"/>
    <mergeCell ref="I42:J42"/>
    <mergeCell ref="M42:N42"/>
    <mergeCell ref="E43:F43"/>
    <mergeCell ref="G43:H43"/>
    <mergeCell ref="I43:J43"/>
    <mergeCell ref="K43:L43"/>
    <mergeCell ref="K44:L44"/>
    <mergeCell ref="B73:B74"/>
    <mergeCell ref="C78:D78"/>
    <mergeCell ref="E78:F78"/>
    <mergeCell ref="G78:H78"/>
    <mergeCell ref="I78:L78"/>
    <mergeCell ref="K79:L79"/>
    <mergeCell ref="C79:C80"/>
    <mergeCell ref="D79:D80"/>
    <mergeCell ref="I74:J74"/>
    <mergeCell ref="C74:D74"/>
    <mergeCell ref="E61:F61"/>
    <mergeCell ref="E62:F62"/>
    <mergeCell ref="E64:F64"/>
    <mergeCell ref="E63:F63"/>
    <mergeCell ref="E65:F65"/>
    <mergeCell ref="E71:F71"/>
    <mergeCell ref="E66:F66"/>
    <mergeCell ref="E73:F73"/>
    <mergeCell ref="E74:F74"/>
    <mergeCell ref="E72:F72"/>
    <mergeCell ref="C62:D62"/>
    <mergeCell ref="C63:D63"/>
    <mergeCell ref="C64:D64"/>
    <mergeCell ref="C65:D65"/>
    <mergeCell ref="C71:D71"/>
    <mergeCell ref="C66:D66"/>
    <mergeCell ref="C72:D72"/>
    <mergeCell ref="G54:H54"/>
    <mergeCell ref="G55:H55"/>
    <mergeCell ref="G56:H56"/>
    <mergeCell ref="G62:H62"/>
    <mergeCell ref="G63:H63"/>
    <mergeCell ref="G64:H64"/>
    <mergeCell ref="G65:H65"/>
    <mergeCell ref="G60:H60"/>
    <mergeCell ref="G61:H61"/>
    <mergeCell ref="E48:F48"/>
    <mergeCell ref="E53:F53"/>
    <mergeCell ref="E54:F54"/>
    <mergeCell ref="E55:F55"/>
    <mergeCell ref="E56:F56"/>
    <mergeCell ref="K56:L56"/>
    <mergeCell ref="I61:J61"/>
    <mergeCell ref="I62:J62"/>
    <mergeCell ref="I73:J73"/>
    <mergeCell ref="K48:L48"/>
    <mergeCell ref="K53:L53"/>
    <mergeCell ref="K54:L54"/>
    <mergeCell ref="K55:L55"/>
    <mergeCell ref="I48:J48"/>
    <mergeCell ref="I53:J53"/>
    <mergeCell ref="I54:J54"/>
    <mergeCell ref="I55:J55"/>
    <mergeCell ref="G73:H73"/>
    <mergeCell ref="G58:H59"/>
    <mergeCell ref="E58:F59"/>
    <mergeCell ref="G66:H66"/>
    <mergeCell ref="I71:J71"/>
    <mergeCell ref="G48:H48"/>
    <mergeCell ref="G53:H53"/>
    <mergeCell ref="I56:J56"/>
    <mergeCell ref="I60:J60"/>
    <mergeCell ref="I58:J59"/>
    <mergeCell ref="J79:J80"/>
    <mergeCell ref="I64:J64"/>
    <mergeCell ref="I63:J63"/>
    <mergeCell ref="E60:F60"/>
    <mergeCell ref="G71:H71"/>
    <mergeCell ref="G72:H72"/>
    <mergeCell ref="G74:H74"/>
    <mergeCell ref="M78:N79"/>
    <mergeCell ref="E79:E80"/>
    <mergeCell ref="F79:F80"/>
    <mergeCell ref="G79:G80"/>
    <mergeCell ref="H79:H80"/>
    <mergeCell ref="I79:I80"/>
    <mergeCell ref="I65:J65"/>
    <mergeCell ref="I66:J66"/>
    <mergeCell ref="I72:J72"/>
    <mergeCell ref="B49:B50"/>
    <mergeCell ref="C49:D49"/>
    <mergeCell ref="E49:F49"/>
    <mergeCell ref="G49:H49"/>
    <mergeCell ref="I49:J49"/>
    <mergeCell ref="K49:L49"/>
    <mergeCell ref="C50:D50"/>
    <mergeCell ref="E50:F50"/>
    <mergeCell ref="G50:H50"/>
    <mergeCell ref="I50:J50"/>
    <mergeCell ref="K50:L50"/>
    <mergeCell ref="B51:B52"/>
    <mergeCell ref="C51:D51"/>
    <mergeCell ref="E51:F51"/>
    <mergeCell ref="G51:H51"/>
    <mergeCell ref="I51:J51"/>
    <mergeCell ref="K51:L51"/>
    <mergeCell ref="C52:D52"/>
    <mergeCell ref="E52:F52"/>
    <mergeCell ref="G52:H52"/>
    <mergeCell ref="I52:J52"/>
    <mergeCell ref="K52:L52"/>
    <mergeCell ref="B67:B68"/>
    <mergeCell ref="C67:D67"/>
    <mergeCell ref="E67:F67"/>
    <mergeCell ref="G67:H67"/>
    <mergeCell ref="I67:J67"/>
    <mergeCell ref="K67:L68"/>
    <mergeCell ref="C68:D68"/>
    <mergeCell ref="E68:F68"/>
    <mergeCell ref="G68:H68"/>
    <mergeCell ref="I68:J68"/>
    <mergeCell ref="B69:B70"/>
    <mergeCell ref="C69:D69"/>
    <mergeCell ref="E69:F69"/>
    <mergeCell ref="G69:H69"/>
    <mergeCell ref="I69:J69"/>
    <mergeCell ref="K69:L70"/>
    <mergeCell ref="C70:D70"/>
    <mergeCell ref="E70:F70"/>
    <mergeCell ref="G70:H70"/>
    <mergeCell ref="I70:J70"/>
    <mergeCell ref="C3:D4"/>
    <mergeCell ref="E3:F4"/>
    <mergeCell ref="G3:H4"/>
    <mergeCell ref="I3:J4"/>
    <mergeCell ref="K3:L4"/>
    <mergeCell ref="M3:N4"/>
    <mergeCell ref="C5:D5"/>
    <mergeCell ref="E5:F5"/>
    <mergeCell ref="G5:H5"/>
    <mergeCell ref="I5:J5"/>
    <mergeCell ref="K5:L5"/>
    <mergeCell ref="M5:N5"/>
    <mergeCell ref="B6:B7"/>
    <mergeCell ref="C6:D6"/>
    <mergeCell ref="E6:F6"/>
    <mergeCell ref="G6:H6"/>
    <mergeCell ref="I6:J6"/>
    <mergeCell ref="K6:L6"/>
    <mergeCell ref="M6:N6"/>
    <mergeCell ref="C7:D7"/>
    <mergeCell ref="E7:F7"/>
    <mergeCell ref="G7:H7"/>
    <mergeCell ref="I7:J7"/>
    <mergeCell ref="K7:L7"/>
    <mergeCell ref="M7:N7"/>
    <mergeCell ref="B8:B9"/>
    <mergeCell ref="C8:D8"/>
    <mergeCell ref="E8:F8"/>
    <mergeCell ref="G8:H8"/>
    <mergeCell ref="I8:J8"/>
    <mergeCell ref="K8:L8"/>
    <mergeCell ref="M8:N8"/>
    <mergeCell ref="C9:D9"/>
    <mergeCell ref="E9:F9"/>
    <mergeCell ref="G9:H9"/>
    <mergeCell ref="I9:J9"/>
    <mergeCell ref="K9:L9"/>
    <mergeCell ref="M9:N9"/>
    <mergeCell ref="B10:B11"/>
    <mergeCell ref="C10:D10"/>
    <mergeCell ref="E10:F10"/>
    <mergeCell ref="G10:H10"/>
    <mergeCell ref="I10:J10"/>
    <mergeCell ref="K10:L10"/>
    <mergeCell ref="M10:N10"/>
    <mergeCell ref="C11:D11"/>
    <mergeCell ref="E11:F11"/>
    <mergeCell ref="G11:H11"/>
    <mergeCell ref="I11:J11"/>
    <mergeCell ref="K11:L11"/>
    <mergeCell ref="M11:N11"/>
    <mergeCell ref="B12:B13"/>
    <mergeCell ref="C12:D12"/>
    <mergeCell ref="E12:F12"/>
    <mergeCell ref="G12:H12"/>
    <mergeCell ref="I12:J12"/>
    <mergeCell ref="K12:L12"/>
    <mergeCell ref="M12:N12"/>
    <mergeCell ref="C13:D13"/>
    <mergeCell ref="E13:F13"/>
    <mergeCell ref="G13:H13"/>
    <mergeCell ref="I13:J13"/>
    <mergeCell ref="K13:L13"/>
    <mergeCell ref="M13:N13"/>
    <mergeCell ref="B14:B15"/>
    <mergeCell ref="C14:D14"/>
    <mergeCell ref="E14:F14"/>
    <mergeCell ref="G14:H14"/>
    <mergeCell ref="I14:J14"/>
    <mergeCell ref="K14:L14"/>
    <mergeCell ref="M14:N14"/>
    <mergeCell ref="C15:D15"/>
    <mergeCell ref="E15:F15"/>
    <mergeCell ref="G15:H15"/>
    <mergeCell ref="I15:J15"/>
    <mergeCell ref="K15:L15"/>
    <mergeCell ref="M15:N15"/>
    <mergeCell ref="B16:B17"/>
    <mergeCell ref="C16:D16"/>
    <mergeCell ref="E16:F16"/>
    <mergeCell ref="G16:H16"/>
    <mergeCell ref="I16:J16"/>
    <mergeCell ref="K16:L16"/>
    <mergeCell ref="M16:N16"/>
    <mergeCell ref="C17:D17"/>
    <mergeCell ref="E17:F17"/>
    <mergeCell ref="G17:H17"/>
    <mergeCell ref="I17:J17"/>
    <mergeCell ref="K17:L17"/>
    <mergeCell ref="M17:N17"/>
    <mergeCell ref="B18:B19"/>
    <mergeCell ref="C18:D18"/>
    <mergeCell ref="E18:F18"/>
    <mergeCell ref="G18:H18"/>
    <mergeCell ref="I18:J18"/>
    <mergeCell ref="K18:L18"/>
    <mergeCell ref="M18:N18"/>
    <mergeCell ref="C19:D19"/>
    <mergeCell ref="E19:F19"/>
    <mergeCell ref="G19:H19"/>
    <mergeCell ref="I19:J19"/>
    <mergeCell ref="K19:L19"/>
    <mergeCell ref="M19:N19"/>
    <mergeCell ref="C21:D22"/>
    <mergeCell ref="E21:F22"/>
    <mergeCell ref="G21:H22"/>
    <mergeCell ref="I21:J22"/>
    <mergeCell ref="K21:L22"/>
    <mergeCell ref="C23:D23"/>
    <mergeCell ref="E23:F23"/>
    <mergeCell ref="G23:H23"/>
    <mergeCell ref="I23:J23"/>
    <mergeCell ref="B24:B25"/>
    <mergeCell ref="C24:D24"/>
    <mergeCell ref="E24:F24"/>
    <mergeCell ref="G24:H24"/>
    <mergeCell ref="I24:J24"/>
    <mergeCell ref="K24:L25"/>
    <mergeCell ref="C25:D25"/>
    <mergeCell ref="E25:F25"/>
    <mergeCell ref="G25:H25"/>
    <mergeCell ref="I25:J25"/>
    <mergeCell ref="B26:B27"/>
    <mergeCell ref="C26:D26"/>
    <mergeCell ref="E26:F26"/>
    <mergeCell ref="G26:H26"/>
    <mergeCell ref="I26:J26"/>
    <mergeCell ref="K26:L27"/>
    <mergeCell ref="C27:D27"/>
    <mergeCell ref="E27:F27"/>
    <mergeCell ref="G27:H27"/>
    <mergeCell ref="I27:J27"/>
    <mergeCell ref="B28:B29"/>
    <mergeCell ref="C28:D28"/>
    <mergeCell ref="E28:F28"/>
    <mergeCell ref="G28:H28"/>
    <mergeCell ref="I28:J28"/>
    <mergeCell ref="K28:L29"/>
    <mergeCell ref="C29:D29"/>
    <mergeCell ref="E29:F29"/>
    <mergeCell ref="G29:H29"/>
    <mergeCell ref="I29:J29"/>
    <mergeCell ref="B30:B31"/>
    <mergeCell ref="C30:D30"/>
    <mergeCell ref="E30:F30"/>
    <mergeCell ref="G30:H30"/>
    <mergeCell ref="I30:J30"/>
    <mergeCell ref="K30:L31"/>
    <mergeCell ref="C31:D31"/>
    <mergeCell ref="E31:F31"/>
    <mergeCell ref="G31:H31"/>
    <mergeCell ref="I31:J31"/>
    <mergeCell ref="B32:B33"/>
    <mergeCell ref="C32:D32"/>
    <mergeCell ref="E32:F32"/>
    <mergeCell ref="G32:H32"/>
    <mergeCell ref="I32:J32"/>
    <mergeCell ref="K32:L33"/>
    <mergeCell ref="C33:D33"/>
    <mergeCell ref="E33:F33"/>
    <mergeCell ref="G33:H33"/>
    <mergeCell ref="I33:J33"/>
    <mergeCell ref="B34:B35"/>
    <mergeCell ref="C34:D34"/>
    <mergeCell ref="E34:F34"/>
    <mergeCell ref="G34:H34"/>
    <mergeCell ref="I34:J34"/>
    <mergeCell ref="K34:L35"/>
    <mergeCell ref="C35:D35"/>
    <mergeCell ref="E35:F35"/>
    <mergeCell ref="G35:H35"/>
    <mergeCell ref="I35:J35"/>
    <mergeCell ref="B36:B37"/>
    <mergeCell ref="C36:D36"/>
    <mergeCell ref="E36:F36"/>
    <mergeCell ref="G36:H36"/>
    <mergeCell ref="I36:J36"/>
    <mergeCell ref="K36:L37"/>
    <mergeCell ref="C37:D37"/>
    <mergeCell ref="E37:F37"/>
    <mergeCell ref="G37:H37"/>
    <mergeCell ref="I37:J37"/>
    <mergeCell ref="C91:D91"/>
    <mergeCell ref="E91:F91"/>
    <mergeCell ref="G91:H91"/>
    <mergeCell ref="I91:L91"/>
    <mergeCell ref="M91:N92"/>
    <mergeCell ref="C92:C93"/>
    <mergeCell ref="D92:D93"/>
    <mergeCell ref="E92:E93"/>
    <mergeCell ref="F92:F93"/>
    <mergeCell ref="G92:G93"/>
    <mergeCell ref="H92:H93"/>
    <mergeCell ref="I92:I93"/>
    <mergeCell ref="J92:J93"/>
    <mergeCell ref="K92:L92"/>
    <mergeCell ref="B138:D138"/>
    <mergeCell ref="E138:N139"/>
    <mergeCell ref="C139:D139"/>
    <mergeCell ref="C140:D140"/>
    <mergeCell ref="E140:N140"/>
    <mergeCell ref="C101:D101"/>
    <mergeCell ref="E101:F101"/>
    <mergeCell ref="G101:H101"/>
    <mergeCell ref="I101:J101"/>
    <mergeCell ref="K101:L101"/>
    <mergeCell ref="M101:N101"/>
    <mergeCell ref="E119:F119"/>
    <mergeCell ref="I119:J119"/>
    <mergeCell ref="M119:N119"/>
    <mergeCell ref="E135:N135"/>
    <mergeCell ref="E106:F106"/>
    <mergeCell ref="I106:J106"/>
    <mergeCell ref="M106:N106"/>
    <mergeCell ref="B133:D133"/>
    <mergeCell ref="C134:D134"/>
    <mergeCell ref="C135:D135"/>
    <mergeCell ref="E133:N134"/>
  </mergeCells>
  <phoneticPr fontId="2"/>
  <pageMargins left="0.78740157480314965" right="0.78740157480314965" top="0.78740157480314965" bottom="0.78740157480314965" header="0.39370078740157483" footer="0.39370078740157483"/>
  <pageSetup paperSize="9" orientation="portrait" blackAndWhite="1" r:id="rId1"/>
  <headerFooter alignWithMargins="0">
    <oddHeader>&amp;R&amp;9&amp;A</oddHeader>
  </headerFooter>
  <rowBreaks count="1" manualBreakCount="1">
    <brk id="88" max="13" man="1"/>
  </rowBreaks>
  <ignoredErrors>
    <ignoredError sqref="A1 A76 A103 A131"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K197"/>
  <sheetViews>
    <sheetView showGridLines="0" showZeros="0" workbookViewId="0">
      <selection activeCell="A2" sqref="A2:XFD2"/>
    </sheetView>
  </sheetViews>
  <sheetFormatPr defaultColWidth="9" defaultRowHeight="13.2" x14ac:dyDescent="0.2"/>
  <cols>
    <col min="1" max="1" width="4.6640625" style="25" customWidth="1"/>
    <col min="2" max="2" width="8.6640625" style="25" customWidth="1"/>
    <col min="3" max="3" width="5.109375" style="25" customWidth="1"/>
    <col min="4" max="4" width="14.88671875" style="25" customWidth="1"/>
    <col min="5" max="5" width="13.88671875" style="25" bestFit="1" customWidth="1"/>
    <col min="6" max="6" width="12.109375" style="25" customWidth="1"/>
    <col min="7" max="7" width="7.6640625" style="25" customWidth="1"/>
    <col min="8" max="8" width="22.109375" style="25" customWidth="1"/>
    <col min="9" max="9" width="2.6640625" style="25" customWidth="1"/>
    <col min="10" max="16384" width="9" style="117"/>
  </cols>
  <sheetData>
    <row r="1" spans="1:11" x14ac:dyDescent="0.2">
      <c r="A1" s="90" t="s">
        <v>45</v>
      </c>
      <c r="B1" s="25" t="s">
        <v>389</v>
      </c>
    </row>
    <row r="2" spans="1:11" s="43" customFormat="1" x14ac:dyDescent="0.2">
      <c r="A2" s="90"/>
      <c r="B2" s="25" t="s">
        <v>407</v>
      </c>
      <c r="C2" s="25"/>
      <c r="D2" s="25"/>
      <c r="E2" s="25"/>
      <c r="F2" s="25"/>
      <c r="G2" s="25"/>
      <c r="H2" s="25"/>
      <c r="I2" s="25"/>
      <c r="J2" s="25"/>
      <c r="K2" s="25"/>
    </row>
    <row r="3" spans="1:11" ht="39.6" x14ac:dyDescent="0.2">
      <c r="B3" s="79" t="s">
        <v>324</v>
      </c>
      <c r="C3" s="92" t="s">
        <v>325</v>
      </c>
      <c r="D3" s="92" t="s">
        <v>326</v>
      </c>
      <c r="E3" s="92" t="s">
        <v>327</v>
      </c>
      <c r="F3" s="118" t="s">
        <v>328</v>
      </c>
      <c r="G3" s="119" t="s">
        <v>329</v>
      </c>
      <c r="H3" s="119" t="s">
        <v>99</v>
      </c>
      <c r="I3" s="96"/>
    </row>
    <row r="4" spans="1:11" ht="10.5" customHeight="1" x14ac:dyDescent="0.2">
      <c r="B4" s="99"/>
      <c r="C4" s="120"/>
      <c r="D4" s="120"/>
      <c r="E4" s="121" t="s">
        <v>159</v>
      </c>
      <c r="F4" s="121" t="s">
        <v>159</v>
      </c>
      <c r="G4" s="84"/>
      <c r="H4" s="84"/>
      <c r="I4" s="21"/>
    </row>
    <row r="5" spans="1:11" x14ac:dyDescent="0.2">
      <c r="B5" s="560"/>
      <c r="C5" s="564"/>
      <c r="D5" s="253"/>
      <c r="E5" s="254"/>
      <c r="F5" s="255"/>
      <c r="G5" s="254"/>
      <c r="H5" s="256"/>
      <c r="I5" s="21"/>
    </row>
    <row r="6" spans="1:11" x14ac:dyDescent="0.2">
      <c r="B6" s="561"/>
      <c r="C6" s="565"/>
      <c r="D6" s="257"/>
      <c r="E6" s="258"/>
      <c r="F6" s="259"/>
      <c r="G6" s="258"/>
      <c r="H6" s="260"/>
      <c r="I6" s="21"/>
    </row>
    <row r="7" spans="1:11" x14ac:dyDescent="0.2">
      <c r="B7" s="561"/>
      <c r="C7" s="565"/>
      <c r="D7" s="257"/>
      <c r="E7" s="258"/>
      <c r="F7" s="259"/>
      <c r="G7" s="258"/>
      <c r="H7" s="260"/>
      <c r="I7" s="21"/>
    </row>
    <row r="8" spans="1:11" x14ac:dyDescent="0.2">
      <c r="B8" s="561"/>
      <c r="C8" s="565"/>
      <c r="D8" s="257"/>
      <c r="E8" s="258"/>
      <c r="F8" s="259"/>
      <c r="G8" s="258"/>
      <c r="H8" s="260"/>
      <c r="I8" s="21"/>
    </row>
    <row r="9" spans="1:11" x14ac:dyDescent="0.2">
      <c r="B9" s="561"/>
      <c r="C9" s="565"/>
      <c r="D9" s="257"/>
      <c r="E9" s="258"/>
      <c r="F9" s="259"/>
      <c r="G9" s="258"/>
      <c r="H9" s="260"/>
      <c r="I9" s="21"/>
    </row>
    <row r="10" spans="1:11" x14ac:dyDescent="0.2">
      <c r="B10" s="561"/>
      <c r="C10" s="565"/>
      <c r="D10" s="257"/>
      <c r="E10" s="258"/>
      <c r="F10" s="259"/>
      <c r="G10" s="258"/>
      <c r="H10" s="260"/>
      <c r="I10" s="21"/>
    </row>
    <row r="11" spans="1:11" x14ac:dyDescent="0.2">
      <c r="B11" s="562"/>
      <c r="C11" s="565"/>
      <c r="D11" s="257"/>
      <c r="E11" s="258"/>
      <c r="F11" s="259"/>
      <c r="G11" s="258"/>
      <c r="H11" s="261"/>
      <c r="I11" s="21"/>
    </row>
    <row r="12" spans="1:11" x14ac:dyDescent="0.2">
      <c r="B12" s="562"/>
      <c r="C12" s="565"/>
      <c r="D12" s="257"/>
      <c r="E12" s="258"/>
      <c r="F12" s="259"/>
      <c r="G12" s="258"/>
      <c r="H12" s="260"/>
      <c r="I12" s="21"/>
    </row>
    <row r="13" spans="1:11" x14ac:dyDescent="0.2">
      <c r="B13" s="562"/>
      <c r="C13" s="565"/>
      <c r="D13" s="257"/>
      <c r="E13" s="258"/>
      <c r="F13" s="259"/>
      <c r="G13" s="258"/>
      <c r="H13" s="260"/>
      <c r="I13" s="21"/>
    </row>
    <row r="14" spans="1:11" x14ac:dyDescent="0.2">
      <c r="B14" s="562"/>
      <c r="C14" s="566"/>
      <c r="D14" s="257"/>
      <c r="E14" s="258"/>
      <c r="F14" s="259"/>
      <c r="G14" s="258"/>
      <c r="H14" s="260"/>
      <c r="I14" s="21"/>
    </row>
    <row r="15" spans="1:11" x14ac:dyDescent="0.2">
      <c r="B15" s="562"/>
      <c r="C15" s="564"/>
      <c r="D15" s="253"/>
      <c r="E15" s="254"/>
      <c r="F15" s="255"/>
      <c r="G15" s="254"/>
      <c r="H15" s="256"/>
      <c r="I15" s="21"/>
    </row>
    <row r="16" spans="1:11" x14ac:dyDescent="0.2">
      <c r="B16" s="562"/>
      <c r="C16" s="565"/>
      <c r="D16" s="257"/>
      <c r="E16" s="258"/>
      <c r="F16" s="259"/>
      <c r="G16" s="258"/>
      <c r="H16" s="260"/>
      <c r="I16" s="21"/>
    </row>
    <row r="17" spans="2:9" x14ac:dyDescent="0.2">
      <c r="B17" s="562"/>
      <c r="C17" s="565"/>
      <c r="D17" s="257"/>
      <c r="E17" s="258"/>
      <c r="F17" s="259"/>
      <c r="G17" s="258"/>
      <c r="H17" s="260"/>
      <c r="I17" s="21"/>
    </row>
    <row r="18" spans="2:9" x14ac:dyDescent="0.2">
      <c r="B18" s="562"/>
      <c r="C18" s="565"/>
      <c r="D18" s="257"/>
      <c r="E18" s="258"/>
      <c r="F18" s="259"/>
      <c r="G18" s="258"/>
      <c r="H18" s="260"/>
      <c r="I18" s="21"/>
    </row>
    <row r="19" spans="2:9" x14ac:dyDescent="0.2">
      <c r="B19" s="562"/>
      <c r="C19" s="565"/>
      <c r="D19" s="257"/>
      <c r="E19" s="258"/>
      <c r="F19" s="259"/>
      <c r="G19" s="258"/>
      <c r="H19" s="260"/>
      <c r="I19" s="21"/>
    </row>
    <row r="20" spans="2:9" x14ac:dyDescent="0.2">
      <c r="B20" s="562"/>
      <c r="C20" s="565"/>
      <c r="D20" s="257"/>
      <c r="E20" s="258"/>
      <c r="F20" s="259"/>
      <c r="G20" s="258"/>
      <c r="H20" s="260"/>
      <c r="I20" s="21"/>
    </row>
    <row r="21" spans="2:9" x14ac:dyDescent="0.2">
      <c r="B21" s="562"/>
      <c r="C21" s="565"/>
      <c r="D21" s="257"/>
      <c r="E21" s="258"/>
      <c r="F21" s="259"/>
      <c r="G21" s="258"/>
      <c r="H21" s="261"/>
      <c r="I21" s="21"/>
    </row>
    <row r="22" spans="2:9" x14ac:dyDescent="0.2">
      <c r="B22" s="562"/>
      <c r="C22" s="565"/>
      <c r="D22" s="257"/>
      <c r="E22" s="258"/>
      <c r="F22" s="259"/>
      <c r="G22" s="258"/>
      <c r="H22" s="260"/>
      <c r="I22" s="21"/>
    </row>
    <row r="23" spans="2:9" x14ac:dyDescent="0.2">
      <c r="B23" s="562"/>
      <c r="C23" s="565"/>
      <c r="D23" s="257"/>
      <c r="E23" s="258"/>
      <c r="F23" s="259"/>
      <c r="G23" s="258"/>
      <c r="H23" s="260"/>
      <c r="I23" s="21"/>
    </row>
    <row r="24" spans="2:9" x14ac:dyDescent="0.2">
      <c r="B24" s="562"/>
      <c r="C24" s="566"/>
      <c r="D24" s="257"/>
      <c r="E24" s="258"/>
      <c r="F24" s="259"/>
      <c r="G24" s="258"/>
      <c r="H24" s="260"/>
      <c r="I24" s="21"/>
    </row>
    <row r="25" spans="2:9" x14ac:dyDescent="0.2">
      <c r="B25" s="562"/>
      <c r="C25" s="564"/>
      <c r="D25" s="253"/>
      <c r="E25" s="254"/>
      <c r="F25" s="255"/>
      <c r="G25" s="254"/>
      <c r="H25" s="256"/>
      <c r="I25" s="21"/>
    </row>
    <row r="26" spans="2:9" x14ac:dyDescent="0.2">
      <c r="B26" s="562"/>
      <c r="C26" s="565"/>
      <c r="D26" s="257"/>
      <c r="E26" s="258"/>
      <c r="F26" s="259"/>
      <c r="G26" s="258"/>
      <c r="H26" s="260"/>
      <c r="I26" s="21"/>
    </row>
    <row r="27" spans="2:9" x14ac:dyDescent="0.2">
      <c r="B27" s="562"/>
      <c r="C27" s="565"/>
      <c r="D27" s="257"/>
      <c r="E27" s="258"/>
      <c r="F27" s="259"/>
      <c r="G27" s="258"/>
      <c r="H27" s="260"/>
      <c r="I27" s="21"/>
    </row>
    <row r="28" spans="2:9" x14ac:dyDescent="0.2">
      <c r="B28" s="562"/>
      <c r="C28" s="565"/>
      <c r="D28" s="257"/>
      <c r="E28" s="258"/>
      <c r="F28" s="259"/>
      <c r="G28" s="258"/>
      <c r="H28" s="260"/>
      <c r="I28" s="21"/>
    </row>
    <row r="29" spans="2:9" x14ac:dyDescent="0.2">
      <c r="B29" s="562"/>
      <c r="C29" s="565"/>
      <c r="D29" s="257"/>
      <c r="E29" s="258"/>
      <c r="F29" s="259"/>
      <c r="G29" s="258"/>
      <c r="H29" s="260"/>
      <c r="I29" s="21"/>
    </row>
    <row r="30" spans="2:9" x14ac:dyDescent="0.2">
      <c r="B30" s="562"/>
      <c r="C30" s="565"/>
      <c r="D30" s="257"/>
      <c r="E30" s="258"/>
      <c r="F30" s="259"/>
      <c r="G30" s="258"/>
      <c r="H30" s="260"/>
      <c r="I30" s="21"/>
    </row>
    <row r="31" spans="2:9" x14ac:dyDescent="0.2">
      <c r="B31" s="562"/>
      <c r="C31" s="565"/>
      <c r="D31" s="257"/>
      <c r="E31" s="258"/>
      <c r="F31" s="259"/>
      <c r="G31" s="258"/>
      <c r="H31" s="261"/>
      <c r="I31" s="21"/>
    </row>
    <row r="32" spans="2:9" x14ac:dyDescent="0.2">
      <c r="B32" s="562"/>
      <c r="C32" s="565"/>
      <c r="D32" s="257"/>
      <c r="E32" s="258"/>
      <c r="F32" s="259"/>
      <c r="G32" s="258"/>
      <c r="H32" s="260"/>
      <c r="I32" s="21"/>
    </row>
    <row r="33" spans="2:9" x14ac:dyDescent="0.2">
      <c r="B33" s="562"/>
      <c r="C33" s="565"/>
      <c r="D33" s="257"/>
      <c r="E33" s="258"/>
      <c r="F33" s="259"/>
      <c r="G33" s="258"/>
      <c r="H33" s="260"/>
      <c r="I33" s="21"/>
    </row>
    <row r="34" spans="2:9" x14ac:dyDescent="0.2">
      <c r="B34" s="562"/>
      <c r="C34" s="566"/>
      <c r="D34" s="257"/>
      <c r="E34" s="258"/>
      <c r="F34" s="259"/>
      <c r="G34" s="258"/>
      <c r="H34" s="260"/>
      <c r="I34" s="21"/>
    </row>
    <row r="35" spans="2:9" x14ac:dyDescent="0.2">
      <c r="B35" s="562"/>
      <c r="C35" s="567"/>
      <c r="D35" s="257"/>
      <c r="E35" s="258"/>
      <c r="F35" s="259"/>
      <c r="G35" s="258"/>
      <c r="H35" s="260"/>
      <c r="I35" s="21"/>
    </row>
    <row r="36" spans="2:9" x14ac:dyDescent="0.2">
      <c r="B36" s="562"/>
      <c r="C36" s="568"/>
      <c r="D36" s="257"/>
      <c r="E36" s="258"/>
      <c r="F36" s="259"/>
      <c r="G36" s="258"/>
      <c r="H36" s="260"/>
      <c r="I36" s="21"/>
    </row>
    <row r="37" spans="2:9" ht="13.5" customHeight="1" x14ac:dyDescent="0.2">
      <c r="B37" s="562"/>
      <c r="C37" s="568"/>
      <c r="D37" s="257"/>
      <c r="E37" s="258"/>
      <c r="F37" s="259"/>
      <c r="G37" s="258"/>
      <c r="H37" s="261"/>
      <c r="I37" s="21"/>
    </row>
    <row r="38" spans="2:9" x14ac:dyDescent="0.2">
      <c r="B38" s="562"/>
      <c r="C38" s="568"/>
      <c r="D38" s="257"/>
      <c r="E38" s="258"/>
      <c r="F38" s="259"/>
      <c r="G38" s="258"/>
      <c r="H38" s="260"/>
      <c r="I38" s="21"/>
    </row>
    <row r="39" spans="2:9" x14ac:dyDescent="0.2">
      <c r="B39" s="562"/>
      <c r="C39" s="568"/>
      <c r="D39" s="257"/>
      <c r="E39" s="258"/>
      <c r="F39" s="259"/>
      <c r="G39" s="258"/>
      <c r="H39" s="260"/>
      <c r="I39" s="21"/>
    </row>
    <row r="40" spans="2:9" x14ac:dyDescent="0.2">
      <c r="B40" s="562"/>
      <c r="C40" s="568"/>
      <c r="D40" s="257"/>
      <c r="E40" s="258"/>
      <c r="F40" s="259"/>
      <c r="G40" s="258"/>
      <c r="H40" s="260"/>
      <c r="I40" s="21"/>
    </row>
    <row r="41" spans="2:9" x14ac:dyDescent="0.2">
      <c r="B41" s="562"/>
      <c r="C41" s="568"/>
      <c r="D41" s="257"/>
      <c r="E41" s="258"/>
      <c r="F41" s="259"/>
      <c r="G41" s="258"/>
      <c r="H41" s="260"/>
      <c r="I41" s="21"/>
    </row>
    <row r="42" spans="2:9" x14ac:dyDescent="0.2">
      <c r="B42" s="562"/>
      <c r="C42" s="568"/>
      <c r="D42" s="257"/>
      <c r="E42" s="258"/>
      <c r="F42" s="259"/>
      <c r="G42" s="258"/>
      <c r="H42" s="260"/>
      <c r="I42" s="21"/>
    </row>
    <row r="43" spans="2:9" x14ac:dyDescent="0.2">
      <c r="B43" s="562"/>
      <c r="C43" s="568"/>
      <c r="D43" s="257"/>
      <c r="E43" s="258"/>
      <c r="F43" s="259"/>
      <c r="G43" s="258"/>
      <c r="H43" s="261"/>
      <c r="I43" s="21"/>
    </row>
    <row r="44" spans="2:9" x14ac:dyDescent="0.2">
      <c r="B44" s="562"/>
      <c r="C44" s="569"/>
      <c r="D44" s="327"/>
      <c r="E44" s="258"/>
      <c r="F44" s="259"/>
      <c r="G44" s="258"/>
      <c r="H44" s="261"/>
      <c r="I44" s="21"/>
    </row>
    <row r="45" spans="2:9" x14ac:dyDescent="0.2">
      <c r="B45" s="563"/>
      <c r="C45" s="479" t="s">
        <v>158</v>
      </c>
      <c r="D45" s="559"/>
      <c r="E45" s="122">
        <f>SUM(E5:E44)</f>
        <v>0</v>
      </c>
      <c r="F45" s="122">
        <f>SUM(F5:F44)</f>
        <v>0</v>
      </c>
      <c r="G45" s="122">
        <f>SUM(G5:G44)</f>
        <v>0</v>
      </c>
      <c r="H45" s="235"/>
    </row>
    <row r="46" spans="2:9" ht="9.75" customHeight="1" x14ac:dyDescent="0.2">
      <c r="B46" s="99"/>
      <c r="C46" s="120"/>
      <c r="D46" s="120"/>
      <c r="E46" s="121" t="s">
        <v>159</v>
      </c>
      <c r="F46" s="121" t="s">
        <v>159</v>
      </c>
      <c r="G46" s="84"/>
      <c r="H46" s="84"/>
    </row>
    <row r="47" spans="2:9" x14ac:dyDescent="0.2">
      <c r="B47" s="564"/>
      <c r="C47" s="564"/>
      <c r="D47" s="253"/>
      <c r="E47" s="254"/>
      <c r="F47" s="255"/>
      <c r="G47" s="254"/>
      <c r="H47" s="256"/>
      <c r="I47" s="21"/>
    </row>
    <row r="48" spans="2:9" x14ac:dyDescent="0.2">
      <c r="B48" s="562"/>
      <c r="C48" s="570"/>
      <c r="D48" s="257"/>
      <c r="E48" s="258"/>
      <c r="F48" s="259"/>
      <c r="G48" s="258"/>
      <c r="H48" s="260"/>
      <c r="I48" s="21"/>
    </row>
    <row r="49" spans="2:9" x14ac:dyDescent="0.2">
      <c r="B49" s="562"/>
      <c r="C49" s="570"/>
      <c r="D49" s="257"/>
      <c r="E49" s="258"/>
      <c r="F49" s="259"/>
      <c r="G49" s="258"/>
      <c r="H49" s="260"/>
      <c r="I49" s="21"/>
    </row>
    <row r="50" spans="2:9" x14ac:dyDescent="0.2">
      <c r="B50" s="562"/>
      <c r="C50" s="570"/>
      <c r="D50" s="257"/>
      <c r="E50" s="258"/>
      <c r="F50" s="259"/>
      <c r="G50" s="258"/>
      <c r="H50" s="260"/>
      <c r="I50" s="21"/>
    </row>
    <row r="51" spans="2:9" x14ac:dyDescent="0.2">
      <c r="B51" s="562"/>
      <c r="C51" s="570"/>
      <c r="D51" s="257"/>
      <c r="E51" s="258"/>
      <c r="F51" s="259"/>
      <c r="G51" s="258"/>
      <c r="H51" s="260"/>
      <c r="I51" s="21"/>
    </row>
    <row r="52" spans="2:9" x14ac:dyDescent="0.2">
      <c r="B52" s="562"/>
      <c r="C52" s="570"/>
      <c r="D52" s="257"/>
      <c r="E52" s="258"/>
      <c r="F52" s="259"/>
      <c r="G52" s="258"/>
      <c r="H52" s="260"/>
      <c r="I52" s="21"/>
    </row>
    <row r="53" spans="2:9" x14ac:dyDescent="0.2">
      <c r="B53" s="562"/>
      <c r="C53" s="570"/>
      <c r="D53" s="257"/>
      <c r="E53" s="258"/>
      <c r="F53" s="259"/>
      <c r="G53" s="258"/>
      <c r="H53" s="261"/>
      <c r="I53" s="21"/>
    </row>
    <row r="54" spans="2:9" x14ac:dyDescent="0.2">
      <c r="B54" s="562"/>
      <c r="C54" s="570"/>
      <c r="D54" s="257"/>
      <c r="E54" s="258"/>
      <c r="F54" s="259"/>
      <c r="G54" s="258"/>
      <c r="H54" s="260"/>
      <c r="I54" s="21"/>
    </row>
    <row r="55" spans="2:9" x14ac:dyDescent="0.2">
      <c r="B55" s="562"/>
      <c r="C55" s="570"/>
      <c r="D55" s="257"/>
      <c r="E55" s="258"/>
      <c r="F55" s="259"/>
      <c r="G55" s="258"/>
      <c r="H55" s="260"/>
      <c r="I55" s="21"/>
    </row>
    <row r="56" spans="2:9" x14ac:dyDescent="0.2">
      <c r="B56" s="562"/>
      <c r="C56" s="571"/>
      <c r="D56" s="257"/>
      <c r="E56" s="258"/>
      <c r="F56" s="259"/>
      <c r="G56" s="258"/>
      <c r="H56" s="260"/>
      <c r="I56" s="21"/>
    </row>
    <row r="57" spans="2:9" x14ac:dyDescent="0.2">
      <c r="B57" s="562"/>
      <c r="C57" s="564"/>
      <c r="D57" s="253"/>
      <c r="E57" s="254"/>
      <c r="F57" s="255"/>
      <c r="G57" s="254"/>
      <c r="H57" s="256"/>
      <c r="I57" s="21"/>
    </row>
    <row r="58" spans="2:9" x14ac:dyDescent="0.2">
      <c r="B58" s="562"/>
      <c r="C58" s="570"/>
      <c r="D58" s="257"/>
      <c r="E58" s="258"/>
      <c r="F58" s="259"/>
      <c r="G58" s="258"/>
      <c r="H58" s="260"/>
      <c r="I58" s="21"/>
    </row>
    <row r="59" spans="2:9" x14ac:dyDescent="0.2">
      <c r="B59" s="562"/>
      <c r="C59" s="570"/>
      <c r="D59" s="257"/>
      <c r="E59" s="258"/>
      <c r="F59" s="259"/>
      <c r="G59" s="258"/>
      <c r="H59" s="260"/>
      <c r="I59" s="21"/>
    </row>
    <row r="60" spans="2:9" x14ac:dyDescent="0.2">
      <c r="B60" s="562"/>
      <c r="C60" s="570"/>
      <c r="D60" s="257"/>
      <c r="E60" s="258"/>
      <c r="F60" s="259"/>
      <c r="G60" s="258"/>
      <c r="H60" s="260"/>
      <c r="I60" s="21"/>
    </row>
    <row r="61" spans="2:9" x14ac:dyDescent="0.2">
      <c r="B61" s="562"/>
      <c r="C61" s="570"/>
      <c r="D61" s="257"/>
      <c r="E61" s="258"/>
      <c r="F61" s="259"/>
      <c r="G61" s="258"/>
      <c r="H61" s="260"/>
      <c r="I61" s="21"/>
    </row>
    <row r="62" spans="2:9" x14ac:dyDescent="0.2">
      <c r="B62" s="562"/>
      <c r="C62" s="570"/>
      <c r="D62" s="257"/>
      <c r="E62" s="258"/>
      <c r="F62" s="259"/>
      <c r="G62" s="258"/>
      <c r="H62" s="260"/>
      <c r="I62" s="21"/>
    </row>
    <row r="63" spans="2:9" x14ac:dyDescent="0.2">
      <c r="B63" s="562"/>
      <c r="C63" s="570"/>
      <c r="D63" s="257"/>
      <c r="E63" s="258"/>
      <c r="F63" s="259"/>
      <c r="G63" s="258"/>
      <c r="H63" s="261"/>
      <c r="I63" s="21"/>
    </row>
    <row r="64" spans="2:9" x14ac:dyDescent="0.2">
      <c r="B64" s="562"/>
      <c r="C64" s="570"/>
      <c r="D64" s="257"/>
      <c r="E64" s="258"/>
      <c r="F64" s="259"/>
      <c r="G64" s="258"/>
      <c r="H64" s="260"/>
      <c r="I64" s="21"/>
    </row>
    <row r="65" spans="2:9" x14ac:dyDescent="0.2">
      <c r="B65" s="562"/>
      <c r="C65" s="570"/>
      <c r="D65" s="257"/>
      <c r="E65" s="258"/>
      <c r="F65" s="259"/>
      <c r="G65" s="258"/>
      <c r="H65" s="260"/>
      <c r="I65" s="21"/>
    </row>
    <row r="66" spans="2:9" x14ac:dyDescent="0.2">
      <c r="B66" s="562"/>
      <c r="C66" s="571"/>
      <c r="D66" s="257"/>
      <c r="E66" s="258"/>
      <c r="F66" s="259"/>
      <c r="G66" s="258"/>
      <c r="H66" s="260"/>
      <c r="I66" s="21"/>
    </row>
    <row r="67" spans="2:9" x14ac:dyDescent="0.2">
      <c r="B67" s="562"/>
      <c r="C67" s="564"/>
      <c r="D67" s="253"/>
      <c r="E67" s="254"/>
      <c r="F67" s="255"/>
      <c r="G67" s="254"/>
      <c r="H67" s="256"/>
      <c r="I67" s="21"/>
    </row>
    <row r="68" spans="2:9" x14ac:dyDescent="0.2">
      <c r="B68" s="562"/>
      <c r="C68" s="570"/>
      <c r="D68" s="257"/>
      <c r="E68" s="258"/>
      <c r="F68" s="259"/>
      <c r="G68" s="258"/>
      <c r="H68" s="260"/>
      <c r="I68" s="21"/>
    </row>
    <row r="69" spans="2:9" x14ac:dyDescent="0.2">
      <c r="B69" s="562"/>
      <c r="C69" s="570"/>
      <c r="D69" s="257"/>
      <c r="E69" s="258"/>
      <c r="F69" s="259"/>
      <c r="G69" s="258"/>
      <c r="H69" s="260"/>
      <c r="I69" s="21"/>
    </row>
    <row r="70" spans="2:9" x14ac:dyDescent="0.2">
      <c r="B70" s="562"/>
      <c r="C70" s="570"/>
      <c r="D70" s="257"/>
      <c r="E70" s="258"/>
      <c r="F70" s="259"/>
      <c r="G70" s="258"/>
      <c r="H70" s="260"/>
      <c r="I70" s="21"/>
    </row>
    <row r="71" spans="2:9" x14ac:dyDescent="0.2">
      <c r="B71" s="562"/>
      <c r="C71" s="570"/>
      <c r="D71" s="257"/>
      <c r="E71" s="258"/>
      <c r="F71" s="259"/>
      <c r="G71" s="258"/>
      <c r="H71" s="260"/>
      <c r="I71" s="21"/>
    </row>
    <row r="72" spans="2:9" x14ac:dyDescent="0.2">
      <c r="B72" s="562"/>
      <c r="C72" s="570"/>
      <c r="D72" s="257"/>
      <c r="E72" s="258"/>
      <c r="F72" s="259"/>
      <c r="G72" s="258"/>
      <c r="H72" s="260"/>
      <c r="I72" s="21"/>
    </row>
    <row r="73" spans="2:9" x14ac:dyDescent="0.2">
      <c r="B73" s="562"/>
      <c r="C73" s="570"/>
      <c r="D73" s="257"/>
      <c r="E73" s="258"/>
      <c r="F73" s="259"/>
      <c r="G73" s="258"/>
      <c r="H73" s="261"/>
      <c r="I73" s="21"/>
    </row>
    <row r="74" spans="2:9" x14ac:dyDescent="0.2">
      <c r="B74" s="562"/>
      <c r="C74" s="570"/>
      <c r="D74" s="257"/>
      <c r="E74" s="258"/>
      <c r="F74" s="259"/>
      <c r="G74" s="258"/>
      <c r="H74" s="260"/>
      <c r="I74" s="21"/>
    </row>
    <row r="75" spans="2:9" x14ac:dyDescent="0.2">
      <c r="B75" s="562"/>
      <c r="C75" s="570"/>
      <c r="D75" s="257"/>
      <c r="E75" s="258"/>
      <c r="F75" s="259"/>
      <c r="G75" s="258"/>
      <c r="H75" s="260"/>
      <c r="I75" s="21"/>
    </row>
    <row r="76" spans="2:9" x14ac:dyDescent="0.2">
      <c r="B76" s="562"/>
      <c r="C76" s="571"/>
      <c r="D76" s="257"/>
      <c r="E76" s="258"/>
      <c r="F76" s="259"/>
      <c r="G76" s="258"/>
      <c r="H76" s="260"/>
      <c r="I76" s="21"/>
    </row>
    <row r="77" spans="2:9" x14ac:dyDescent="0.2">
      <c r="B77" s="562"/>
      <c r="C77" s="572"/>
      <c r="D77" s="257"/>
      <c r="E77" s="258"/>
      <c r="F77" s="259"/>
      <c r="G77" s="258"/>
      <c r="H77" s="260"/>
      <c r="I77" s="21"/>
    </row>
    <row r="78" spans="2:9" x14ac:dyDescent="0.2">
      <c r="B78" s="562"/>
      <c r="C78" s="573"/>
      <c r="D78" s="257"/>
      <c r="E78" s="258"/>
      <c r="F78" s="259"/>
      <c r="G78" s="258"/>
      <c r="H78" s="260"/>
      <c r="I78" s="21"/>
    </row>
    <row r="79" spans="2:9" ht="13.5" customHeight="1" x14ac:dyDescent="0.2">
      <c r="B79" s="562"/>
      <c r="C79" s="573"/>
      <c r="D79" s="257"/>
      <c r="E79" s="258"/>
      <c r="F79" s="259"/>
      <c r="G79" s="258"/>
      <c r="H79" s="261"/>
      <c r="I79" s="21"/>
    </row>
    <row r="80" spans="2:9" x14ac:dyDescent="0.2">
      <c r="B80" s="562"/>
      <c r="C80" s="573"/>
      <c r="D80" s="257"/>
      <c r="E80" s="258"/>
      <c r="F80" s="259"/>
      <c r="G80" s="258"/>
      <c r="H80" s="260"/>
      <c r="I80" s="21"/>
    </row>
    <row r="81" spans="2:9" x14ac:dyDescent="0.2">
      <c r="B81" s="562"/>
      <c r="C81" s="573"/>
      <c r="D81" s="257"/>
      <c r="E81" s="258"/>
      <c r="F81" s="259"/>
      <c r="G81" s="258"/>
      <c r="H81" s="260"/>
      <c r="I81" s="21"/>
    </row>
    <row r="82" spans="2:9" x14ac:dyDescent="0.2">
      <c r="B82" s="562"/>
      <c r="C82" s="573"/>
      <c r="D82" s="257"/>
      <c r="E82" s="258"/>
      <c r="F82" s="259"/>
      <c r="G82" s="258"/>
      <c r="H82" s="260"/>
      <c r="I82" s="21"/>
    </row>
    <row r="83" spans="2:9" x14ac:dyDescent="0.2">
      <c r="B83" s="562"/>
      <c r="C83" s="573"/>
      <c r="D83" s="257"/>
      <c r="E83" s="258"/>
      <c r="F83" s="259"/>
      <c r="G83" s="258"/>
      <c r="H83" s="260"/>
      <c r="I83" s="21"/>
    </row>
    <row r="84" spans="2:9" x14ac:dyDescent="0.2">
      <c r="B84" s="562"/>
      <c r="C84" s="573"/>
      <c r="D84" s="257"/>
      <c r="E84" s="258"/>
      <c r="F84" s="259"/>
      <c r="G84" s="258"/>
      <c r="H84" s="260"/>
      <c r="I84" s="21"/>
    </row>
    <row r="85" spans="2:9" x14ac:dyDescent="0.2">
      <c r="B85" s="562"/>
      <c r="C85" s="573"/>
      <c r="D85" s="257"/>
      <c r="E85" s="258"/>
      <c r="F85" s="259"/>
      <c r="G85" s="258"/>
      <c r="H85" s="261"/>
      <c r="I85" s="21"/>
    </row>
    <row r="86" spans="2:9" x14ac:dyDescent="0.2">
      <c r="B86" s="562"/>
      <c r="C86" s="574"/>
      <c r="D86" s="327"/>
      <c r="E86" s="258"/>
      <c r="F86" s="259"/>
      <c r="G86" s="258"/>
      <c r="H86" s="261"/>
      <c r="I86" s="21"/>
    </row>
    <row r="87" spans="2:9" x14ac:dyDescent="0.2">
      <c r="B87" s="563"/>
      <c r="C87" s="479" t="s">
        <v>158</v>
      </c>
      <c r="D87" s="559"/>
      <c r="E87" s="122">
        <f>SUM(E47:E86)</f>
        <v>0</v>
      </c>
      <c r="F87" s="122">
        <f>SUM(F47:F86)</f>
        <v>0</v>
      </c>
      <c r="G87" s="122">
        <f>SUM(G47:G86)</f>
        <v>0</v>
      </c>
      <c r="H87" s="235"/>
    </row>
    <row r="88" spans="2:9" ht="9.75" customHeight="1" x14ac:dyDescent="0.2">
      <c r="B88" s="99"/>
      <c r="C88" s="120"/>
      <c r="D88" s="120"/>
      <c r="E88" s="121" t="s">
        <v>159</v>
      </c>
      <c r="F88" s="121" t="s">
        <v>159</v>
      </c>
      <c r="G88" s="84"/>
      <c r="H88" s="84"/>
    </row>
    <row r="89" spans="2:9" x14ac:dyDescent="0.2">
      <c r="B89" s="564"/>
      <c r="C89" s="564"/>
      <c r="D89" s="253"/>
      <c r="E89" s="254"/>
      <c r="F89" s="255"/>
      <c r="G89" s="254"/>
      <c r="H89" s="256"/>
      <c r="I89" s="21"/>
    </row>
    <row r="90" spans="2:9" x14ac:dyDescent="0.2">
      <c r="B90" s="562"/>
      <c r="C90" s="570"/>
      <c r="D90" s="257"/>
      <c r="E90" s="258"/>
      <c r="F90" s="259"/>
      <c r="G90" s="258"/>
      <c r="H90" s="260"/>
      <c r="I90" s="21"/>
    </row>
    <row r="91" spans="2:9" x14ac:dyDescent="0.2">
      <c r="B91" s="562"/>
      <c r="C91" s="570"/>
      <c r="D91" s="257"/>
      <c r="E91" s="258"/>
      <c r="F91" s="259"/>
      <c r="G91" s="258"/>
      <c r="H91" s="260"/>
      <c r="I91" s="21"/>
    </row>
    <row r="92" spans="2:9" x14ac:dyDescent="0.2">
      <c r="B92" s="562"/>
      <c r="C92" s="570"/>
      <c r="D92" s="257"/>
      <c r="E92" s="258"/>
      <c r="F92" s="259"/>
      <c r="G92" s="258"/>
      <c r="H92" s="260"/>
      <c r="I92" s="21"/>
    </row>
    <row r="93" spans="2:9" x14ac:dyDescent="0.2">
      <c r="B93" s="562"/>
      <c r="C93" s="570"/>
      <c r="D93" s="257"/>
      <c r="E93" s="258"/>
      <c r="F93" s="259"/>
      <c r="G93" s="258"/>
      <c r="H93" s="260"/>
      <c r="I93" s="21"/>
    </row>
    <row r="94" spans="2:9" x14ac:dyDescent="0.2">
      <c r="B94" s="562"/>
      <c r="C94" s="570"/>
      <c r="D94" s="257"/>
      <c r="E94" s="258"/>
      <c r="F94" s="259"/>
      <c r="G94" s="258"/>
      <c r="H94" s="260"/>
      <c r="I94" s="21"/>
    </row>
    <row r="95" spans="2:9" x14ac:dyDescent="0.2">
      <c r="B95" s="562"/>
      <c r="C95" s="570"/>
      <c r="D95" s="257"/>
      <c r="E95" s="258"/>
      <c r="F95" s="259"/>
      <c r="G95" s="258"/>
      <c r="H95" s="261"/>
      <c r="I95" s="21"/>
    </row>
    <row r="96" spans="2:9" x14ac:dyDescent="0.2">
      <c r="B96" s="562"/>
      <c r="C96" s="570"/>
      <c r="D96" s="257"/>
      <c r="E96" s="258"/>
      <c r="F96" s="259"/>
      <c r="G96" s="258"/>
      <c r="H96" s="260"/>
      <c r="I96" s="21"/>
    </row>
    <row r="97" spans="2:9" x14ac:dyDescent="0.2">
      <c r="B97" s="562"/>
      <c r="C97" s="570"/>
      <c r="D97" s="257"/>
      <c r="E97" s="258"/>
      <c r="F97" s="259"/>
      <c r="G97" s="258"/>
      <c r="H97" s="260"/>
      <c r="I97" s="21"/>
    </row>
    <row r="98" spans="2:9" x14ac:dyDescent="0.2">
      <c r="B98" s="562"/>
      <c r="C98" s="571"/>
      <c r="D98" s="257"/>
      <c r="E98" s="258"/>
      <c r="F98" s="259"/>
      <c r="G98" s="258"/>
      <c r="H98" s="260"/>
      <c r="I98" s="21"/>
    </row>
    <row r="99" spans="2:9" x14ac:dyDescent="0.2">
      <c r="B99" s="562"/>
      <c r="C99" s="564"/>
      <c r="D99" s="253"/>
      <c r="E99" s="254"/>
      <c r="F99" s="255"/>
      <c r="G99" s="254"/>
      <c r="H99" s="256"/>
      <c r="I99" s="21"/>
    </row>
    <row r="100" spans="2:9" x14ac:dyDescent="0.2">
      <c r="B100" s="562"/>
      <c r="C100" s="570"/>
      <c r="D100" s="257"/>
      <c r="E100" s="258"/>
      <c r="F100" s="259"/>
      <c r="G100" s="258"/>
      <c r="H100" s="260"/>
      <c r="I100" s="21"/>
    </row>
    <row r="101" spans="2:9" x14ac:dyDescent="0.2">
      <c r="B101" s="562"/>
      <c r="C101" s="570"/>
      <c r="D101" s="257"/>
      <c r="E101" s="258"/>
      <c r="F101" s="259"/>
      <c r="G101" s="258"/>
      <c r="H101" s="260"/>
      <c r="I101" s="21"/>
    </row>
    <row r="102" spans="2:9" x14ac:dyDescent="0.2">
      <c r="B102" s="562"/>
      <c r="C102" s="570"/>
      <c r="D102" s="257"/>
      <c r="E102" s="258"/>
      <c r="F102" s="259"/>
      <c r="G102" s="258"/>
      <c r="H102" s="260"/>
      <c r="I102" s="21"/>
    </row>
    <row r="103" spans="2:9" x14ac:dyDescent="0.2">
      <c r="B103" s="562"/>
      <c r="C103" s="570"/>
      <c r="D103" s="257"/>
      <c r="E103" s="258"/>
      <c r="F103" s="259"/>
      <c r="G103" s="258"/>
      <c r="H103" s="260"/>
      <c r="I103" s="21"/>
    </row>
    <row r="104" spans="2:9" x14ac:dyDescent="0.2">
      <c r="B104" s="562"/>
      <c r="C104" s="570"/>
      <c r="D104" s="257"/>
      <c r="E104" s="258"/>
      <c r="F104" s="259"/>
      <c r="G104" s="258"/>
      <c r="H104" s="260"/>
      <c r="I104" s="21"/>
    </row>
    <row r="105" spans="2:9" x14ac:dyDescent="0.2">
      <c r="B105" s="562"/>
      <c r="C105" s="570"/>
      <c r="D105" s="257"/>
      <c r="E105" s="258"/>
      <c r="F105" s="259"/>
      <c r="G105" s="258"/>
      <c r="H105" s="261"/>
      <c r="I105" s="21"/>
    </row>
    <row r="106" spans="2:9" x14ac:dyDescent="0.2">
      <c r="B106" s="562"/>
      <c r="C106" s="570"/>
      <c r="D106" s="257"/>
      <c r="E106" s="258"/>
      <c r="F106" s="259"/>
      <c r="G106" s="258"/>
      <c r="H106" s="260"/>
      <c r="I106" s="21"/>
    </row>
    <row r="107" spans="2:9" x14ac:dyDescent="0.2">
      <c r="B107" s="562"/>
      <c r="C107" s="570"/>
      <c r="D107" s="257"/>
      <c r="E107" s="258"/>
      <c r="F107" s="259"/>
      <c r="G107" s="258"/>
      <c r="H107" s="260"/>
      <c r="I107" s="21"/>
    </row>
    <row r="108" spans="2:9" x14ac:dyDescent="0.2">
      <c r="B108" s="562"/>
      <c r="C108" s="571"/>
      <c r="D108" s="257"/>
      <c r="E108" s="258"/>
      <c r="F108" s="259"/>
      <c r="G108" s="258"/>
      <c r="H108" s="260"/>
      <c r="I108" s="21"/>
    </row>
    <row r="109" spans="2:9" x14ac:dyDescent="0.2">
      <c r="B109" s="562"/>
      <c r="C109" s="564"/>
      <c r="D109" s="253"/>
      <c r="E109" s="254"/>
      <c r="F109" s="255"/>
      <c r="G109" s="254"/>
      <c r="H109" s="256"/>
      <c r="I109" s="21"/>
    </row>
    <row r="110" spans="2:9" x14ac:dyDescent="0.2">
      <c r="B110" s="562"/>
      <c r="C110" s="570"/>
      <c r="D110" s="257"/>
      <c r="E110" s="258"/>
      <c r="F110" s="259"/>
      <c r="G110" s="258"/>
      <c r="H110" s="260"/>
      <c r="I110" s="21"/>
    </row>
    <row r="111" spans="2:9" x14ac:dyDescent="0.2">
      <c r="B111" s="562"/>
      <c r="C111" s="570"/>
      <c r="D111" s="257"/>
      <c r="E111" s="258"/>
      <c r="F111" s="259"/>
      <c r="G111" s="258"/>
      <c r="H111" s="260"/>
      <c r="I111" s="21"/>
    </row>
    <row r="112" spans="2:9" x14ac:dyDescent="0.2">
      <c r="B112" s="562"/>
      <c r="C112" s="570"/>
      <c r="D112" s="257"/>
      <c r="E112" s="258"/>
      <c r="F112" s="259"/>
      <c r="G112" s="258"/>
      <c r="H112" s="260"/>
      <c r="I112" s="21"/>
    </row>
    <row r="113" spans="2:9" x14ac:dyDescent="0.2">
      <c r="B113" s="562"/>
      <c r="C113" s="570"/>
      <c r="D113" s="257"/>
      <c r="E113" s="258"/>
      <c r="F113" s="259"/>
      <c r="G113" s="258"/>
      <c r="H113" s="260"/>
      <c r="I113" s="21"/>
    </row>
    <row r="114" spans="2:9" x14ac:dyDescent="0.2">
      <c r="B114" s="562"/>
      <c r="C114" s="570"/>
      <c r="D114" s="257"/>
      <c r="E114" s="258"/>
      <c r="F114" s="259"/>
      <c r="G114" s="258"/>
      <c r="H114" s="260"/>
      <c r="I114" s="21"/>
    </row>
    <row r="115" spans="2:9" x14ac:dyDescent="0.2">
      <c r="B115" s="562"/>
      <c r="C115" s="570"/>
      <c r="D115" s="257"/>
      <c r="E115" s="258"/>
      <c r="F115" s="259"/>
      <c r="G115" s="258"/>
      <c r="H115" s="261"/>
      <c r="I115" s="21"/>
    </row>
    <row r="116" spans="2:9" x14ac:dyDescent="0.2">
      <c r="B116" s="562"/>
      <c r="C116" s="570"/>
      <c r="D116" s="257"/>
      <c r="E116" s="258"/>
      <c r="F116" s="259"/>
      <c r="G116" s="258"/>
      <c r="H116" s="260"/>
      <c r="I116" s="21"/>
    </row>
    <row r="117" spans="2:9" x14ac:dyDescent="0.2">
      <c r="B117" s="562"/>
      <c r="C117" s="570"/>
      <c r="D117" s="257"/>
      <c r="E117" s="258"/>
      <c r="F117" s="259"/>
      <c r="G117" s="258"/>
      <c r="H117" s="260"/>
      <c r="I117" s="21"/>
    </row>
    <row r="118" spans="2:9" x14ac:dyDescent="0.2">
      <c r="B118" s="562"/>
      <c r="C118" s="571"/>
      <c r="D118" s="257"/>
      <c r="E118" s="258"/>
      <c r="F118" s="259"/>
      <c r="G118" s="258"/>
      <c r="H118" s="260"/>
      <c r="I118" s="21"/>
    </row>
    <row r="119" spans="2:9" x14ac:dyDescent="0.2">
      <c r="B119" s="562"/>
      <c r="C119" s="572"/>
      <c r="D119" s="257"/>
      <c r="E119" s="258"/>
      <c r="F119" s="259"/>
      <c r="G119" s="258"/>
      <c r="H119" s="260"/>
      <c r="I119" s="21"/>
    </row>
    <row r="120" spans="2:9" x14ac:dyDescent="0.2">
      <c r="B120" s="562"/>
      <c r="C120" s="573"/>
      <c r="D120" s="257"/>
      <c r="E120" s="258"/>
      <c r="F120" s="259"/>
      <c r="G120" s="258"/>
      <c r="H120" s="260"/>
      <c r="I120" s="21"/>
    </row>
    <row r="121" spans="2:9" ht="13.5" customHeight="1" x14ac:dyDescent="0.2">
      <c r="B121" s="562"/>
      <c r="C121" s="573"/>
      <c r="D121" s="257"/>
      <c r="E121" s="258"/>
      <c r="F121" s="259"/>
      <c r="G121" s="258"/>
      <c r="H121" s="261"/>
      <c r="I121" s="21"/>
    </row>
    <row r="122" spans="2:9" x14ac:dyDescent="0.2">
      <c r="B122" s="562"/>
      <c r="C122" s="573"/>
      <c r="D122" s="257"/>
      <c r="E122" s="258"/>
      <c r="F122" s="259"/>
      <c r="G122" s="258"/>
      <c r="H122" s="260"/>
      <c r="I122" s="21"/>
    </row>
    <row r="123" spans="2:9" x14ac:dyDescent="0.2">
      <c r="B123" s="562"/>
      <c r="C123" s="573"/>
      <c r="D123" s="257"/>
      <c r="E123" s="258"/>
      <c r="F123" s="259"/>
      <c r="G123" s="258"/>
      <c r="H123" s="260"/>
      <c r="I123" s="21"/>
    </row>
    <row r="124" spans="2:9" x14ac:dyDescent="0.2">
      <c r="B124" s="562"/>
      <c r="C124" s="573"/>
      <c r="D124" s="257"/>
      <c r="E124" s="258"/>
      <c r="F124" s="259"/>
      <c r="G124" s="258"/>
      <c r="H124" s="260"/>
      <c r="I124" s="21"/>
    </row>
    <row r="125" spans="2:9" x14ac:dyDescent="0.2">
      <c r="B125" s="562"/>
      <c r="C125" s="573"/>
      <c r="D125" s="257"/>
      <c r="E125" s="258"/>
      <c r="F125" s="259"/>
      <c r="G125" s="258"/>
      <c r="H125" s="260"/>
      <c r="I125" s="21"/>
    </row>
    <row r="126" spans="2:9" x14ac:dyDescent="0.2">
      <c r="B126" s="562"/>
      <c r="C126" s="573"/>
      <c r="D126" s="257"/>
      <c r="E126" s="258"/>
      <c r="F126" s="259"/>
      <c r="G126" s="258"/>
      <c r="H126" s="260"/>
      <c r="I126" s="21"/>
    </row>
    <row r="127" spans="2:9" x14ac:dyDescent="0.2">
      <c r="B127" s="562"/>
      <c r="C127" s="573"/>
      <c r="D127" s="257"/>
      <c r="E127" s="258"/>
      <c r="F127" s="259"/>
      <c r="G127" s="258"/>
      <c r="H127" s="261"/>
      <c r="I127" s="21"/>
    </row>
    <row r="128" spans="2:9" x14ac:dyDescent="0.2">
      <c r="B128" s="562"/>
      <c r="C128" s="574"/>
      <c r="D128" s="327"/>
      <c r="E128" s="258"/>
      <c r="F128" s="259"/>
      <c r="G128" s="258"/>
      <c r="H128" s="261"/>
      <c r="I128" s="21"/>
    </row>
    <row r="129" spans="2:9" x14ac:dyDescent="0.2">
      <c r="B129" s="563"/>
      <c r="C129" s="479" t="s">
        <v>158</v>
      </c>
      <c r="D129" s="559"/>
      <c r="E129" s="122">
        <f>SUM(E89:E128)</f>
        <v>0</v>
      </c>
      <c r="F129" s="122">
        <f t="shared" ref="F129:G129" si="0">SUM(F89:F128)</f>
        <v>0</v>
      </c>
      <c r="G129" s="122">
        <f t="shared" si="0"/>
        <v>0</v>
      </c>
      <c r="H129" s="235"/>
    </row>
    <row r="130" spans="2:9" ht="9.75" customHeight="1" x14ac:dyDescent="0.2">
      <c r="B130" s="99"/>
      <c r="C130" s="120"/>
      <c r="D130" s="120"/>
      <c r="E130" s="121" t="s">
        <v>159</v>
      </c>
      <c r="F130" s="121" t="s">
        <v>159</v>
      </c>
      <c r="G130" s="84"/>
      <c r="H130" s="84"/>
    </row>
    <row r="131" spans="2:9" x14ac:dyDescent="0.2">
      <c r="B131" s="564"/>
      <c r="C131" s="564"/>
      <c r="D131" s="253"/>
      <c r="E131" s="254"/>
      <c r="F131" s="255"/>
      <c r="G131" s="254"/>
      <c r="H131" s="256"/>
      <c r="I131" s="21"/>
    </row>
    <row r="132" spans="2:9" x14ac:dyDescent="0.2">
      <c r="B132" s="562"/>
      <c r="C132" s="570"/>
      <c r="D132" s="257"/>
      <c r="E132" s="258"/>
      <c r="F132" s="259"/>
      <c r="G132" s="258"/>
      <c r="H132" s="260"/>
      <c r="I132" s="21"/>
    </row>
    <row r="133" spans="2:9" x14ac:dyDescent="0.2">
      <c r="B133" s="562"/>
      <c r="C133" s="570"/>
      <c r="D133" s="257"/>
      <c r="E133" s="258"/>
      <c r="F133" s="259"/>
      <c r="G133" s="258"/>
      <c r="H133" s="260"/>
      <c r="I133" s="21"/>
    </row>
    <row r="134" spans="2:9" x14ac:dyDescent="0.2">
      <c r="B134" s="562"/>
      <c r="C134" s="570"/>
      <c r="D134" s="257"/>
      <c r="E134" s="258"/>
      <c r="F134" s="259"/>
      <c r="G134" s="258"/>
      <c r="H134" s="260"/>
      <c r="I134" s="21"/>
    </row>
    <row r="135" spans="2:9" x14ac:dyDescent="0.2">
      <c r="B135" s="562"/>
      <c r="C135" s="570"/>
      <c r="D135" s="257"/>
      <c r="E135" s="258"/>
      <c r="F135" s="259"/>
      <c r="G135" s="258"/>
      <c r="H135" s="260"/>
      <c r="I135" s="21"/>
    </row>
    <row r="136" spans="2:9" x14ac:dyDescent="0.2">
      <c r="B136" s="562"/>
      <c r="C136" s="570"/>
      <c r="D136" s="257"/>
      <c r="E136" s="258"/>
      <c r="F136" s="259"/>
      <c r="G136" s="258"/>
      <c r="H136" s="260"/>
      <c r="I136" s="21"/>
    </row>
    <row r="137" spans="2:9" x14ac:dyDescent="0.2">
      <c r="B137" s="562"/>
      <c r="C137" s="570"/>
      <c r="D137" s="257"/>
      <c r="E137" s="258"/>
      <c r="F137" s="259"/>
      <c r="G137" s="258"/>
      <c r="H137" s="261"/>
      <c r="I137" s="21"/>
    </row>
    <row r="138" spans="2:9" x14ac:dyDescent="0.2">
      <c r="B138" s="562"/>
      <c r="C138" s="570"/>
      <c r="D138" s="257"/>
      <c r="E138" s="258"/>
      <c r="F138" s="259"/>
      <c r="G138" s="258"/>
      <c r="H138" s="260"/>
      <c r="I138" s="21"/>
    </row>
    <row r="139" spans="2:9" x14ac:dyDescent="0.2">
      <c r="B139" s="562"/>
      <c r="C139" s="570"/>
      <c r="D139" s="257"/>
      <c r="E139" s="258"/>
      <c r="F139" s="259"/>
      <c r="G139" s="258"/>
      <c r="H139" s="260"/>
      <c r="I139" s="21"/>
    </row>
    <row r="140" spans="2:9" x14ac:dyDescent="0.2">
      <c r="B140" s="562"/>
      <c r="C140" s="571"/>
      <c r="D140" s="257"/>
      <c r="E140" s="258"/>
      <c r="F140" s="259"/>
      <c r="G140" s="258"/>
      <c r="H140" s="260"/>
      <c r="I140" s="21"/>
    </row>
    <row r="141" spans="2:9" x14ac:dyDescent="0.2">
      <c r="B141" s="562"/>
      <c r="C141" s="564"/>
      <c r="D141" s="253"/>
      <c r="E141" s="254"/>
      <c r="F141" s="255"/>
      <c r="G141" s="254"/>
      <c r="H141" s="256"/>
      <c r="I141" s="21"/>
    </row>
    <row r="142" spans="2:9" x14ac:dyDescent="0.2">
      <c r="B142" s="562"/>
      <c r="C142" s="570"/>
      <c r="D142" s="257"/>
      <c r="E142" s="258"/>
      <c r="F142" s="259"/>
      <c r="G142" s="258"/>
      <c r="H142" s="260"/>
      <c r="I142" s="21"/>
    </row>
    <row r="143" spans="2:9" x14ac:dyDescent="0.2">
      <c r="B143" s="562"/>
      <c r="C143" s="570"/>
      <c r="D143" s="257"/>
      <c r="E143" s="258"/>
      <c r="F143" s="259"/>
      <c r="G143" s="258"/>
      <c r="H143" s="260"/>
      <c r="I143" s="21"/>
    </row>
    <row r="144" spans="2:9" x14ac:dyDescent="0.2">
      <c r="B144" s="562"/>
      <c r="C144" s="570"/>
      <c r="D144" s="257"/>
      <c r="E144" s="258"/>
      <c r="F144" s="259"/>
      <c r="G144" s="258"/>
      <c r="H144" s="260"/>
      <c r="I144" s="21"/>
    </row>
    <row r="145" spans="2:9" x14ac:dyDescent="0.2">
      <c r="B145" s="562"/>
      <c r="C145" s="570"/>
      <c r="D145" s="257"/>
      <c r="E145" s="258"/>
      <c r="F145" s="259"/>
      <c r="G145" s="258"/>
      <c r="H145" s="260"/>
      <c r="I145" s="21"/>
    </row>
    <row r="146" spans="2:9" x14ac:dyDescent="0.2">
      <c r="B146" s="562"/>
      <c r="C146" s="570"/>
      <c r="D146" s="257"/>
      <c r="E146" s="258"/>
      <c r="F146" s="259"/>
      <c r="G146" s="258"/>
      <c r="H146" s="260"/>
      <c r="I146" s="21"/>
    </row>
    <row r="147" spans="2:9" x14ac:dyDescent="0.2">
      <c r="B147" s="562"/>
      <c r="C147" s="570"/>
      <c r="D147" s="257"/>
      <c r="E147" s="258"/>
      <c r="F147" s="259"/>
      <c r="G147" s="258"/>
      <c r="H147" s="261"/>
      <c r="I147" s="21"/>
    </row>
    <row r="148" spans="2:9" x14ac:dyDescent="0.2">
      <c r="B148" s="562"/>
      <c r="C148" s="570"/>
      <c r="D148" s="257"/>
      <c r="E148" s="258"/>
      <c r="F148" s="259"/>
      <c r="G148" s="258"/>
      <c r="H148" s="260"/>
      <c r="I148" s="21"/>
    </row>
    <row r="149" spans="2:9" x14ac:dyDescent="0.2">
      <c r="B149" s="562"/>
      <c r="C149" s="570"/>
      <c r="D149" s="257"/>
      <c r="E149" s="258"/>
      <c r="F149" s="259"/>
      <c r="G149" s="258"/>
      <c r="H149" s="260"/>
      <c r="I149" s="21"/>
    </row>
    <row r="150" spans="2:9" x14ac:dyDescent="0.2">
      <c r="B150" s="562"/>
      <c r="C150" s="571"/>
      <c r="D150" s="257"/>
      <c r="E150" s="258"/>
      <c r="F150" s="259"/>
      <c r="G150" s="258"/>
      <c r="H150" s="260"/>
      <c r="I150" s="21"/>
    </row>
    <row r="151" spans="2:9" x14ac:dyDescent="0.2">
      <c r="B151" s="562"/>
      <c r="C151" s="564"/>
      <c r="D151" s="253"/>
      <c r="E151" s="254"/>
      <c r="F151" s="255"/>
      <c r="G151" s="254"/>
      <c r="H151" s="256"/>
      <c r="I151" s="21"/>
    </row>
    <row r="152" spans="2:9" x14ac:dyDescent="0.2">
      <c r="B152" s="562"/>
      <c r="C152" s="570"/>
      <c r="D152" s="257"/>
      <c r="E152" s="258"/>
      <c r="F152" s="259"/>
      <c r="G152" s="258"/>
      <c r="H152" s="260"/>
      <c r="I152" s="21"/>
    </row>
    <row r="153" spans="2:9" x14ac:dyDescent="0.2">
      <c r="B153" s="562"/>
      <c r="C153" s="570"/>
      <c r="D153" s="257"/>
      <c r="E153" s="258"/>
      <c r="F153" s="259"/>
      <c r="G153" s="258"/>
      <c r="H153" s="260"/>
      <c r="I153" s="21"/>
    </row>
    <row r="154" spans="2:9" x14ac:dyDescent="0.2">
      <c r="B154" s="562"/>
      <c r="C154" s="570"/>
      <c r="D154" s="257"/>
      <c r="E154" s="258"/>
      <c r="F154" s="259"/>
      <c r="G154" s="258"/>
      <c r="H154" s="260"/>
      <c r="I154" s="21"/>
    </row>
    <row r="155" spans="2:9" x14ac:dyDescent="0.2">
      <c r="B155" s="562"/>
      <c r="C155" s="570"/>
      <c r="D155" s="257"/>
      <c r="E155" s="258"/>
      <c r="F155" s="259"/>
      <c r="G155" s="258"/>
      <c r="H155" s="260"/>
      <c r="I155" s="21"/>
    </row>
    <row r="156" spans="2:9" x14ac:dyDescent="0.2">
      <c r="B156" s="562"/>
      <c r="C156" s="570"/>
      <c r="D156" s="257"/>
      <c r="E156" s="258"/>
      <c r="F156" s="259"/>
      <c r="G156" s="258"/>
      <c r="H156" s="260"/>
      <c r="I156" s="21"/>
    </row>
    <row r="157" spans="2:9" x14ac:dyDescent="0.2">
      <c r="B157" s="562"/>
      <c r="C157" s="570"/>
      <c r="D157" s="257"/>
      <c r="E157" s="258"/>
      <c r="F157" s="259"/>
      <c r="G157" s="258"/>
      <c r="H157" s="261"/>
      <c r="I157" s="21"/>
    </row>
    <row r="158" spans="2:9" x14ac:dyDescent="0.2">
      <c r="B158" s="562"/>
      <c r="C158" s="570"/>
      <c r="D158" s="257"/>
      <c r="E158" s="258"/>
      <c r="F158" s="259"/>
      <c r="G158" s="258"/>
      <c r="H158" s="260"/>
      <c r="I158" s="21"/>
    </row>
    <row r="159" spans="2:9" x14ac:dyDescent="0.2">
      <c r="B159" s="562"/>
      <c r="C159" s="570"/>
      <c r="D159" s="257"/>
      <c r="E159" s="258"/>
      <c r="F159" s="259"/>
      <c r="G159" s="258"/>
      <c r="H159" s="260"/>
      <c r="I159" s="21"/>
    </row>
    <row r="160" spans="2:9" x14ac:dyDescent="0.2">
      <c r="B160" s="562"/>
      <c r="C160" s="571"/>
      <c r="D160" s="257"/>
      <c r="E160" s="258"/>
      <c r="F160" s="259"/>
      <c r="G160" s="258"/>
      <c r="H160" s="260"/>
      <c r="I160" s="21"/>
    </row>
    <row r="161" spans="1:9" x14ac:dyDescent="0.2">
      <c r="B161" s="562"/>
      <c r="C161" s="572"/>
      <c r="D161" s="257"/>
      <c r="E161" s="258"/>
      <c r="F161" s="259"/>
      <c r="G161" s="258"/>
      <c r="H161" s="260"/>
      <c r="I161" s="21"/>
    </row>
    <row r="162" spans="1:9" x14ac:dyDescent="0.2">
      <c r="B162" s="562"/>
      <c r="C162" s="573"/>
      <c r="D162" s="257"/>
      <c r="E162" s="258"/>
      <c r="F162" s="259"/>
      <c r="G162" s="258"/>
      <c r="H162" s="260"/>
      <c r="I162" s="21"/>
    </row>
    <row r="163" spans="1:9" ht="13.5" customHeight="1" x14ac:dyDescent="0.2">
      <c r="B163" s="562"/>
      <c r="C163" s="573"/>
      <c r="D163" s="257"/>
      <c r="E163" s="258"/>
      <c r="F163" s="259"/>
      <c r="G163" s="258"/>
      <c r="H163" s="261"/>
      <c r="I163" s="21"/>
    </row>
    <row r="164" spans="1:9" x14ac:dyDescent="0.2">
      <c r="B164" s="562"/>
      <c r="C164" s="573"/>
      <c r="D164" s="257"/>
      <c r="E164" s="258"/>
      <c r="F164" s="259"/>
      <c r="G164" s="258"/>
      <c r="H164" s="260"/>
      <c r="I164" s="21"/>
    </row>
    <row r="165" spans="1:9" x14ac:dyDescent="0.2">
      <c r="B165" s="562"/>
      <c r="C165" s="573"/>
      <c r="D165" s="257"/>
      <c r="E165" s="258"/>
      <c r="F165" s="259"/>
      <c r="G165" s="258"/>
      <c r="H165" s="260"/>
      <c r="I165" s="21"/>
    </row>
    <row r="166" spans="1:9" x14ac:dyDescent="0.2">
      <c r="B166" s="562"/>
      <c r="C166" s="573"/>
      <c r="D166" s="257"/>
      <c r="E166" s="258"/>
      <c r="F166" s="259"/>
      <c r="G166" s="258"/>
      <c r="H166" s="260"/>
      <c r="I166" s="21"/>
    </row>
    <row r="167" spans="1:9" x14ac:dyDescent="0.2">
      <c r="B167" s="562"/>
      <c r="C167" s="573"/>
      <c r="D167" s="257"/>
      <c r="E167" s="258"/>
      <c r="F167" s="259"/>
      <c r="G167" s="258"/>
      <c r="H167" s="260"/>
      <c r="I167" s="21"/>
    </row>
    <row r="168" spans="1:9" x14ac:dyDescent="0.2">
      <c r="B168" s="562"/>
      <c r="C168" s="573"/>
      <c r="D168" s="257"/>
      <c r="E168" s="258"/>
      <c r="F168" s="259"/>
      <c r="G168" s="258"/>
      <c r="H168" s="260"/>
      <c r="I168" s="21"/>
    </row>
    <row r="169" spans="1:9" x14ac:dyDescent="0.2">
      <c r="B169" s="562"/>
      <c r="C169" s="573"/>
      <c r="D169" s="257"/>
      <c r="E169" s="258"/>
      <c r="F169" s="259"/>
      <c r="G169" s="258"/>
      <c r="H169" s="261"/>
      <c r="I169" s="21"/>
    </row>
    <row r="170" spans="1:9" x14ac:dyDescent="0.2">
      <c r="B170" s="562"/>
      <c r="C170" s="574"/>
      <c r="D170" s="327"/>
      <c r="E170" s="258"/>
      <c r="F170" s="259"/>
      <c r="G170" s="258"/>
      <c r="H170" s="261"/>
      <c r="I170" s="21"/>
    </row>
    <row r="171" spans="1:9" x14ac:dyDescent="0.2">
      <c r="B171" s="563"/>
      <c r="C171" s="479" t="s">
        <v>158</v>
      </c>
      <c r="D171" s="559"/>
      <c r="E171" s="122">
        <f>SUM(E131:E170)</f>
        <v>0</v>
      </c>
      <c r="F171" s="122">
        <f t="shared" ref="F171:G171" si="1">SUM(F131:F170)</f>
        <v>0</v>
      </c>
      <c r="G171" s="122">
        <f t="shared" si="1"/>
        <v>0</v>
      </c>
      <c r="H171" s="235"/>
    </row>
    <row r="172" spans="1:9" x14ac:dyDescent="0.2">
      <c r="B172" s="383" t="s">
        <v>54</v>
      </c>
      <c r="C172" s="415"/>
      <c r="D172" s="416"/>
      <c r="E172" s="123">
        <f>SUM(E45,E87,E129,E171)</f>
        <v>0</v>
      </c>
      <c r="F172" s="123">
        <f t="shared" ref="F172:G172" si="2">SUM(F45,F87,F129,F171)</f>
        <v>0</v>
      </c>
      <c r="G172" s="123">
        <f t="shared" si="2"/>
        <v>0</v>
      </c>
      <c r="H172" s="123"/>
    </row>
    <row r="174" spans="1:9" x14ac:dyDescent="0.2">
      <c r="A174" s="294"/>
      <c r="B174" s="1"/>
      <c r="C174" s="1"/>
      <c r="D174" s="1"/>
      <c r="E174" s="1"/>
      <c r="F174" s="1"/>
      <c r="G174" s="1"/>
      <c r="H174" s="1"/>
    </row>
    <row r="175" spans="1:9" x14ac:dyDescent="0.2">
      <c r="A175" s="1"/>
      <c r="B175" s="313"/>
      <c r="C175" s="557"/>
      <c r="D175" s="557"/>
      <c r="E175" s="313"/>
      <c r="F175" s="557"/>
      <c r="G175" s="557"/>
      <c r="H175" s="295"/>
    </row>
    <row r="176" spans="1:9" x14ac:dyDescent="0.2">
      <c r="A176" s="1"/>
      <c r="B176" s="1"/>
      <c r="C176" s="558"/>
      <c r="D176" s="558"/>
      <c r="E176" s="1"/>
      <c r="F176" s="557"/>
      <c r="G176" s="557"/>
      <c r="H176" s="1"/>
    </row>
    <row r="177" spans="1:8" x14ac:dyDescent="0.2">
      <c r="A177" s="1"/>
      <c r="B177" s="1"/>
      <c r="C177" s="558"/>
      <c r="D177" s="558"/>
      <c r="E177" s="1"/>
      <c r="F177" s="557"/>
      <c r="G177" s="557"/>
      <c r="H177" s="1"/>
    </row>
    <row r="178" spans="1:8" x14ac:dyDescent="0.2">
      <c r="A178" s="1"/>
      <c r="B178" s="1"/>
      <c r="C178" s="558"/>
      <c r="D178" s="558"/>
      <c r="E178" s="1"/>
      <c r="F178" s="557"/>
      <c r="G178" s="557"/>
      <c r="H178" s="1"/>
    </row>
    <row r="179" spans="1:8" x14ac:dyDescent="0.2">
      <c r="A179" s="1"/>
      <c r="B179" s="1"/>
      <c r="C179" s="558"/>
      <c r="D179" s="558"/>
      <c r="E179" s="1"/>
      <c r="F179" s="557"/>
      <c r="G179" s="557"/>
      <c r="H179" s="1"/>
    </row>
    <row r="180" spans="1:8" x14ac:dyDescent="0.2">
      <c r="A180" s="1"/>
      <c r="B180" s="1"/>
      <c r="C180" s="558"/>
      <c r="D180" s="558"/>
      <c r="E180" s="1"/>
      <c r="F180" s="557"/>
      <c r="G180" s="557"/>
      <c r="H180" s="1"/>
    </row>
    <row r="181" spans="1:8" x14ac:dyDescent="0.2">
      <c r="A181" s="1"/>
      <c r="B181" s="1"/>
      <c r="C181" s="558"/>
      <c r="D181" s="558"/>
      <c r="E181" s="1"/>
      <c r="F181" s="557"/>
      <c r="G181" s="557"/>
      <c r="H181" s="1"/>
    </row>
    <row r="182" spans="1:8" x14ac:dyDescent="0.2">
      <c r="A182" s="1"/>
      <c r="B182" s="1"/>
      <c r="C182" s="558"/>
      <c r="D182" s="558"/>
      <c r="E182" s="1"/>
      <c r="F182" s="557"/>
      <c r="G182" s="557"/>
      <c r="H182" s="1"/>
    </row>
    <row r="183" spans="1:8" x14ac:dyDescent="0.2">
      <c r="A183" s="1"/>
      <c r="B183" s="1"/>
      <c r="C183" s="558"/>
      <c r="D183" s="558"/>
      <c r="E183" s="1"/>
      <c r="F183" s="557"/>
      <c r="G183" s="557"/>
      <c r="H183" s="1"/>
    </row>
    <row r="184" spans="1:8" x14ac:dyDescent="0.2">
      <c r="A184" s="1"/>
      <c r="B184" s="1"/>
      <c r="C184" s="558"/>
      <c r="D184" s="558"/>
      <c r="E184" s="1"/>
      <c r="F184" s="557"/>
      <c r="G184" s="557"/>
      <c r="H184" s="1"/>
    </row>
    <row r="185" spans="1:8" x14ac:dyDescent="0.2">
      <c r="A185" s="1"/>
      <c r="B185" s="1"/>
      <c r="C185" s="558"/>
      <c r="D185" s="558"/>
      <c r="E185" s="1"/>
      <c r="F185" s="557"/>
      <c r="G185" s="557"/>
      <c r="H185" s="1"/>
    </row>
    <row r="186" spans="1:8" x14ac:dyDescent="0.2">
      <c r="A186" s="1"/>
      <c r="B186" s="1"/>
      <c r="C186" s="558"/>
      <c r="D186" s="558"/>
      <c r="E186" s="1"/>
      <c r="F186" s="557"/>
      <c r="G186" s="557"/>
      <c r="H186" s="1"/>
    </row>
    <row r="187" spans="1:8" x14ac:dyDescent="0.2">
      <c r="A187" s="1"/>
      <c r="B187" s="1"/>
      <c r="C187" s="558"/>
      <c r="D187" s="558"/>
      <c r="E187" s="1"/>
      <c r="F187" s="557"/>
      <c r="G187" s="557"/>
      <c r="H187" s="1"/>
    </row>
    <row r="188" spans="1:8" x14ac:dyDescent="0.2">
      <c r="A188" s="1"/>
      <c r="B188" s="1"/>
      <c r="C188" s="558"/>
      <c r="D188" s="558"/>
      <c r="E188" s="1"/>
      <c r="F188" s="557"/>
      <c r="G188" s="557"/>
      <c r="H188" s="1"/>
    </row>
    <row r="189" spans="1:8" x14ac:dyDescent="0.2">
      <c r="A189" s="1"/>
      <c r="B189" s="1"/>
      <c r="C189" s="558"/>
      <c r="D189" s="558"/>
      <c r="E189" s="1"/>
      <c r="F189" s="557"/>
      <c r="G189" s="557"/>
      <c r="H189" s="1"/>
    </row>
    <row r="190" spans="1:8" x14ac:dyDescent="0.2">
      <c r="A190" s="1"/>
      <c r="B190" s="1"/>
      <c r="C190" s="558"/>
      <c r="D190" s="558"/>
      <c r="E190" s="1"/>
      <c r="F190" s="557"/>
      <c r="G190" s="557"/>
      <c r="H190" s="1"/>
    </row>
    <row r="191" spans="1:8" x14ac:dyDescent="0.2">
      <c r="A191" s="1"/>
      <c r="B191" s="1"/>
      <c r="C191" s="558"/>
      <c r="D191" s="558"/>
      <c r="E191" s="1"/>
      <c r="F191" s="557"/>
      <c r="G191" s="557"/>
      <c r="H191" s="1"/>
    </row>
    <row r="192" spans="1:8" x14ac:dyDescent="0.2">
      <c r="A192" s="1"/>
      <c r="B192" s="1"/>
      <c r="C192" s="558"/>
      <c r="D192" s="558"/>
      <c r="E192" s="1"/>
      <c r="F192" s="557"/>
      <c r="G192" s="557"/>
      <c r="H192" s="1"/>
    </row>
    <row r="193" spans="1:8" x14ac:dyDescent="0.2">
      <c r="A193" s="1"/>
      <c r="B193" s="1"/>
      <c r="C193" s="558"/>
      <c r="D193" s="558"/>
      <c r="E193" s="1"/>
      <c r="F193" s="557"/>
      <c r="G193" s="557"/>
      <c r="H193" s="1"/>
    </row>
    <row r="194" spans="1:8" x14ac:dyDescent="0.2">
      <c r="A194" s="1"/>
      <c r="B194" s="1"/>
      <c r="C194" s="558"/>
      <c r="D194" s="558"/>
      <c r="E194" s="1"/>
      <c r="F194" s="557"/>
      <c r="G194" s="557"/>
      <c r="H194" s="1"/>
    </row>
    <row r="195" spans="1:8" x14ac:dyDescent="0.2">
      <c r="A195" s="1"/>
      <c r="B195" s="1"/>
      <c r="C195" s="558"/>
      <c r="D195" s="558"/>
      <c r="E195" s="1"/>
      <c r="F195" s="557"/>
      <c r="G195" s="557"/>
      <c r="H195" s="1"/>
    </row>
    <row r="196" spans="1:8" x14ac:dyDescent="0.2">
      <c r="A196" s="1"/>
      <c r="B196" s="1"/>
      <c r="C196" s="558"/>
      <c r="D196" s="558"/>
      <c r="E196" s="1"/>
      <c r="F196" s="557"/>
      <c r="G196" s="557"/>
      <c r="H196" s="1"/>
    </row>
    <row r="197" spans="1:8" x14ac:dyDescent="0.2">
      <c r="A197" s="1"/>
      <c r="B197" s="1"/>
      <c r="C197" s="1"/>
      <c r="D197" s="1"/>
      <c r="E197" s="1"/>
      <c r="F197" s="1"/>
      <c r="G197" s="1"/>
      <c r="H197" s="1"/>
    </row>
  </sheetData>
  <sheetProtection formatCells="0" formatColumns="0" formatRows="0" insertColumns="0" insertRows="0" insertHyperlinks="0" deleteColumns="0" deleteRows="0" sort="0" autoFilter="0" pivotTables="0"/>
  <mergeCells count="69">
    <mergeCell ref="C109:C118"/>
    <mergeCell ref="C119:C128"/>
    <mergeCell ref="C129:D129"/>
    <mergeCell ref="B131:B171"/>
    <mergeCell ref="C131:C140"/>
    <mergeCell ref="C141:C150"/>
    <mergeCell ref="C151:C160"/>
    <mergeCell ref="C161:C170"/>
    <mergeCell ref="C171:D171"/>
    <mergeCell ref="B172:D172"/>
    <mergeCell ref="C45:D45"/>
    <mergeCell ref="B5:B45"/>
    <mergeCell ref="C5:C14"/>
    <mergeCell ref="C35:C44"/>
    <mergeCell ref="C25:C34"/>
    <mergeCell ref="C15:C24"/>
    <mergeCell ref="C87:D87"/>
    <mergeCell ref="B47:B87"/>
    <mergeCell ref="C57:C66"/>
    <mergeCell ref="C67:C76"/>
    <mergeCell ref="C77:C86"/>
    <mergeCell ref="C47:C56"/>
    <mergeCell ref="B89:B129"/>
    <mergeCell ref="C89:C98"/>
    <mergeCell ref="C99:C108"/>
    <mergeCell ref="C175:D175"/>
    <mergeCell ref="C176:D176"/>
    <mergeCell ref="C177:D177"/>
    <mergeCell ref="C178:D178"/>
    <mergeCell ref="C179:D179"/>
    <mergeCell ref="C180:D180"/>
    <mergeCell ref="C181:D181"/>
    <mergeCell ref="C182:D182"/>
    <mergeCell ref="C183:D183"/>
    <mergeCell ref="C184:D184"/>
    <mergeCell ref="C185:D185"/>
    <mergeCell ref="C186:D186"/>
    <mergeCell ref="C187:D187"/>
    <mergeCell ref="C188:D188"/>
    <mergeCell ref="C189:D189"/>
    <mergeCell ref="C190:D190"/>
    <mergeCell ref="C191:D191"/>
    <mergeCell ref="C192:D192"/>
    <mergeCell ref="C193:D193"/>
    <mergeCell ref="C194:D194"/>
    <mergeCell ref="C195:D195"/>
    <mergeCell ref="C196:D196"/>
    <mergeCell ref="F175:G175"/>
    <mergeCell ref="F176:G176"/>
    <mergeCell ref="F177:G177"/>
    <mergeCell ref="F178:G178"/>
    <mergeCell ref="F179:G179"/>
    <mergeCell ref="F180:G180"/>
    <mergeCell ref="F181:G181"/>
    <mergeCell ref="F182:G182"/>
    <mergeCell ref="F183:G183"/>
    <mergeCell ref="F184:G184"/>
    <mergeCell ref="F185:G185"/>
    <mergeCell ref="F186:G186"/>
    <mergeCell ref="F187:G187"/>
    <mergeCell ref="F188:G188"/>
    <mergeCell ref="F194:G194"/>
    <mergeCell ref="F195:G195"/>
    <mergeCell ref="F196:G196"/>
    <mergeCell ref="F189:G189"/>
    <mergeCell ref="F190:G190"/>
    <mergeCell ref="F191:G191"/>
    <mergeCell ref="F192:G192"/>
    <mergeCell ref="F193:G193"/>
  </mergeCells>
  <phoneticPr fontId="2"/>
  <pageMargins left="0.78740157480314965" right="0.78740157480314965" top="0.78740157480314965" bottom="0.39370078740157483" header="0.39370078740157483" footer="0.39370078740157483"/>
  <pageSetup paperSize="9" orientation="portrait" blackAndWhite="1" r:id="rId1"/>
  <headerFooter alignWithMargins="0">
    <oddHeader>&amp;R&amp;9&amp;A</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4343F-4FAA-48BE-A2E8-212D9667C316}">
  <dimension ref="A1:K197"/>
  <sheetViews>
    <sheetView showGridLines="0" showZeros="0" workbookViewId="0">
      <selection activeCell="A2" sqref="A2:XFD2"/>
    </sheetView>
  </sheetViews>
  <sheetFormatPr defaultColWidth="9" defaultRowHeight="13.2" x14ac:dyDescent="0.2"/>
  <cols>
    <col min="1" max="1" width="4.6640625" style="25" customWidth="1"/>
    <col min="2" max="2" width="8.6640625" style="25" customWidth="1"/>
    <col min="3" max="3" width="5.109375" style="25" customWidth="1"/>
    <col min="4" max="4" width="14.88671875" style="25" customWidth="1"/>
    <col min="5" max="5" width="13.88671875" style="25" bestFit="1" customWidth="1"/>
    <col min="6" max="6" width="12.109375" style="25" customWidth="1"/>
    <col min="7" max="7" width="7.6640625" style="25" customWidth="1"/>
    <col min="8" max="8" width="22.109375" style="25" customWidth="1"/>
    <col min="9" max="9" width="2.6640625" style="25" customWidth="1"/>
    <col min="10" max="16384" width="9" style="117"/>
  </cols>
  <sheetData>
    <row r="1" spans="1:11" x14ac:dyDescent="0.2">
      <c r="A1" s="90"/>
    </row>
    <row r="2" spans="1:11" s="43" customFormat="1" x14ac:dyDescent="0.2">
      <c r="A2" s="90"/>
      <c r="B2" s="25" t="s">
        <v>408</v>
      </c>
      <c r="C2" s="25"/>
      <c r="D2" s="25"/>
      <c r="E2" s="25"/>
      <c r="F2" s="25"/>
      <c r="G2" s="25"/>
      <c r="H2" s="25"/>
      <c r="I2" s="25"/>
      <c r="J2" s="25"/>
      <c r="K2" s="25"/>
    </row>
    <row r="3" spans="1:11" ht="39.6" x14ac:dyDescent="0.2">
      <c r="B3" s="79" t="s">
        <v>324</v>
      </c>
      <c r="C3" s="92" t="s">
        <v>325</v>
      </c>
      <c r="D3" s="92" t="s">
        <v>326</v>
      </c>
      <c r="E3" s="92" t="s">
        <v>327</v>
      </c>
      <c r="F3" s="118" t="s">
        <v>328</v>
      </c>
      <c r="G3" s="119" t="s">
        <v>329</v>
      </c>
      <c r="H3" s="119" t="s">
        <v>99</v>
      </c>
      <c r="I3" s="96"/>
    </row>
    <row r="4" spans="1:11" ht="10.5" customHeight="1" x14ac:dyDescent="0.2">
      <c r="B4" s="99"/>
      <c r="C4" s="120"/>
      <c r="D4" s="120"/>
      <c r="E4" s="121" t="s">
        <v>159</v>
      </c>
      <c r="F4" s="121" t="s">
        <v>159</v>
      </c>
      <c r="G4" s="84"/>
      <c r="H4" s="84"/>
      <c r="I4" s="21"/>
    </row>
    <row r="5" spans="1:11" x14ac:dyDescent="0.2">
      <c r="B5" s="560"/>
      <c r="C5" s="564"/>
      <c r="D5" s="253"/>
      <c r="E5" s="254"/>
      <c r="F5" s="255"/>
      <c r="G5" s="254"/>
      <c r="H5" s="256"/>
      <c r="I5" s="21"/>
    </row>
    <row r="6" spans="1:11" x14ac:dyDescent="0.2">
      <c r="B6" s="561"/>
      <c r="C6" s="565"/>
      <c r="D6" s="257"/>
      <c r="E6" s="258"/>
      <c r="F6" s="259"/>
      <c r="G6" s="258"/>
      <c r="H6" s="260"/>
      <c r="I6" s="21"/>
    </row>
    <row r="7" spans="1:11" x14ac:dyDescent="0.2">
      <c r="B7" s="561"/>
      <c r="C7" s="565"/>
      <c r="D7" s="257"/>
      <c r="E7" s="258"/>
      <c r="F7" s="259"/>
      <c r="G7" s="258"/>
      <c r="H7" s="260"/>
      <c r="I7" s="21"/>
    </row>
    <row r="8" spans="1:11" x14ac:dyDescent="0.2">
      <c r="B8" s="561"/>
      <c r="C8" s="565"/>
      <c r="D8" s="257"/>
      <c r="E8" s="258"/>
      <c r="F8" s="259"/>
      <c r="G8" s="258"/>
      <c r="H8" s="260"/>
      <c r="I8" s="21"/>
    </row>
    <row r="9" spans="1:11" x14ac:dyDescent="0.2">
      <c r="B9" s="561"/>
      <c r="C9" s="565"/>
      <c r="D9" s="257"/>
      <c r="E9" s="258"/>
      <c r="F9" s="259"/>
      <c r="G9" s="258"/>
      <c r="H9" s="260"/>
      <c r="I9" s="21"/>
    </row>
    <row r="10" spans="1:11" x14ac:dyDescent="0.2">
      <c r="B10" s="561"/>
      <c r="C10" s="565"/>
      <c r="D10" s="257"/>
      <c r="E10" s="258"/>
      <c r="F10" s="259"/>
      <c r="G10" s="258"/>
      <c r="H10" s="260"/>
      <c r="I10" s="21"/>
    </row>
    <row r="11" spans="1:11" x14ac:dyDescent="0.2">
      <c r="B11" s="562"/>
      <c r="C11" s="565"/>
      <c r="D11" s="257"/>
      <c r="E11" s="258"/>
      <c r="F11" s="259"/>
      <c r="G11" s="258"/>
      <c r="H11" s="261"/>
      <c r="I11" s="21"/>
    </row>
    <row r="12" spans="1:11" x14ac:dyDescent="0.2">
      <c r="B12" s="562"/>
      <c r="C12" s="565"/>
      <c r="D12" s="257"/>
      <c r="E12" s="258"/>
      <c r="F12" s="259"/>
      <c r="G12" s="258"/>
      <c r="H12" s="260"/>
      <c r="I12" s="21"/>
    </row>
    <row r="13" spans="1:11" x14ac:dyDescent="0.2">
      <c r="B13" s="562"/>
      <c r="C13" s="565"/>
      <c r="D13" s="257"/>
      <c r="E13" s="258"/>
      <c r="F13" s="259"/>
      <c r="G13" s="258"/>
      <c r="H13" s="260"/>
      <c r="I13" s="21"/>
    </row>
    <row r="14" spans="1:11" x14ac:dyDescent="0.2">
      <c r="B14" s="562"/>
      <c r="C14" s="566"/>
      <c r="D14" s="257"/>
      <c r="E14" s="258"/>
      <c r="F14" s="259"/>
      <c r="G14" s="258"/>
      <c r="H14" s="260"/>
      <c r="I14" s="21"/>
    </row>
    <row r="15" spans="1:11" x14ac:dyDescent="0.2">
      <c r="B15" s="562"/>
      <c r="C15" s="564"/>
      <c r="D15" s="253"/>
      <c r="E15" s="254"/>
      <c r="F15" s="255"/>
      <c r="G15" s="254"/>
      <c r="H15" s="256"/>
      <c r="I15" s="21"/>
    </row>
    <row r="16" spans="1:11" x14ac:dyDescent="0.2">
      <c r="B16" s="562"/>
      <c r="C16" s="565"/>
      <c r="D16" s="257"/>
      <c r="E16" s="258"/>
      <c r="F16" s="259"/>
      <c r="G16" s="258"/>
      <c r="H16" s="260"/>
      <c r="I16" s="21"/>
    </row>
    <row r="17" spans="2:9" x14ac:dyDescent="0.2">
      <c r="B17" s="562"/>
      <c r="C17" s="565"/>
      <c r="D17" s="257"/>
      <c r="E17" s="258"/>
      <c r="F17" s="259"/>
      <c r="G17" s="258"/>
      <c r="H17" s="260"/>
      <c r="I17" s="21"/>
    </row>
    <row r="18" spans="2:9" x14ac:dyDescent="0.2">
      <c r="B18" s="562"/>
      <c r="C18" s="565"/>
      <c r="D18" s="257"/>
      <c r="E18" s="258"/>
      <c r="F18" s="259"/>
      <c r="G18" s="258"/>
      <c r="H18" s="260"/>
      <c r="I18" s="21"/>
    </row>
    <row r="19" spans="2:9" x14ac:dyDescent="0.2">
      <c r="B19" s="562"/>
      <c r="C19" s="565"/>
      <c r="D19" s="257"/>
      <c r="E19" s="258"/>
      <c r="F19" s="259"/>
      <c r="G19" s="258"/>
      <c r="H19" s="260"/>
      <c r="I19" s="21"/>
    </row>
    <row r="20" spans="2:9" x14ac:dyDescent="0.2">
      <c r="B20" s="562"/>
      <c r="C20" s="565"/>
      <c r="D20" s="257"/>
      <c r="E20" s="258"/>
      <c r="F20" s="259"/>
      <c r="G20" s="258"/>
      <c r="H20" s="260"/>
      <c r="I20" s="21"/>
    </row>
    <row r="21" spans="2:9" x14ac:dyDescent="0.2">
      <c r="B21" s="562"/>
      <c r="C21" s="565"/>
      <c r="D21" s="257"/>
      <c r="E21" s="258"/>
      <c r="F21" s="259"/>
      <c r="G21" s="258"/>
      <c r="H21" s="261"/>
      <c r="I21" s="21"/>
    </row>
    <row r="22" spans="2:9" x14ac:dyDescent="0.2">
      <c r="B22" s="562"/>
      <c r="C22" s="565"/>
      <c r="D22" s="257"/>
      <c r="E22" s="258"/>
      <c r="F22" s="259"/>
      <c r="G22" s="258"/>
      <c r="H22" s="260"/>
      <c r="I22" s="21"/>
    </row>
    <row r="23" spans="2:9" x14ac:dyDescent="0.2">
      <c r="B23" s="562"/>
      <c r="C23" s="565"/>
      <c r="D23" s="257"/>
      <c r="E23" s="258"/>
      <c r="F23" s="259"/>
      <c r="G23" s="258"/>
      <c r="H23" s="260"/>
      <c r="I23" s="21"/>
    </row>
    <row r="24" spans="2:9" x14ac:dyDescent="0.2">
      <c r="B24" s="562"/>
      <c r="C24" s="566"/>
      <c r="D24" s="257"/>
      <c r="E24" s="258"/>
      <c r="F24" s="259"/>
      <c r="G24" s="258"/>
      <c r="H24" s="260"/>
      <c r="I24" s="21"/>
    </row>
    <row r="25" spans="2:9" x14ac:dyDescent="0.2">
      <c r="B25" s="562"/>
      <c r="C25" s="564"/>
      <c r="D25" s="253"/>
      <c r="E25" s="254"/>
      <c r="F25" s="255"/>
      <c r="G25" s="254"/>
      <c r="H25" s="256"/>
      <c r="I25" s="21"/>
    </row>
    <row r="26" spans="2:9" x14ac:dyDescent="0.2">
      <c r="B26" s="562"/>
      <c r="C26" s="565"/>
      <c r="D26" s="257"/>
      <c r="E26" s="258"/>
      <c r="F26" s="259"/>
      <c r="G26" s="258"/>
      <c r="H26" s="260"/>
      <c r="I26" s="21"/>
    </row>
    <row r="27" spans="2:9" x14ac:dyDescent="0.2">
      <c r="B27" s="562"/>
      <c r="C27" s="565"/>
      <c r="D27" s="257"/>
      <c r="E27" s="258"/>
      <c r="F27" s="259"/>
      <c r="G27" s="258"/>
      <c r="H27" s="260"/>
      <c r="I27" s="21"/>
    </row>
    <row r="28" spans="2:9" x14ac:dyDescent="0.2">
      <c r="B28" s="562"/>
      <c r="C28" s="565"/>
      <c r="D28" s="257"/>
      <c r="E28" s="258"/>
      <c r="F28" s="259"/>
      <c r="G28" s="258"/>
      <c r="H28" s="260"/>
      <c r="I28" s="21"/>
    </row>
    <row r="29" spans="2:9" x14ac:dyDescent="0.2">
      <c r="B29" s="562"/>
      <c r="C29" s="565"/>
      <c r="D29" s="257"/>
      <c r="E29" s="258"/>
      <c r="F29" s="259"/>
      <c r="G29" s="258"/>
      <c r="H29" s="260"/>
      <c r="I29" s="21"/>
    </row>
    <row r="30" spans="2:9" x14ac:dyDescent="0.2">
      <c r="B30" s="562"/>
      <c r="C30" s="565"/>
      <c r="D30" s="257"/>
      <c r="E30" s="258"/>
      <c r="F30" s="259"/>
      <c r="G30" s="258"/>
      <c r="H30" s="260"/>
      <c r="I30" s="21"/>
    </row>
    <row r="31" spans="2:9" x14ac:dyDescent="0.2">
      <c r="B31" s="562"/>
      <c r="C31" s="565"/>
      <c r="D31" s="257"/>
      <c r="E31" s="258"/>
      <c r="F31" s="259"/>
      <c r="G31" s="258"/>
      <c r="H31" s="261"/>
      <c r="I31" s="21"/>
    </row>
    <row r="32" spans="2:9" x14ac:dyDescent="0.2">
      <c r="B32" s="562"/>
      <c r="C32" s="565"/>
      <c r="D32" s="257"/>
      <c r="E32" s="258"/>
      <c r="F32" s="259"/>
      <c r="G32" s="258"/>
      <c r="H32" s="260"/>
      <c r="I32" s="21"/>
    </row>
    <row r="33" spans="2:9" x14ac:dyDescent="0.2">
      <c r="B33" s="562"/>
      <c r="C33" s="565"/>
      <c r="D33" s="257"/>
      <c r="E33" s="258"/>
      <c r="F33" s="259"/>
      <c r="G33" s="258"/>
      <c r="H33" s="260"/>
      <c r="I33" s="21"/>
    </row>
    <row r="34" spans="2:9" x14ac:dyDescent="0.2">
      <c r="B34" s="562"/>
      <c r="C34" s="566"/>
      <c r="D34" s="257"/>
      <c r="E34" s="258"/>
      <c r="F34" s="259"/>
      <c r="G34" s="258"/>
      <c r="H34" s="260"/>
      <c r="I34" s="21"/>
    </row>
    <row r="35" spans="2:9" x14ac:dyDescent="0.2">
      <c r="B35" s="562"/>
      <c r="C35" s="567"/>
      <c r="D35" s="257"/>
      <c r="E35" s="258"/>
      <c r="F35" s="259"/>
      <c r="G35" s="258"/>
      <c r="H35" s="260"/>
      <c r="I35" s="21"/>
    </row>
    <row r="36" spans="2:9" x14ac:dyDescent="0.2">
      <c r="B36" s="562"/>
      <c r="C36" s="568"/>
      <c r="D36" s="257"/>
      <c r="E36" s="258"/>
      <c r="F36" s="259"/>
      <c r="G36" s="258"/>
      <c r="H36" s="260"/>
      <c r="I36" s="21"/>
    </row>
    <row r="37" spans="2:9" ht="13.5" customHeight="1" x14ac:dyDescent="0.2">
      <c r="B37" s="562"/>
      <c r="C37" s="568"/>
      <c r="D37" s="257"/>
      <c r="E37" s="258"/>
      <c r="F37" s="259"/>
      <c r="G37" s="258"/>
      <c r="H37" s="261"/>
      <c r="I37" s="21"/>
    </row>
    <row r="38" spans="2:9" x14ac:dyDescent="0.2">
      <c r="B38" s="562"/>
      <c r="C38" s="568"/>
      <c r="D38" s="257"/>
      <c r="E38" s="258"/>
      <c r="F38" s="259"/>
      <c r="G38" s="258"/>
      <c r="H38" s="260"/>
      <c r="I38" s="21"/>
    </row>
    <row r="39" spans="2:9" x14ac:dyDescent="0.2">
      <c r="B39" s="562"/>
      <c r="C39" s="568"/>
      <c r="D39" s="257"/>
      <c r="E39" s="258"/>
      <c r="F39" s="259"/>
      <c r="G39" s="258"/>
      <c r="H39" s="260"/>
      <c r="I39" s="21"/>
    </row>
    <row r="40" spans="2:9" x14ac:dyDescent="0.2">
      <c r="B40" s="562"/>
      <c r="C40" s="568"/>
      <c r="D40" s="257"/>
      <c r="E40" s="258"/>
      <c r="F40" s="259"/>
      <c r="G40" s="258"/>
      <c r="H40" s="260"/>
      <c r="I40" s="21"/>
    </row>
    <row r="41" spans="2:9" x14ac:dyDescent="0.2">
      <c r="B41" s="562"/>
      <c r="C41" s="568"/>
      <c r="D41" s="257"/>
      <c r="E41" s="258"/>
      <c r="F41" s="259"/>
      <c r="G41" s="258"/>
      <c r="H41" s="260"/>
      <c r="I41" s="21"/>
    </row>
    <row r="42" spans="2:9" x14ac:dyDescent="0.2">
      <c r="B42" s="562"/>
      <c r="C42" s="568"/>
      <c r="D42" s="257"/>
      <c r="E42" s="258"/>
      <c r="F42" s="259"/>
      <c r="G42" s="258"/>
      <c r="H42" s="260"/>
      <c r="I42" s="21"/>
    </row>
    <row r="43" spans="2:9" x14ac:dyDescent="0.2">
      <c r="B43" s="562"/>
      <c r="C43" s="568"/>
      <c r="D43" s="257"/>
      <c r="E43" s="258"/>
      <c r="F43" s="259"/>
      <c r="G43" s="258"/>
      <c r="H43" s="261"/>
      <c r="I43" s="21"/>
    </row>
    <row r="44" spans="2:9" x14ac:dyDescent="0.2">
      <c r="B44" s="562"/>
      <c r="C44" s="569"/>
      <c r="D44" s="327"/>
      <c r="E44" s="258"/>
      <c r="F44" s="259"/>
      <c r="G44" s="258"/>
      <c r="H44" s="261"/>
      <c r="I44" s="21"/>
    </row>
    <row r="45" spans="2:9" x14ac:dyDescent="0.2">
      <c r="B45" s="563"/>
      <c r="C45" s="479" t="s">
        <v>158</v>
      </c>
      <c r="D45" s="559"/>
      <c r="E45" s="122">
        <f>SUM(E5:E44)</f>
        <v>0</v>
      </c>
      <c r="F45" s="122">
        <f>SUM(F5:F44)</f>
        <v>0</v>
      </c>
      <c r="G45" s="122">
        <f>SUM(G5:G44)</f>
        <v>0</v>
      </c>
      <c r="H45" s="235"/>
    </row>
    <row r="46" spans="2:9" ht="9.75" customHeight="1" x14ac:dyDescent="0.2">
      <c r="B46" s="99"/>
      <c r="C46" s="120"/>
      <c r="D46" s="120"/>
      <c r="E46" s="121" t="s">
        <v>159</v>
      </c>
      <c r="F46" s="121" t="s">
        <v>159</v>
      </c>
      <c r="G46" s="84"/>
      <c r="H46" s="84"/>
    </row>
    <row r="47" spans="2:9" x14ac:dyDescent="0.2">
      <c r="B47" s="564"/>
      <c r="C47" s="564"/>
      <c r="D47" s="253"/>
      <c r="E47" s="254"/>
      <c r="F47" s="255"/>
      <c r="G47" s="254"/>
      <c r="H47" s="256"/>
      <c r="I47" s="21"/>
    </row>
    <row r="48" spans="2:9" x14ac:dyDescent="0.2">
      <c r="B48" s="562"/>
      <c r="C48" s="570"/>
      <c r="D48" s="257"/>
      <c r="E48" s="258"/>
      <c r="F48" s="259"/>
      <c r="G48" s="258"/>
      <c r="H48" s="260"/>
      <c r="I48" s="21"/>
    </row>
    <row r="49" spans="2:9" x14ac:dyDescent="0.2">
      <c r="B49" s="562"/>
      <c r="C49" s="570"/>
      <c r="D49" s="257"/>
      <c r="E49" s="258"/>
      <c r="F49" s="259"/>
      <c r="G49" s="258"/>
      <c r="H49" s="260"/>
      <c r="I49" s="21"/>
    </row>
    <row r="50" spans="2:9" x14ac:dyDescent="0.2">
      <c r="B50" s="562"/>
      <c r="C50" s="570"/>
      <c r="D50" s="257"/>
      <c r="E50" s="258"/>
      <c r="F50" s="259"/>
      <c r="G50" s="258"/>
      <c r="H50" s="260"/>
      <c r="I50" s="21"/>
    </row>
    <row r="51" spans="2:9" x14ac:dyDescent="0.2">
      <c r="B51" s="562"/>
      <c r="C51" s="570"/>
      <c r="D51" s="257"/>
      <c r="E51" s="258"/>
      <c r="F51" s="259"/>
      <c r="G51" s="258"/>
      <c r="H51" s="260"/>
      <c r="I51" s="21"/>
    </row>
    <row r="52" spans="2:9" x14ac:dyDescent="0.2">
      <c r="B52" s="562"/>
      <c r="C52" s="570"/>
      <c r="D52" s="257"/>
      <c r="E52" s="258"/>
      <c r="F52" s="259"/>
      <c r="G52" s="258"/>
      <c r="H52" s="260"/>
      <c r="I52" s="21"/>
    </row>
    <row r="53" spans="2:9" x14ac:dyDescent="0.2">
      <c r="B53" s="562"/>
      <c r="C53" s="570"/>
      <c r="D53" s="257"/>
      <c r="E53" s="258"/>
      <c r="F53" s="259"/>
      <c r="G53" s="258"/>
      <c r="H53" s="261"/>
      <c r="I53" s="21"/>
    </row>
    <row r="54" spans="2:9" x14ac:dyDescent="0.2">
      <c r="B54" s="562"/>
      <c r="C54" s="570"/>
      <c r="D54" s="257"/>
      <c r="E54" s="258"/>
      <c r="F54" s="259"/>
      <c r="G54" s="258"/>
      <c r="H54" s="260"/>
      <c r="I54" s="21"/>
    </row>
    <row r="55" spans="2:9" x14ac:dyDescent="0.2">
      <c r="B55" s="562"/>
      <c r="C55" s="570"/>
      <c r="D55" s="257"/>
      <c r="E55" s="258"/>
      <c r="F55" s="259"/>
      <c r="G55" s="258"/>
      <c r="H55" s="260"/>
      <c r="I55" s="21"/>
    </row>
    <row r="56" spans="2:9" x14ac:dyDescent="0.2">
      <c r="B56" s="562"/>
      <c r="C56" s="571"/>
      <c r="D56" s="257"/>
      <c r="E56" s="258"/>
      <c r="F56" s="259"/>
      <c r="G56" s="258"/>
      <c r="H56" s="260"/>
      <c r="I56" s="21"/>
    </row>
    <row r="57" spans="2:9" x14ac:dyDescent="0.2">
      <c r="B57" s="562"/>
      <c r="C57" s="564"/>
      <c r="D57" s="253"/>
      <c r="E57" s="254"/>
      <c r="F57" s="255"/>
      <c r="G57" s="254"/>
      <c r="H57" s="256"/>
      <c r="I57" s="21"/>
    </row>
    <row r="58" spans="2:9" x14ac:dyDescent="0.2">
      <c r="B58" s="562"/>
      <c r="C58" s="570"/>
      <c r="D58" s="257"/>
      <c r="E58" s="258"/>
      <c r="F58" s="259"/>
      <c r="G58" s="258"/>
      <c r="H58" s="260"/>
      <c r="I58" s="21"/>
    </row>
    <row r="59" spans="2:9" x14ac:dyDescent="0.2">
      <c r="B59" s="562"/>
      <c r="C59" s="570"/>
      <c r="D59" s="257"/>
      <c r="E59" s="258"/>
      <c r="F59" s="259"/>
      <c r="G59" s="258"/>
      <c r="H59" s="260"/>
      <c r="I59" s="21"/>
    </row>
    <row r="60" spans="2:9" x14ac:dyDescent="0.2">
      <c r="B60" s="562"/>
      <c r="C60" s="570"/>
      <c r="D60" s="257"/>
      <c r="E60" s="258"/>
      <c r="F60" s="259"/>
      <c r="G60" s="258"/>
      <c r="H60" s="260"/>
      <c r="I60" s="21"/>
    </row>
    <row r="61" spans="2:9" x14ac:dyDescent="0.2">
      <c r="B61" s="562"/>
      <c r="C61" s="570"/>
      <c r="D61" s="257"/>
      <c r="E61" s="258"/>
      <c r="F61" s="259"/>
      <c r="G61" s="258"/>
      <c r="H61" s="260"/>
      <c r="I61" s="21"/>
    </row>
    <row r="62" spans="2:9" x14ac:dyDescent="0.2">
      <c r="B62" s="562"/>
      <c r="C62" s="570"/>
      <c r="D62" s="257"/>
      <c r="E62" s="258"/>
      <c r="F62" s="259"/>
      <c r="G62" s="258"/>
      <c r="H62" s="260"/>
      <c r="I62" s="21"/>
    </row>
    <row r="63" spans="2:9" x14ac:dyDescent="0.2">
      <c r="B63" s="562"/>
      <c r="C63" s="570"/>
      <c r="D63" s="257"/>
      <c r="E63" s="258"/>
      <c r="F63" s="259"/>
      <c r="G63" s="258"/>
      <c r="H63" s="261"/>
      <c r="I63" s="21"/>
    </row>
    <row r="64" spans="2:9" x14ac:dyDescent="0.2">
      <c r="B64" s="562"/>
      <c r="C64" s="570"/>
      <c r="D64" s="257"/>
      <c r="E64" s="258"/>
      <c r="F64" s="259"/>
      <c r="G64" s="258"/>
      <c r="H64" s="260"/>
      <c r="I64" s="21"/>
    </row>
    <row r="65" spans="2:9" x14ac:dyDescent="0.2">
      <c r="B65" s="562"/>
      <c r="C65" s="570"/>
      <c r="D65" s="257"/>
      <c r="E65" s="258"/>
      <c r="F65" s="259"/>
      <c r="G65" s="258"/>
      <c r="H65" s="260"/>
      <c r="I65" s="21"/>
    </row>
    <row r="66" spans="2:9" x14ac:dyDescent="0.2">
      <c r="B66" s="562"/>
      <c r="C66" s="571"/>
      <c r="D66" s="257"/>
      <c r="E66" s="258"/>
      <c r="F66" s="259"/>
      <c r="G66" s="258"/>
      <c r="H66" s="260"/>
      <c r="I66" s="21"/>
    </row>
    <row r="67" spans="2:9" x14ac:dyDescent="0.2">
      <c r="B67" s="562"/>
      <c r="C67" s="564"/>
      <c r="D67" s="253"/>
      <c r="E67" s="254"/>
      <c r="F67" s="255"/>
      <c r="G67" s="254"/>
      <c r="H67" s="256"/>
      <c r="I67" s="21"/>
    </row>
    <row r="68" spans="2:9" x14ac:dyDescent="0.2">
      <c r="B68" s="562"/>
      <c r="C68" s="570"/>
      <c r="D68" s="257"/>
      <c r="E68" s="258"/>
      <c r="F68" s="259"/>
      <c r="G68" s="258"/>
      <c r="H68" s="260"/>
      <c r="I68" s="21"/>
    </row>
    <row r="69" spans="2:9" x14ac:dyDescent="0.2">
      <c r="B69" s="562"/>
      <c r="C69" s="570"/>
      <c r="D69" s="257"/>
      <c r="E69" s="258"/>
      <c r="F69" s="259"/>
      <c r="G69" s="258"/>
      <c r="H69" s="260"/>
      <c r="I69" s="21"/>
    </row>
    <row r="70" spans="2:9" x14ac:dyDescent="0.2">
      <c r="B70" s="562"/>
      <c r="C70" s="570"/>
      <c r="D70" s="257"/>
      <c r="E70" s="258"/>
      <c r="F70" s="259"/>
      <c r="G70" s="258"/>
      <c r="H70" s="260"/>
      <c r="I70" s="21"/>
    </row>
    <row r="71" spans="2:9" x14ac:dyDescent="0.2">
      <c r="B71" s="562"/>
      <c r="C71" s="570"/>
      <c r="D71" s="257"/>
      <c r="E71" s="258"/>
      <c r="F71" s="259"/>
      <c r="G71" s="258"/>
      <c r="H71" s="260"/>
      <c r="I71" s="21"/>
    </row>
    <row r="72" spans="2:9" x14ac:dyDescent="0.2">
      <c r="B72" s="562"/>
      <c r="C72" s="570"/>
      <c r="D72" s="257"/>
      <c r="E72" s="258"/>
      <c r="F72" s="259"/>
      <c r="G72" s="258"/>
      <c r="H72" s="260"/>
      <c r="I72" s="21"/>
    </row>
    <row r="73" spans="2:9" x14ac:dyDescent="0.2">
      <c r="B73" s="562"/>
      <c r="C73" s="570"/>
      <c r="D73" s="257"/>
      <c r="E73" s="258"/>
      <c r="F73" s="259"/>
      <c r="G73" s="258"/>
      <c r="H73" s="261"/>
      <c r="I73" s="21"/>
    </row>
    <row r="74" spans="2:9" x14ac:dyDescent="0.2">
      <c r="B74" s="562"/>
      <c r="C74" s="570"/>
      <c r="D74" s="257"/>
      <c r="E74" s="258"/>
      <c r="F74" s="259"/>
      <c r="G74" s="258"/>
      <c r="H74" s="260"/>
      <c r="I74" s="21"/>
    </row>
    <row r="75" spans="2:9" x14ac:dyDescent="0.2">
      <c r="B75" s="562"/>
      <c r="C75" s="570"/>
      <c r="D75" s="257"/>
      <c r="E75" s="258"/>
      <c r="F75" s="259"/>
      <c r="G75" s="258"/>
      <c r="H75" s="260"/>
      <c r="I75" s="21"/>
    </row>
    <row r="76" spans="2:9" x14ac:dyDescent="0.2">
      <c r="B76" s="562"/>
      <c r="C76" s="571"/>
      <c r="D76" s="257"/>
      <c r="E76" s="258"/>
      <c r="F76" s="259"/>
      <c r="G76" s="258"/>
      <c r="H76" s="260"/>
      <c r="I76" s="21"/>
    </row>
    <row r="77" spans="2:9" x14ac:dyDescent="0.2">
      <c r="B77" s="562"/>
      <c r="C77" s="572"/>
      <c r="D77" s="257"/>
      <c r="E77" s="258"/>
      <c r="F77" s="259"/>
      <c r="G77" s="258"/>
      <c r="H77" s="260"/>
      <c r="I77" s="21"/>
    </row>
    <row r="78" spans="2:9" x14ac:dyDescent="0.2">
      <c r="B78" s="562"/>
      <c r="C78" s="573"/>
      <c r="D78" s="257"/>
      <c r="E78" s="258"/>
      <c r="F78" s="259"/>
      <c r="G78" s="258"/>
      <c r="H78" s="260"/>
      <c r="I78" s="21"/>
    </row>
    <row r="79" spans="2:9" ht="13.5" customHeight="1" x14ac:dyDescent="0.2">
      <c r="B79" s="562"/>
      <c r="C79" s="573"/>
      <c r="D79" s="257"/>
      <c r="E79" s="258"/>
      <c r="F79" s="259"/>
      <c r="G79" s="258"/>
      <c r="H79" s="261"/>
      <c r="I79" s="21"/>
    </row>
    <row r="80" spans="2:9" x14ac:dyDescent="0.2">
      <c r="B80" s="562"/>
      <c r="C80" s="573"/>
      <c r="D80" s="257"/>
      <c r="E80" s="258"/>
      <c r="F80" s="259"/>
      <c r="G80" s="258"/>
      <c r="H80" s="260"/>
      <c r="I80" s="21"/>
    </row>
    <row r="81" spans="2:9" x14ac:dyDescent="0.2">
      <c r="B81" s="562"/>
      <c r="C81" s="573"/>
      <c r="D81" s="257"/>
      <c r="E81" s="258"/>
      <c r="F81" s="259"/>
      <c r="G81" s="258"/>
      <c r="H81" s="260"/>
      <c r="I81" s="21"/>
    </row>
    <row r="82" spans="2:9" x14ac:dyDescent="0.2">
      <c r="B82" s="562"/>
      <c r="C82" s="573"/>
      <c r="D82" s="257"/>
      <c r="E82" s="258"/>
      <c r="F82" s="259"/>
      <c r="G82" s="258"/>
      <c r="H82" s="260"/>
      <c r="I82" s="21"/>
    </row>
    <row r="83" spans="2:9" x14ac:dyDescent="0.2">
      <c r="B83" s="562"/>
      <c r="C83" s="573"/>
      <c r="D83" s="257"/>
      <c r="E83" s="258"/>
      <c r="F83" s="259"/>
      <c r="G83" s="258"/>
      <c r="H83" s="260"/>
      <c r="I83" s="21"/>
    </row>
    <row r="84" spans="2:9" x14ac:dyDescent="0.2">
      <c r="B84" s="562"/>
      <c r="C84" s="573"/>
      <c r="D84" s="257"/>
      <c r="E84" s="258"/>
      <c r="F84" s="259"/>
      <c r="G84" s="258"/>
      <c r="H84" s="260"/>
      <c r="I84" s="21"/>
    </row>
    <row r="85" spans="2:9" x14ac:dyDescent="0.2">
      <c r="B85" s="562"/>
      <c r="C85" s="573"/>
      <c r="D85" s="257"/>
      <c r="E85" s="258"/>
      <c r="F85" s="259"/>
      <c r="G85" s="258"/>
      <c r="H85" s="261"/>
      <c r="I85" s="21"/>
    </row>
    <row r="86" spans="2:9" x14ac:dyDescent="0.2">
      <c r="B86" s="562"/>
      <c r="C86" s="574"/>
      <c r="D86" s="327"/>
      <c r="E86" s="258"/>
      <c r="F86" s="259"/>
      <c r="G86" s="258"/>
      <c r="H86" s="261"/>
      <c r="I86" s="21"/>
    </row>
    <row r="87" spans="2:9" x14ac:dyDescent="0.2">
      <c r="B87" s="563"/>
      <c r="C87" s="479" t="s">
        <v>158</v>
      </c>
      <c r="D87" s="559"/>
      <c r="E87" s="122">
        <f>SUM(E47:E86)</f>
        <v>0</v>
      </c>
      <c r="F87" s="122">
        <f>SUM(F47:F86)</f>
        <v>0</v>
      </c>
      <c r="G87" s="122">
        <f>SUM(G47:G86)</f>
        <v>0</v>
      </c>
      <c r="H87" s="235"/>
    </row>
    <row r="88" spans="2:9" ht="9.75" customHeight="1" x14ac:dyDescent="0.2">
      <c r="B88" s="99"/>
      <c r="C88" s="120"/>
      <c r="D88" s="120"/>
      <c r="E88" s="121" t="s">
        <v>159</v>
      </c>
      <c r="F88" s="121" t="s">
        <v>159</v>
      </c>
      <c r="G88" s="84"/>
      <c r="H88" s="84"/>
    </row>
    <row r="89" spans="2:9" x14ac:dyDescent="0.2">
      <c r="B89" s="564"/>
      <c r="C89" s="564"/>
      <c r="D89" s="253"/>
      <c r="E89" s="254"/>
      <c r="F89" s="255"/>
      <c r="G89" s="254"/>
      <c r="H89" s="256"/>
      <c r="I89" s="21"/>
    </row>
    <row r="90" spans="2:9" x14ac:dyDescent="0.2">
      <c r="B90" s="562"/>
      <c r="C90" s="570"/>
      <c r="D90" s="257"/>
      <c r="E90" s="258"/>
      <c r="F90" s="259"/>
      <c r="G90" s="258"/>
      <c r="H90" s="260"/>
      <c r="I90" s="21"/>
    </row>
    <row r="91" spans="2:9" x14ac:dyDescent="0.2">
      <c r="B91" s="562"/>
      <c r="C91" s="570"/>
      <c r="D91" s="257"/>
      <c r="E91" s="258"/>
      <c r="F91" s="259"/>
      <c r="G91" s="258"/>
      <c r="H91" s="260"/>
      <c r="I91" s="21"/>
    </row>
    <row r="92" spans="2:9" x14ac:dyDescent="0.2">
      <c r="B92" s="562"/>
      <c r="C92" s="570"/>
      <c r="D92" s="257"/>
      <c r="E92" s="258"/>
      <c r="F92" s="259"/>
      <c r="G92" s="258"/>
      <c r="H92" s="260"/>
      <c r="I92" s="21"/>
    </row>
    <row r="93" spans="2:9" x14ac:dyDescent="0.2">
      <c r="B93" s="562"/>
      <c r="C93" s="570"/>
      <c r="D93" s="257"/>
      <c r="E93" s="258"/>
      <c r="F93" s="259"/>
      <c r="G93" s="258"/>
      <c r="H93" s="260"/>
      <c r="I93" s="21"/>
    </row>
    <row r="94" spans="2:9" x14ac:dyDescent="0.2">
      <c r="B94" s="562"/>
      <c r="C94" s="570"/>
      <c r="D94" s="257"/>
      <c r="E94" s="258"/>
      <c r="F94" s="259"/>
      <c r="G94" s="258"/>
      <c r="H94" s="260"/>
      <c r="I94" s="21"/>
    </row>
    <row r="95" spans="2:9" x14ac:dyDescent="0.2">
      <c r="B95" s="562"/>
      <c r="C95" s="570"/>
      <c r="D95" s="257"/>
      <c r="E95" s="258"/>
      <c r="F95" s="259"/>
      <c r="G95" s="258"/>
      <c r="H95" s="261"/>
      <c r="I95" s="21"/>
    </row>
    <row r="96" spans="2:9" x14ac:dyDescent="0.2">
      <c r="B96" s="562"/>
      <c r="C96" s="570"/>
      <c r="D96" s="257"/>
      <c r="E96" s="258"/>
      <c r="F96" s="259"/>
      <c r="G96" s="258"/>
      <c r="H96" s="260"/>
      <c r="I96" s="21"/>
    </row>
    <row r="97" spans="2:9" x14ac:dyDescent="0.2">
      <c r="B97" s="562"/>
      <c r="C97" s="570"/>
      <c r="D97" s="257"/>
      <c r="E97" s="258"/>
      <c r="F97" s="259"/>
      <c r="G97" s="258"/>
      <c r="H97" s="260"/>
      <c r="I97" s="21"/>
    </row>
    <row r="98" spans="2:9" x14ac:dyDescent="0.2">
      <c r="B98" s="562"/>
      <c r="C98" s="571"/>
      <c r="D98" s="257"/>
      <c r="E98" s="258"/>
      <c r="F98" s="259"/>
      <c r="G98" s="258"/>
      <c r="H98" s="260"/>
      <c r="I98" s="21"/>
    </row>
    <row r="99" spans="2:9" x14ac:dyDescent="0.2">
      <c r="B99" s="562"/>
      <c r="C99" s="564"/>
      <c r="D99" s="253"/>
      <c r="E99" s="254"/>
      <c r="F99" s="255"/>
      <c r="G99" s="254"/>
      <c r="H99" s="256"/>
      <c r="I99" s="21"/>
    </row>
    <row r="100" spans="2:9" x14ac:dyDescent="0.2">
      <c r="B100" s="562"/>
      <c r="C100" s="570"/>
      <c r="D100" s="257"/>
      <c r="E100" s="258"/>
      <c r="F100" s="259"/>
      <c r="G100" s="258"/>
      <c r="H100" s="260"/>
      <c r="I100" s="21"/>
    </row>
    <row r="101" spans="2:9" x14ac:dyDescent="0.2">
      <c r="B101" s="562"/>
      <c r="C101" s="570"/>
      <c r="D101" s="257"/>
      <c r="E101" s="258"/>
      <c r="F101" s="259"/>
      <c r="G101" s="258"/>
      <c r="H101" s="260"/>
      <c r="I101" s="21"/>
    </row>
    <row r="102" spans="2:9" x14ac:dyDescent="0.2">
      <c r="B102" s="562"/>
      <c r="C102" s="570"/>
      <c r="D102" s="257"/>
      <c r="E102" s="258"/>
      <c r="F102" s="259"/>
      <c r="G102" s="258"/>
      <c r="H102" s="260"/>
      <c r="I102" s="21"/>
    </row>
    <row r="103" spans="2:9" x14ac:dyDescent="0.2">
      <c r="B103" s="562"/>
      <c r="C103" s="570"/>
      <c r="D103" s="257"/>
      <c r="E103" s="258"/>
      <c r="F103" s="259"/>
      <c r="G103" s="258"/>
      <c r="H103" s="260"/>
      <c r="I103" s="21"/>
    </row>
    <row r="104" spans="2:9" x14ac:dyDescent="0.2">
      <c r="B104" s="562"/>
      <c r="C104" s="570"/>
      <c r="D104" s="257"/>
      <c r="E104" s="258"/>
      <c r="F104" s="259"/>
      <c r="G104" s="258"/>
      <c r="H104" s="260"/>
      <c r="I104" s="21"/>
    </row>
    <row r="105" spans="2:9" x14ac:dyDescent="0.2">
      <c r="B105" s="562"/>
      <c r="C105" s="570"/>
      <c r="D105" s="257"/>
      <c r="E105" s="258"/>
      <c r="F105" s="259"/>
      <c r="G105" s="258"/>
      <c r="H105" s="261"/>
      <c r="I105" s="21"/>
    </row>
    <row r="106" spans="2:9" x14ac:dyDescent="0.2">
      <c r="B106" s="562"/>
      <c r="C106" s="570"/>
      <c r="D106" s="257"/>
      <c r="E106" s="258"/>
      <c r="F106" s="259"/>
      <c r="G106" s="258"/>
      <c r="H106" s="260"/>
      <c r="I106" s="21"/>
    </row>
    <row r="107" spans="2:9" x14ac:dyDescent="0.2">
      <c r="B107" s="562"/>
      <c r="C107" s="570"/>
      <c r="D107" s="257"/>
      <c r="E107" s="258"/>
      <c r="F107" s="259"/>
      <c r="G107" s="258"/>
      <c r="H107" s="260"/>
      <c r="I107" s="21"/>
    </row>
    <row r="108" spans="2:9" x14ac:dyDescent="0.2">
      <c r="B108" s="562"/>
      <c r="C108" s="571"/>
      <c r="D108" s="257"/>
      <c r="E108" s="258"/>
      <c r="F108" s="259"/>
      <c r="G108" s="258"/>
      <c r="H108" s="260"/>
      <c r="I108" s="21"/>
    </row>
    <row r="109" spans="2:9" x14ac:dyDescent="0.2">
      <c r="B109" s="562"/>
      <c r="C109" s="564"/>
      <c r="D109" s="253"/>
      <c r="E109" s="254"/>
      <c r="F109" s="255"/>
      <c r="G109" s="254"/>
      <c r="H109" s="256"/>
      <c r="I109" s="21"/>
    </row>
    <row r="110" spans="2:9" x14ac:dyDescent="0.2">
      <c r="B110" s="562"/>
      <c r="C110" s="570"/>
      <c r="D110" s="257"/>
      <c r="E110" s="258"/>
      <c r="F110" s="259"/>
      <c r="G110" s="258"/>
      <c r="H110" s="260"/>
      <c r="I110" s="21"/>
    </row>
    <row r="111" spans="2:9" x14ac:dyDescent="0.2">
      <c r="B111" s="562"/>
      <c r="C111" s="570"/>
      <c r="D111" s="257"/>
      <c r="E111" s="258"/>
      <c r="F111" s="259"/>
      <c r="G111" s="258"/>
      <c r="H111" s="260"/>
      <c r="I111" s="21"/>
    </row>
    <row r="112" spans="2:9" x14ac:dyDescent="0.2">
      <c r="B112" s="562"/>
      <c r="C112" s="570"/>
      <c r="D112" s="257"/>
      <c r="E112" s="258"/>
      <c r="F112" s="259"/>
      <c r="G112" s="258"/>
      <c r="H112" s="260"/>
      <c r="I112" s="21"/>
    </row>
    <row r="113" spans="2:9" x14ac:dyDescent="0.2">
      <c r="B113" s="562"/>
      <c r="C113" s="570"/>
      <c r="D113" s="257"/>
      <c r="E113" s="258"/>
      <c r="F113" s="259"/>
      <c r="G113" s="258"/>
      <c r="H113" s="260"/>
      <c r="I113" s="21"/>
    </row>
    <row r="114" spans="2:9" x14ac:dyDescent="0.2">
      <c r="B114" s="562"/>
      <c r="C114" s="570"/>
      <c r="D114" s="257"/>
      <c r="E114" s="258"/>
      <c r="F114" s="259"/>
      <c r="G114" s="258"/>
      <c r="H114" s="260"/>
      <c r="I114" s="21"/>
    </row>
    <row r="115" spans="2:9" x14ac:dyDescent="0.2">
      <c r="B115" s="562"/>
      <c r="C115" s="570"/>
      <c r="D115" s="257"/>
      <c r="E115" s="258"/>
      <c r="F115" s="259"/>
      <c r="G115" s="258"/>
      <c r="H115" s="261"/>
      <c r="I115" s="21"/>
    </row>
    <row r="116" spans="2:9" x14ac:dyDescent="0.2">
      <c r="B116" s="562"/>
      <c r="C116" s="570"/>
      <c r="D116" s="257"/>
      <c r="E116" s="258"/>
      <c r="F116" s="259"/>
      <c r="G116" s="258"/>
      <c r="H116" s="260"/>
      <c r="I116" s="21"/>
    </row>
    <row r="117" spans="2:9" x14ac:dyDescent="0.2">
      <c r="B117" s="562"/>
      <c r="C117" s="570"/>
      <c r="D117" s="257"/>
      <c r="E117" s="258"/>
      <c r="F117" s="259"/>
      <c r="G117" s="258"/>
      <c r="H117" s="260"/>
      <c r="I117" s="21"/>
    </row>
    <row r="118" spans="2:9" x14ac:dyDescent="0.2">
      <c r="B118" s="562"/>
      <c r="C118" s="571"/>
      <c r="D118" s="257"/>
      <c r="E118" s="258"/>
      <c r="F118" s="259"/>
      <c r="G118" s="258"/>
      <c r="H118" s="260"/>
      <c r="I118" s="21"/>
    </row>
    <row r="119" spans="2:9" x14ac:dyDescent="0.2">
      <c r="B119" s="562"/>
      <c r="C119" s="572"/>
      <c r="D119" s="257"/>
      <c r="E119" s="258"/>
      <c r="F119" s="259"/>
      <c r="G119" s="258"/>
      <c r="H119" s="260"/>
      <c r="I119" s="21"/>
    </row>
    <row r="120" spans="2:9" x14ac:dyDescent="0.2">
      <c r="B120" s="562"/>
      <c r="C120" s="573"/>
      <c r="D120" s="257"/>
      <c r="E120" s="258"/>
      <c r="F120" s="259"/>
      <c r="G120" s="258"/>
      <c r="H120" s="260"/>
      <c r="I120" s="21"/>
    </row>
    <row r="121" spans="2:9" ht="13.5" customHeight="1" x14ac:dyDescent="0.2">
      <c r="B121" s="562"/>
      <c r="C121" s="573"/>
      <c r="D121" s="257"/>
      <c r="E121" s="258"/>
      <c r="F121" s="259"/>
      <c r="G121" s="258"/>
      <c r="H121" s="261"/>
      <c r="I121" s="21"/>
    </row>
    <row r="122" spans="2:9" x14ac:dyDescent="0.2">
      <c r="B122" s="562"/>
      <c r="C122" s="573"/>
      <c r="D122" s="257"/>
      <c r="E122" s="258"/>
      <c r="F122" s="259"/>
      <c r="G122" s="258"/>
      <c r="H122" s="260"/>
      <c r="I122" s="21"/>
    </row>
    <row r="123" spans="2:9" x14ac:dyDescent="0.2">
      <c r="B123" s="562"/>
      <c r="C123" s="573"/>
      <c r="D123" s="257"/>
      <c r="E123" s="258"/>
      <c r="F123" s="259"/>
      <c r="G123" s="258"/>
      <c r="H123" s="260"/>
      <c r="I123" s="21"/>
    </row>
    <row r="124" spans="2:9" x14ac:dyDescent="0.2">
      <c r="B124" s="562"/>
      <c r="C124" s="573"/>
      <c r="D124" s="257"/>
      <c r="E124" s="258"/>
      <c r="F124" s="259"/>
      <c r="G124" s="258"/>
      <c r="H124" s="260"/>
      <c r="I124" s="21"/>
    </row>
    <row r="125" spans="2:9" x14ac:dyDescent="0.2">
      <c r="B125" s="562"/>
      <c r="C125" s="573"/>
      <c r="D125" s="257"/>
      <c r="E125" s="258"/>
      <c r="F125" s="259"/>
      <c r="G125" s="258"/>
      <c r="H125" s="260"/>
      <c r="I125" s="21"/>
    </row>
    <row r="126" spans="2:9" x14ac:dyDescent="0.2">
      <c r="B126" s="562"/>
      <c r="C126" s="573"/>
      <c r="D126" s="257"/>
      <c r="E126" s="258"/>
      <c r="F126" s="259"/>
      <c r="G126" s="258"/>
      <c r="H126" s="260"/>
      <c r="I126" s="21"/>
    </row>
    <row r="127" spans="2:9" x14ac:dyDescent="0.2">
      <c r="B127" s="562"/>
      <c r="C127" s="573"/>
      <c r="D127" s="257"/>
      <c r="E127" s="258"/>
      <c r="F127" s="259"/>
      <c r="G127" s="258"/>
      <c r="H127" s="261"/>
      <c r="I127" s="21"/>
    </row>
    <row r="128" spans="2:9" x14ac:dyDescent="0.2">
      <c r="B128" s="562"/>
      <c r="C128" s="574"/>
      <c r="D128" s="327"/>
      <c r="E128" s="258"/>
      <c r="F128" s="259"/>
      <c r="G128" s="258"/>
      <c r="H128" s="261"/>
      <c r="I128" s="21"/>
    </row>
    <row r="129" spans="2:9" x14ac:dyDescent="0.2">
      <c r="B129" s="563"/>
      <c r="C129" s="479" t="s">
        <v>158</v>
      </c>
      <c r="D129" s="559"/>
      <c r="E129" s="122">
        <f>SUM(E89:E128)</f>
        <v>0</v>
      </c>
      <c r="F129" s="122">
        <f t="shared" ref="F129:G129" si="0">SUM(F89:F128)</f>
        <v>0</v>
      </c>
      <c r="G129" s="122">
        <f t="shared" si="0"/>
        <v>0</v>
      </c>
      <c r="H129" s="235"/>
    </row>
    <row r="130" spans="2:9" ht="9.75" customHeight="1" x14ac:dyDescent="0.2">
      <c r="B130" s="99"/>
      <c r="C130" s="120"/>
      <c r="D130" s="120"/>
      <c r="E130" s="121" t="s">
        <v>159</v>
      </c>
      <c r="F130" s="121" t="s">
        <v>159</v>
      </c>
      <c r="G130" s="84"/>
      <c r="H130" s="84"/>
    </row>
    <row r="131" spans="2:9" x14ac:dyDescent="0.2">
      <c r="B131" s="564"/>
      <c r="C131" s="564"/>
      <c r="D131" s="253"/>
      <c r="E131" s="254"/>
      <c r="F131" s="255"/>
      <c r="G131" s="254"/>
      <c r="H131" s="256"/>
      <c r="I131" s="21"/>
    </row>
    <row r="132" spans="2:9" x14ac:dyDescent="0.2">
      <c r="B132" s="562"/>
      <c r="C132" s="570"/>
      <c r="D132" s="257"/>
      <c r="E132" s="258"/>
      <c r="F132" s="259"/>
      <c r="G132" s="258"/>
      <c r="H132" s="260"/>
      <c r="I132" s="21"/>
    </row>
    <row r="133" spans="2:9" x14ac:dyDescent="0.2">
      <c r="B133" s="562"/>
      <c r="C133" s="570"/>
      <c r="D133" s="257"/>
      <c r="E133" s="258"/>
      <c r="F133" s="259"/>
      <c r="G133" s="258"/>
      <c r="H133" s="260"/>
      <c r="I133" s="21"/>
    </row>
    <row r="134" spans="2:9" x14ac:dyDescent="0.2">
      <c r="B134" s="562"/>
      <c r="C134" s="570"/>
      <c r="D134" s="257"/>
      <c r="E134" s="258"/>
      <c r="F134" s="259"/>
      <c r="G134" s="258"/>
      <c r="H134" s="260"/>
      <c r="I134" s="21"/>
    </row>
    <row r="135" spans="2:9" x14ac:dyDescent="0.2">
      <c r="B135" s="562"/>
      <c r="C135" s="570"/>
      <c r="D135" s="257"/>
      <c r="E135" s="258"/>
      <c r="F135" s="259"/>
      <c r="G135" s="258"/>
      <c r="H135" s="260"/>
      <c r="I135" s="21"/>
    </row>
    <row r="136" spans="2:9" x14ac:dyDescent="0.2">
      <c r="B136" s="562"/>
      <c r="C136" s="570"/>
      <c r="D136" s="257"/>
      <c r="E136" s="258"/>
      <c r="F136" s="259"/>
      <c r="G136" s="258"/>
      <c r="H136" s="260"/>
      <c r="I136" s="21"/>
    </row>
    <row r="137" spans="2:9" x14ac:dyDescent="0.2">
      <c r="B137" s="562"/>
      <c r="C137" s="570"/>
      <c r="D137" s="257"/>
      <c r="E137" s="258"/>
      <c r="F137" s="259"/>
      <c r="G137" s="258"/>
      <c r="H137" s="261"/>
      <c r="I137" s="21"/>
    </row>
    <row r="138" spans="2:9" x14ac:dyDescent="0.2">
      <c r="B138" s="562"/>
      <c r="C138" s="570"/>
      <c r="D138" s="257"/>
      <c r="E138" s="258"/>
      <c r="F138" s="259"/>
      <c r="G138" s="258"/>
      <c r="H138" s="260"/>
      <c r="I138" s="21"/>
    </row>
    <row r="139" spans="2:9" x14ac:dyDescent="0.2">
      <c r="B139" s="562"/>
      <c r="C139" s="570"/>
      <c r="D139" s="257"/>
      <c r="E139" s="258"/>
      <c r="F139" s="259"/>
      <c r="G139" s="258"/>
      <c r="H139" s="260"/>
      <c r="I139" s="21"/>
    </row>
    <row r="140" spans="2:9" x14ac:dyDescent="0.2">
      <c r="B140" s="562"/>
      <c r="C140" s="571"/>
      <c r="D140" s="257"/>
      <c r="E140" s="258"/>
      <c r="F140" s="259"/>
      <c r="G140" s="258"/>
      <c r="H140" s="260"/>
      <c r="I140" s="21"/>
    </row>
    <row r="141" spans="2:9" x14ac:dyDescent="0.2">
      <c r="B141" s="562"/>
      <c r="C141" s="564"/>
      <c r="D141" s="253"/>
      <c r="E141" s="254"/>
      <c r="F141" s="255"/>
      <c r="G141" s="254"/>
      <c r="H141" s="256"/>
      <c r="I141" s="21"/>
    </row>
    <row r="142" spans="2:9" x14ac:dyDescent="0.2">
      <c r="B142" s="562"/>
      <c r="C142" s="570"/>
      <c r="D142" s="257"/>
      <c r="E142" s="258"/>
      <c r="F142" s="259"/>
      <c r="G142" s="258"/>
      <c r="H142" s="260"/>
      <c r="I142" s="21"/>
    </row>
    <row r="143" spans="2:9" x14ac:dyDescent="0.2">
      <c r="B143" s="562"/>
      <c r="C143" s="570"/>
      <c r="D143" s="257"/>
      <c r="E143" s="258"/>
      <c r="F143" s="259"/>
      <c r="G143" s="258"/>
      <c r="H143" s="260"/>
      <c r="I143" s="21"/>
    </row>
    <row r="144" spans="2:9" x14ac:dyDescent="0.2">
      <c r="B144" s="562"/>
      <c r="C144" s="570"/>
      <c r="D144" s="257"/>
      <c r="E144" s="258"/>
      <c r="F144" s="259"/>
      <c r="G144" s="258"/>
      <c r="H144" s="260"/>
      <c r="I144" s="21"/>
    </row>
    <row r="145" spans="2:9" x14ac:dyDescent="0.2">
      <c r="B145" s="562"/>
      <c r="C145" s="570"/>
      <c r="D145" s="257"/>
      <c r="E145" s="258"/>
      <c r="F145" s="259"/>
      <c r="G145" s="258"/>
      <c r="H145" s="260"/>
      <c r="I145" s="21"/>
    </row>
    <row r="146" spans="2:9" x14ac:dyDescent="0.2">
      <c r="B146" s="562"/>
      <c r="C146" s="570"/>
      <c r="D146" s="257"/>
      <c r="E146" s="258"/>
      <c r="F146" s="259"/>
      <c r="G146" s="258"/>
      <c r="H146" s="260"/>
      <c r="I146" s="21"/>
    </row>
    <row r="147" spans="2:9" x14ac:dyDescent="0.2">
      <c r="B147" s="562"/>
      <c r="C147" s="570"/>
      <c r="D147" s="257"/>
      <c r="E147" s="258"/>
      <c r="F147" s="259"/>
      <c r="G147" s="258"/>
      <c r="H147" s="261"/>
      <c r="I147" s="21"/>
    </row>
    <row r="148" spans="2:9" x14ac:dyDescent="0.2">
      <c r="B148" s="562"/>
      <c r="C148" s="570"/>
      <c r="D148" s="257"/>
      <c r="E148" s="258"/>
      <c r="F148" s="259"/>
      <c r="G148" s="258"/>
      <c r="H148" s="260"/>
      <c r="I148" s="21"/>
    </row>
    <row r="149" spans="2:9" x14ac:dyDescent="0.2">
      <c r="B149" s="562"/>
      <c r="C149" s="570"/>
      <c r="D149" s="257"/>
      <c r="E149" s="258"/>
      <c r="F149" s="259"/>
      <c r="G149" s="258"/>
      <c r="H149" s="260"/>
      <c r="I149" s="21"/>
    </row>
    <row r="150" spans="2:9" x14ac:dyDescent="0.2">
      <c r="B150" s="562"/>
      <c r="C150" s="571"/>
      <c r="D150" s="257"/>
      <c r="E150" s="258"/>
      <c r="F150" s="259"/>
      <c r="G150" s="258"/>
      <c r="H150" s="260"/>
      <c r="I150" s="21"/>
    </row>
    <row r="151" spans="2:9" x14ac:dyDescent="0.2">
      <c r="B151" s="562"/>
      <c r="C151" s="564"/>
      <c r="D151" s="253"/>
      <c r="E151" s="254"/>
      <c r="F151" s="255"/>
      <c r="G151" s="254"/>
      <c r="H151" s="256"/>
      <c r="I151" s="21"/>
    </row>
    <row r="152" spans="2:9" x14ac:dyDescent="0.2">
      <c r="B152" s="562"/>
      <c r="C152" s="570"/>
      <c r="D152" s="257"/>
      <c r="E152" s="258"/>
      <c r="F152" s="259"/>
      <c r="G152" s="258"/>
      <c r="H152" s="260"/>
      <c r="I152" s="21"/>
    </row>
    <row r="153" spans="2:9" x14ac:dyDescent="0.2">
      <c r="B153" s="562"/>
      <c r="C153" s="570"/>
      <c r="D153" s="257"/>
      <c r="E153" s="258"/>
      <c r="F153" s="259"/>
      <c r="G153" s="258"/>
      <c r="H153" s="260"/>
      <c r="I153" s="21"/>
    </row>
    <row r="154" spans="2:9" x14ac:dyDescent="0.2">
      <c r="B154" s="562"/>
      <c r="C154" s="570"/>
      <c r="D154" s="257"/>
      <c r="E154" s="258"/>
      <c r="F154" s="259"/>
      <c r="G154" s="258"/>
      <c r="H154" s="260"/>
      <c r="I154" s="21"/>
    </row>
    <row r="155" spans="2:9" x14ac:dyDescent="0.2">
      <c r="B155" s="562"/>
      <c r="C155" s="570"/>
      <c r="D155" s="257"/>
      <c r="E155" s="258"/>
      <c r="F155" s="259"/>
      <c r="G155" s="258"/>
      <c r="H155" s="260"/>
      <c r="I155" s="21"/>
    </row>
    <row r="156" spans="2:9" x14ac:dyDescent="0.2">
      <c r="B156" s="562"/>
      <c r="C156" s="570"/>
      <c r="D156" s="257"/>
      <c r="E156" s="258"/>
      <c r="F156" s="259"/>
      <c r="G156" s="258"/>
      <c r="H156" s="260"/>
      <c r="I156" s="21"/>
    </row>
    <row r="157" spans="2:9" x14ac:dyDescent="0.2">
      <c r="B157" s="562"/>
      <c r="C157" s="570"/>
      <c r="D157" s="257"/>
      <c r="E157" s="258"/>
      <c r="F157" s="259"/>
      <c r="G157" s="258"/>
      <c r="H157" s="261"/>
      <c r="I157" s="21"/>
    </row>
    <row r="158" spans="2:9" x14ac:dyDescent="0.2">
      <c r="B158" s="562"/>
      <c r="C158" s="570"/>
      <c r="D158" s="257"/>
      <c r="E158" s="258"/>
      <c r="F158" s="259"/>
      <c r="G158" s="258"/>
      <c r="H158" s="260"/>
      <c r="I158" s="21"/>
    </row>
    <row r="159" spans="2:9" x14ac:dyDescent="0.2">
      <c r="B159" s="562"/>
      <c r="C159" s="570"/>
      <c r="D159" s="257"/>
      <c r="E159" s="258"/>
      <c r="F159" s="259"/>
      <c r="G159" s="258"/>
      <c r="H159" s="260"/>
      <c r="I159" s="21"/>
    </row>
    <row r="160" spans="2:9" x14ac:dyDescent="0.2">
      <c r="B160" s="562"/>
      <c r="C160" s="571"/>
      <c r="D160" s="257"/>
      <c r="E160" s="258"/>
      <c r="F160" s="259"/>
      <c r="G160" s="258"/>
      <c r="H160" s="260"/>
      <c r="I160" s="21"/>
    </row>
    <row r="161" spans="1:9" x14ac:dyDescent="0.2">
      <c r="B161" s="562"/>
      <c r="C161" s="572"/>
      <c r="D161" s="257"/>
      <c r="E161" s="258"/>
      <c r="F161" s="259"/>
      <c r="G161" s="258"/>
      <c r="H161" s="260"/>
      <c r="I161" s="21"/>
    </row>
    <row r="162" spans="1:9" x14ac:dyDescent="0.2">
      <c r="B162" s="562"/>
      <c r="C162" s="573"/>
      <c r="D162" s="257"/>
      <c r="E162" s="258"/>
      <c r="F162" s="259"/>
      <c r="G162" s="258"/>
      <c r="H162" s="260"/>
      <c r="I162" s="21"/>
    </row>
    <row r="163" spans="1:9" ht="13.5" customHeight="1" x14ac:dyDescent="0.2">
      <c r="B163" s="562"/>
      <c r="C163" s="573"/>
      <c r="D163" s="257"/>
      <c r="E163" s="258"/>
      <c r="F163" s="259"/>
      <c r="G163" s="258"/>
      <c r="H163" s="261"/>
      <c r="I163" s="21"/>
    </row>
    <row r="164" spans="1:9" x14ac:dyDescent="0.2">
      <c r="B164" s="562"/>
      <c r="C164" s="573"/>
      <c r="D164" s="257"/>
      <c r="E164" s="258"/>
      <c r="F164" s="259"/>
      <c r="G164" s="258"/>
      <c r="H164" s="260"/>
      <c r="I164" s="21"/>
    </row>
    <row r="165" spans="1:9" x14ac:dyDescent="0.2">
      <c r="B165" s="562"/>
      <c r="C165" s="573"/>
      <c r="D165" s="257"/>
      <c r="E165" s="258"/>
      <c r="F165" s="259"/>
      <c r="G165" s="258"/>
      <c r="H165" s="260"/>
      <c r="I165" s="21"/>
    </row>
    <row r="166" spans="1:9" x14ac:dyDescent="0.2">
      <c r="B166" s="562"/>
      <c r="C166" s="573"/>
      <c r="D166" s="257"/>
      <c r="E166" s="258"/>
      <c r="F166" s="259"/>
      <c r="G166" s="258"/>
      <c r="H166" s="260"/>
      <c r="I166" s="21"/>
    </row>
    <row r="167" spans="1:9" x14ac:dyDescent="0.2">
      <c r="B167" s="562"/>
      <c r="C167" s="573"/>
      <c r="D167" s="257"/>
      <c r="E167" s="258"/>
      <c r="F167" s="259"/>
      <c r="G167" s="258"/>
      <c r="H167" s="260"/>
      <c r="I167" s="21"/>
    </row>
    <row r="168" spans="1:9" x14ac:dyDescent="0.2">
      <c r="B168" s="562"/>
      <c r="C168" s="573"/>
      <c r="D168" s="257"/>
      <c r="E168" s="258"/>
      <c r="F168" s="259"/>
      <c r="G168" s="258"/>
      <c r="H168" s="260"/>
      <c r="I168" s="21"/>
    </row>
    <row r="169" spans="1:9" x14ac:dyDescent="0.2">
      <c r="B169" s="562"/>
      <c r="C169" s="573"/>
      <c r="D169" s="257"/>
      <c r="E169" s="258"/>
      <c r="F169" s="259"/>
      <c r="G169" s="258"/>
      <c r="H169" s="261"/>
      <c r="I169" s="21"/>
    </row>
    <row r="170" spans="1:9" x14ac:dyDescent="0.2">
      <c r="B170" s="562"/>
      <c r="C170" s="574"/>
      <c r="D170" s="327"/>
      <c r="E170" s="258"/>
      <c r="F170" s="259"/>
      <c r="G170" s="258"/>
      <c r="H170" s="261"/>
      <c r="I170" s="21"/>
    </row>
    <row r="171" spans="1:9" x14ac:dyDescent="0.2">
      <c r="B171" s="563"/>
      <c r="C171" s="479" t="s">
        <v>158</v>
      </c>
      <c r="D171" s="559"/>
      <c r="E171" s="122">
        <f>SUM(E131:E170)</f>
        <v>0</v>
      </c>
      <c r="F171" s="122">
        <f t="shared" ref="F171:G171" si="1">SUM(F131:F170)</f>
        <v>0</v>
      </c>
      <c r="G171" s="122">
        <f t="shared" si="1"/>
        <v>0</v>
      </c>
      <c r="H171" s="235"/>
    </row>
    <row r="172" spans="1:9" x14ac:dyDescent="0.2">
      <c r="B172" s="383" t="s">
        <v>54</v>
      </c>
      <c r="C172" s="415"/>
      <c r="D172" s="416"/>
      <c r="E172" s="123">
        <f>SUM(E45,E87,E129,E171)</f>
        <v>0</v>
      </c>
      <c r="F172" s="123">
        <f t="shared" ref="F172:G172" si="2">SUM(F45,F87,F129,F171)</f>
        <v>0</v>
      </c>
      <c r="G172" s="123">
        <f t="shared" si="2"/>
        <v>0</v>
      </c>
      <c r="H172" s="123"/>
    </row>
    <row r="174" spans="1:9" x14ac:dyDescent="0.2">
      <c r="A174" s="294"/>
      <c r="B174" s="1"/>
      <c r="C174" s="1"/>
      <c r="D174" s="1"/>
      <c r="E174" s="1"/>
      <c r="F174" s="1"/>
      <c r="G174" s="1"/>
      <c r="H174" s="1"/>
    </row>
    <row r="175" spans="1:9" x14ac:dyDescent="0.2">
      <c r="A175" s="1"/>
      <c r="B175" s="361"/>
      <c r="C175" s="557"/>
      <c r="D175" s="557"/>
      <c r="E175" s="361"/>
      <c r="F175" s="557"/>
      <c r="G175" s="557"/>
      <c r="H175" s="295"/>
    </row>
    <row r="176" spans="1:9" x14ac:dyDescent="0.2">
      <c r="A176" s="1"/>
      <c r="B176" s="1"/>
      <c r="C176" s="558"/>
      <c r="D176" s="558"/>
      <c r="E176" s="1"/>
      <c r="F176" s="557"/>
      <c r="G176" s="557"/>
      <c r="H176" s="1"/>
    </row>
    <row r="177" spans="1:8" x14ac:dyDescent="0.2">
      <c r="A177" s="1"/>
      <c r="B177" s="1"/>
      <c r="C177" s="558"/>
      <c r="D177" s="558"/>
      <c r="E177" s="1"/>
      <c r="F177" s="557"/>
      <c r="G177" s="557"/>
      <c r="H177" s="1"/>
    </row>
    <row r="178" spans="1:8" s="25" customFormat="1" x14ac:dyDescent="0.2">
      <c r="A178" s="1"/>
      <c r="B178" s="1"/>
      <c r="C178" s="558"/>
      <c r="D178" s="558"/>
      <c r="E178" s="1"/>
      <c r="F178" s="557"/>
      <c r="G178" s="557"/>
      <c r="H178" s="1"/>
    </row>
    <row r="179" spans="1:8" s="25" customFormat="1" x14ac:dyDescent="0.2">
      <c r="A179" s="1"/>
      <c r="B179" s="1"/>
      <c r="C179" s="558"/>
      <c r="D179" s="558"/>
      <c r="E179" s="1"/>
      <c r="F179" s="557"/>
      <c r="G179" s="557"/>
      <c r="H179" s="1"/>
    </row>
    <row r="180" spans="1:8" s="25" customFormat="1" x14ac:dyDescent="0.2">
      <c r="A180" s="1"/>
      <c r="B180" s="1"/>
      <c r="C180" s="558"/>
      <c r="D180" s="558"/>
      <c r="E180" s="1"/>
      <c r="F180" s="557"/>
      <c r="G180" s="557"/>
      <c r="H180" s="1"/>
    </row>
    <row r="181" spans="1:8" s="25" customFormat="1" x14ac:dyDescent="0.2">
      <c r="A181" s="1"/>
      <c r="B181" s="1"/>
      <c r="C181" s="558"/>
      <c r="D181" s="558"/>
      <c r="E181" s="1"/>
      <c r="F181" s="557"/>
      <c r="G181" s="557"/>
      <c r="H181" s="1"/>
    </row>
    <row r="182" spans="1:8" s="25" customFormat="1" x14ac:dyDescent="0.2">
      <c r="A182" s="1"/>
      <c r="B182" s="1"/>
      <c r="C182" s="558"/>
      <c r="D182" s="558"/>
      <c r="E182" s="1"/>
      <c r="F182" s="557"/>
      <c r="G182" s="557"/>
      <c r="H182" s="1"/>
    </row>
    <row r="183" spans="1:8" s="25" customFormat="1" x14ac:dyDescent="0.2">
      <c r="A183" s="1"/>
      <c r="B183" s="1"/>
      <c r="C183" s="558"/>
      <c r="D183" s="558"/>
      <c r="E183" s="1"/>
      <c r="F183" s="557"/>
      <c r="G183" s="557"/>
      <c r="H183" s="1"/>
    </row>
    <row r="184" spans="1:8" s="25" customFormat="1" x14ac:dyDescent="0.2">
      <c r="A184" s="1"/>
      <c r="B184" s="1"/>
      <c r="C184" s="558"/>
      <c r="D184" s="558"/>
      <c r="E184" s="1"/>
      <c r="F184" s="557"/>
      <c r="G184" s="557"/>
      <c r="H184" s="1"/>
    </row>
    <row r="185" spans="1:8" s="25" customFormat="1" x14ac:dyDescent="0.2">
      <c r="A185" s="1"/>
      <c r="B185" s="1"/>
      <c r="C185" s="558"/>
      <c r="D185" s="558"/>
      <c r="E185" s="1"/>
      <c r="F185" s="557"/>
      <c r="G185" s="557"/>
      <c r="H185" s="1"/>
    </row>
    <row r="186" spans="1:8" s="25" customFormat="1" x14ac:dyDescent="0.2">
      <c r="A186" s="1"/>
      <c r="B186" s="1"/>
      <c r="C186" s="558"/>
      <c r="D186" s="558"/>
      <c r="E186" s="1"/>
      <c r="F186" s="557"/>
      <c r="G186" s="557"/>
      <c r="H186" s="1"/>
    </row>
    <row r="187" spans="1:8" s="25" customFormat="1" x14ac:dyDescent="0.2">
      <c r="A187" s="1"/>
      <c r="B187" s="1"/>
      <c r="C187" s="558"/>
      <c r="D187" s="558"/>
      <c r="E187" s="1"/>
      <c r="F187" s="557"/>
      <c r="G187" s="557"/>
      <c r="H187" s="1"/>
    </row>
    <row r="188" spans="1:8" s="25" customFormat="1" x14ac:dyDescent="0.2">
      <c r="A188" s="1"/>
      <c r="B188" s="1"/>
      <c r="C188" s="558"/>
      <c r="D188" s="558"/>
      <c r="E188" s="1"/>
      <c r="F188" s="557"/>
      <c r="G188" s="557"/>
      <c r="H188" s="1"/>
    </row>
    <row r="189" spans="1:8" s="25" customFormat="1" x14ac:dyDescent="0.2">
      <c r="A189" s="1"/>
      <c r="B189" s="1"/>
      <c r="C189" s="558"/>
      <c r="D189" s="558"/>
      <c r="E189" s="1"/>
      <c r="F189" s="557"/>
      <c r="G189" s="557"/>
      <c r="H189" s="1"/>
    </row>
    <row r="190" spans="1:8" s="25" customFormat="1" x14ac:dyDescent="0.2">
      <c r="A190" s="1"/>
      <c r="B190" s="1"/>
      <c r="C190" s="558"/>
      <c r="D190" s="558"/>
      <c r="E190" s="1"/>
      <c r="F190" s="557"/>
      <c r="G190" s="557"/>
      <c r="H190" s="1"/>
    </row>
    <row r="191" spans="1:8" s="25" customFormat="1" x14ac:dyDescent="0.2">
      <c r="A191" s="1"/>
      <c r="B191" s="1"/>
      <c r="C191" s="558"/>
      <c r="D191" s="558"/>
      <c r="E191" s="1"/>
      <c r="F191" s="557"/>
      <c r="G191" s="557"/>
      <c r="H191" s="1"/>
    </row>
    <row r="192" spans="1:8" s="25" customFormat="1" x14ac:dyDescent="0.2">
      <c r="A192" s="1"/>
      <c r="B192" s="1"/>
      <c r="C192" s="558"/>
      <c r="D192" s="558"/>
      <c r="E192" s="1"/>
      <c r="F192" s="557"/>
      <c r="G192" s="557"/>
      <c r="H192" s="1"/>
    </row>
    <row r="193" spans="1:8" s="25" customFormat="1" x14ac:dyDescent="0.2">
      <c r="A193" s="1"/>
      <c r="B193" s="1"/>
      <c r="C193" s="558"/>
      <c r="D193" s="558"/>
      <c r="E193" s="1"/>
      <c r="F193" s="557"/>
      <c r="G193" s="557"/>
      <c r="H193" s="1"/>
    </row>
    <row r="194" spans="1:8" s="25" customFormat="1" x14ac:dyDescent="0.2">
      <c r="A194" s="1"/>
      <c r="B194" s="1"/>
      <c r="C194" s="558"/>
      <c r="D194" s="558"/>
      <c r="E194" s="1"/>
      <c r="F194" s="557"/>
      <c r="G194" s="557"/>
      <c r="H194" s="1"/>
    </row>
    <row r="195" spans="1:8" s="25" customFormat="1" x14ac:dyDescent="0.2">
      <c r="A195" s="1"/>
      <c r="B195" s="1"/>
      <c r="C195" s="558"/>
      <c r="D195" s="558"/>
      <c r="E195" s="1"/>
      <c r="F195" s="557"/>
      <c r="G195" s="557"/>
      <c r="H195" s="1"/>
    </row>
    <row r="196" spans="1:8" s="25" customFormat="1" x14ac:dyDescent="0.2">
      <c r="A196" s="1"/>
      <c r="B196" s="1"/>
      <c r="C196" s="558"/>
      <c r="D196" s="558"/>
      <c r="E196" s="1"/>
      <c r="F196" s="557"/>
      <c r="G196" s="557"/>
      <c r="H196" s="1"/>
    </row>
    <row r="197" spans="1:8" s="25" customFormat="1" x14ac:dyDescent="0.2">
      <c r="A197" s="1"/>
      <c r="B197" s="1"/>
      <c r="C197" s="1"/>
      <c r="D197" s="1"/>
      <c r="E197" s="1"/>
      <c r="F197" s="1"/>
      <c r="G197" s="1"/>
      <c r="H197" s="1"/>
    </row>
  </sheetData>
  <sheetProtection formatCells="0" formatColumns="0" formatRows="0" insertColumns="0" insertRows="0" insertHyperlinks="0" deleteColumns="0" deleteRows="0" sort="0" autoFilter="0" pivotTables="0"/>
  <mergeCells count="69">
    <mergeCell ref="B5:B45"/>
    <mergeCell ref="C5:C14"/>
    <mergeCell ref="C15:C24"/>
    <mergeCell ref="C25:C34"/>
    <mergeCell ref="C35:C44"/>
    <mergeCell ref="C45:D45"/>
    <mergeCell ref="B47:B87"/>
    <mergeCell ref="C47:C56"/>
    <mergeCell ref="C57:C66"/>
    <mergeCell ref="C67:C76"/>
    <mergeCell ref="C77:C86"/>
    <mergeCell ref="C87:D87"/>
    <mergeCell ref="B89:B129"/>
    <mergeCell ref="C89:C98"/>
    <mergeCell ref="C99:C108"/>
    <mergeCell ref="C109:C118"/>
    <mergeCell ref="C119:C128"/>
    <mergeCell ref="C129:D129"/>
    <mergeCell ref="C177:D177"/>
    <mergeCell ref="F177:G177"/>
    <mergeCell ref="B131:B171"/>
    <mergeCell ref="C131:C140"/>
    <mergeCell ref="C141:C150"/>
    <mergeCell ref="C151:C160"/>
    <mergeCell ref="C161:C170"/>
    <mergeCell ref="C171:D171"/>
    <mergeCell ref="B172:D172"/>
    <mergeCell ref="C175:D175"/>
    <mergeCell ref="F175:G175"/>
    <mergeCell ref="C176:D176"/>
    <mergeCell ref="F176:G176"/>
    <mergeCell ref="C178:D178"/>
    <mergeCell ref="F178:G178"/>
    <mergeCell ref="C179:D179"/>
    <mergeCell ref="F179:G179"/>
    <mergeCell ref="C180:D180"/>
    <mergeCell ref="F180:G180"/>
    <mergeCell ref="C181:D181"/>
    <mergeCell ref="F181:G181"/>
    <mergeCell ref="C182:D182"/>
    <mergeCell ref="F182:G182"/>
    <mergeCell ref="C183:D183"/>
    <mergeCell ref="F183:G183"/>
    <mergeCell ref="C184:D184"/>
    <mergeCell ref="F184:G184"/>
    <mergeCell ref="C185:D185"/>
    <mergeCell ref="F185:G185"/>
    <mergeCell ref="C186:D186"/>
    <mergeCell ref="F186:G186"/>
    <mergeCell ref="C187:D187"/>
    <mergeCell ref="F187:G187"/>
    <mergeCell ref="C188:D188"/>
    <mergeCell ref="F188:G188"/>
    <mergeCell ref="C189:D189"/>
    <mergeCell ref="F189:G189"/>
    <mergeCell ref="C190:D190"/>
    <mergeCell ref="F190:G190"/>
    <mergeCell ref="C191:D191"/>
    <mergeCell ref="F191:G191"/>
    <mergeCell ref="C192:D192"/>
    <mergeCell ref="F192:G192"/>
    <mergeCell ref="C196:D196"/>
    <mergeCell ref="F196:G196"/>
    <mergeCell ref="C193:D193"/>
    <mergeCell ref="F193:G193"/>
    <mergeCell ref="C194:D194"/>
    <mergeCell ref="F194:G194"/>
    <mergeCell ref="C195:D195"/>
    <mergeCell ref="F195:G195"/>
  </mergeCells>
  <phoneticPr fontId="2"/>
  <pageMargins left="0.78740157480314965" right="0.78740157480314965" top="0.78740157480314965" bottom="0.39370078740157483" header="0.39370078740157483" footer="0.39370078740157483"/>
  <pageSetup paperSize="9" orientation="portrait" blackAndWhite="1" r:id="rId1"/>
  <headerFooter alignWithMargins="0">
    <oddHeader>&amp;R&amp;9&amp;A</oddHead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表紙</vt:lpstr>
      <vt:lpstr>組織に関する事項１</vt:lpstr>
      <vt:lpstr>組織に関する事項２</vt:lpstr>
      <vt:lpstr>組織に関する事項３</vt:lpstr>
      <vt:lpstr>卸売業務の状況１</vt:lpstr>
      <vt:lpstr>卸売業務の状況１②</vt:lpstr>
      <vt:lpstr>卸売業務の状況２</vt:lpstr>
      <vt:lpstr>卸売業務の状況３</vt:lpstr>
      <vt:lpstr>卸売業務の状況３②</vt:lpstr>
      <vt:lpstr>指定保管場所</vt:lpstr>
      <vt:lpstr>兼業業務等の状況</vt:lpstr>
      <vt:lpstr>貸借対照表</vt:lpstr>
      <vt:lpstr>損益計算書</vt:lpstr>
      <vt:lpstr>卸売業務の状況１!Print_Area</vt:lpstr>
      <vt:lpstr>卸売業務の状況１②!Print_Area</vt:lpstr>
      <vt:lpstr>卸売業務の状況２!Print_Area</vt:lpstr>
      <vt:lpstr>卸売業務の状況３!Print_Area</vt:lpstr>
      <vt:lpstr>卸売業務の状況３②!Print_Area</vt:lpstr>
      <vt:lpstr>兼業業務等の状況!Print_Area</vt:lpstr>
      <vt:lpstr>組織に関する事項２!Print_Area</vt:lpstr>
      <vt:lpstr>組織に関する事項３!Print_Area</vt:lpstr>
      <vt:lpstr>損益計算書!Print_Area</vt:lpstr>
      <vt:lpstr>貸借対照表!Print_Area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2020-03-04T08:57:52Z</cp:lastPrinted>
  <dcterms:created xsi:type="dcterms:W3CDTF">2004-04-26T07:40:25Z</dcterms:created>
  <dcterms:modified xsi:type="dcterms:W3CDTF">2020-05-13T08:07:22Z</dcterms:modified>
</cp:coreProperties>
</file>