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7_自殺死亡統計（ｈｐ自殺）\R02自殺死亡統計\ホームページ用\Ⅱ　R2警察庁「自殺統計」\"/>
    </mc:Choice>
  </mc:AlternateContent>
  <bookViews>
    <workbookView xWindow="0" yWindow="4800" windowWidth="23055" windowHeight="4815" tabRatio="849" activeTab="9"/>
  </bookViews>
  <sheets>
    <sheet name="目次" sheetId="11" r:id="rId1"/>
    <sheet name="1　グラフ" sheetId="3" r:id="rId2"/>
    <sheet name="2 年齢別・同居の有無別" sheetId="1" r:id="rId3"/>
    <sheet name="3 職業別" sheetId="2" r:id="rId4"/>
    <sheet name="4 原因・動機別" sheetId="4" r:id="rId5"/>
    <sheet name="5 場所別" sheetId="5" r:id="rId6"/>
    <sheet name="6 手段別" sheetId="6" r:id="rId7"/>
    <sheet name="7 曜日別" sheetId="7" r:id="rId8"/>
    <sheet name="8 時間帯別" sheetId="8" r:id="rId9"/>
    <sheet name="9 未遂歴の有無別" sheetId="9" r:id="rId10"/>
  </sheets>
  <definedNames>
    <definedName name="_xlnm.Print_Area" localSheetId="1">'1　グラフ'!$A$1:$P$372</definedName>
  </definedNames>
  <calcPr calcId="162913"/>
</workbook>
</file>

<file path=xl/calcChain.xml><?xml version="1.0" encoding="utf-8"?>
<calcChain xmlns="http://schemas.openxmlformats.org/spreadsheetml/2006/main">
  <c r="AC44" i="8" l="1"/>
  <c r="AB44" i="8"/>
  <c r="B45" i="6" l="1"/>
  <c r="B31" i="6"/>
  <c r="D76" i="1" l="1"/>
  <c r="E76" i="1"/>
  <c r="D75" i="1"/>
  <c r="E75" i="1"/>
  <c r="C75" i="1"/>
  <c r="C76" i="1"/>
  <c r="D33" i="1"/>
  <c r="E33" i="1"/>
  <c r="F33" i="1"/>
  <c r="G33" i="1"/>
  <c r="H33" i="1"/>
  <c r="I33" i="1"/>
  <c r="J33" i="1"/>
  <c r="K33" i="1"/>
  <c r="D32" i="1"/>
  <c r="E32" i="1"/>
  <c r="F32" i="1"/>
  <c r="G32" i="1"/>
  <c r="H32" i="1"/>
  <c r="I32" i="1"/>
  <c r="J32" i="1"/>
  <c r="K32" i="1"/>
  <c r="C32" i="1"/>
  <c r="C33" i="1"/>
  <c r="F45" i="9" l="1"/>
  <c r="L45" i="9" s="1"/>
  <c r="F44" i="9"/>
  <c r="L44" i="9" s="1"/>
  <c r="F31" i="9"/>
  <c r="L31" i="9" s="1"/>
  <c r="B31" i="9"/>
  <c r="B45" i="9" s="1"/>
  <c r="A31" i="9"/>
  <c r="I31" i="9" s="1"/>
  <c r="L30" i="9"/>
  <c r="F30" i="9"/>
  <c r="K30" i="9" s="1"/>
  <c r="B30" i="9"/>
  <c r="B44" i="9" s="1"/>
  <c r="A30" i="9"/>
  <c r="I30" i="9" s="1"/>
  <c r="I17" i="9"/>
  <c r="E17" i="9"/>
  <c r="D17" i="9"/>
  <c r="C17" i="9"/>
  <c r="I16" i="9"/>
  <c r="E16" i="9"/>
  <c r="D16" i="9"/>
  <c r="C16" i="9"/>
  <c r="Z44" i="8"/>
  <c r="Y45" i="8"/>
  <c r="W44" i="8"/>
  <c r="AF31" i="8"/>
  <c r="AD31" i="8"/>
  <c r="AA31" i="8"/>
  <c r="Z31" i="8"/>
  <c r="X31" i="8"/>
  <c r="U31" i="8"/>
  <c r="Q45" i="8"/>
  <c r="AD45" i="8" s="1"/>
  <c r="P45" i="8"/>
  <c r="B45" i="8"/>
  <c r="Q44" i="8"/>
  <c r="AE44" i="8" s="1"/>
  <c r="P44" i="8"/>
  <c r="B44" i="8"/>
  <c r="A44" i="8"/>
  <c r="T44" i="8" s="1"/>
  <c r="Q31" i="8"/>
  <c r="AE31" i="8" s="1"/>
  <c r="P31" i="8"/>
  <c r="B31" i="8"/>
  <c r="A31" i="8"/>
  <c r="T31" i="8" s="1"/>
  <c r="Q30" i="8"/>
  <c r="AE30" i="8" s="1"/>
  <c r="P30" i="8"/>
  <c r="B30" i="8"/>
  <c r="A30" i="8"/>
  <c r="T30" i="8" s="1"/>
  <c r="T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T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U30" i="7"/>
  <c r="O45" i="7"/>
  <c r="L45" i="7"/>
  <c r="U45" i="7" s="1"/>
  <c r="K45" i="7"/>
  <c r="A45" i="7"/>
  <c r="O44" i="7"/>
  <c r="L44" i="7"/>
  <c r="U44" i="7" s="1"/>
  <c r="K44" i="7"/>
  <c r="A44" i="7"/>
  <c r="L43" i="7"/>
  <c r="V43" i="7" s="1"/>
  <c r="K43" i="7"/>
  <c r="A43" i="7"/>
  <c r="O43" i="7" s="1"/>
  <c r="O31" i="7"/>
  <c r="L31" i="7"/>
  <c r="V31" i="7" s="1"/>
  <c r="K31" i="7"/>
  <c r="B31" i="7"/>
  <c r="B45" i="7" s="1"/>
  <c r="A31" i="7"/>
  <c r="O30" i="7"/>
  <c r="L30" i="7"/>
  <c r="V30" i="7" s="1"/>
  <c r="K30" i="7"/>
  <c r="B30" i="7"/>
  <c r="B44" i="7" s="1"/>
  <c r="A30" i="7"/>
  <c r="L29" i="7"/>
  <c r="U29" i="7" s="1"/>
  <c r="K29" i="7"/>
  <c r="B29" i="7"/>
  <c r="B43" i="7" s="1"/>
  <c r="A29" i="7"/>
  <c r="O29" i="7" s="1"/>
  <c r="O17" i="7"/>
  <c r="J17" i="7"/>
  <c r="I17" i="7"/>
  <c r="H17" i="7"/>
  <c r="G17" i="7"/>
  <c r="F17" i="7"/>
  <c r="E17" i="7"/>
  <c r="D17" i="7"/>
  <c r="C17" i="7"/>
  <c r="O16" i="7"/>
  <c r="J16" i="7"/>
  <c r="I16" i="7"/>
  <c r="H16" i="7"/>
  <c r="G16" i="7"/>
  <c r="F16" i="7"/>
  <c r="E16" i="7"/>
  <c r="D16" i="7"/>
  <c r="C16" i="7"/>
  <c r="O15" i="7"/>
  <c r="J15" i="7"/>
  <c r="I15" i="7"/>
  <c r="H15" i="7"/>
  <c r="G15" i="7"/>
  <c r="F15" i="7"/>
  <c r="E15" i="7"/>
  <c r="D15" i="7"/>
  <c r="C15" i="7"/>
  <c r="K45" i="6"/>
  <c r="R45" i="6" s="1"/>
  <c r="J45" i="6"/>
  <c r="A45" i="6"/>
  <c r="N45" i="6" s="1"/>
  <c r="K44" i="6"/>
  <c r="S44" i="6" s="1"/>
  <c r="J44" i="6"/>
  <c r="A44" i="6"/>
  <c r="N44" i="6" s="1"/>
  <c r="K31" i="6"/>
  <c r="S31" i="6" s="1"/>
  <c r="J31" i="6"/>
  <c r="A31" i="6"/>
  <c r="N31" i="6" s="1"/>
  <c r="K30" i="6"/>
  <c r="S30" i="6" s="1"/>
  <c r="J30" i="6"/>
  <c r="B30" i="6"/>
  <c r="B44" i="6" s="1"/>
  <c r="A30" i="6"/>
  <c r="N30" i="6" s="1"/>
  <c r="N17" i="6"/>
  <c r="I17" i="6"/>
  <c r="H17" i="6"/>
  <c r="G17" i="6"/>
  <c r="F17" i="6"/>
  <c r="E17" i="6"/>
  <c r="D17" i="6"/>
  <c r="C17" i="6"/>
  <c r="N16" i="6"/>
  <c r="I16" i="6"/>
  <c r="H16" i="6"/>
  <c r="G16" i="6"/>
  <c r="F16" i="6"/>
  <c r="E16" i="6"/>
  <c r="D16" i="6"/>
  <c r="C16" i="6"/>
  <c r="Q45" i="5"/>
  <c r="P31" i="5"/>
  <c r="K45" i="5"/>
  <c r="T45" i="5" s="1"/>
  <c r="J45" i="5"/>
  <c r="K44" i="5"/>
  <c r="Q44" i="5" s="1"/>
  <c r="J44" i="5"/>
  <c r="K31" i="5"/>
  <c r="O31" i="5" s="1"/>
  <c r="J31" i="5"/>
  <c r="B31" i="5"/>
  <c r="B45" i="5" s="1"/>
  <c r="A31" i="5"/>
  <c r="N31" i="5" s="1"/>
  <c r="K30" i="5"/>
  <c r="O30" i="5" s="1"/>
  <c r="J30" i="5"/>
  <c r="B30" i="5"/>
  <c r="B44" i="5" s="1"/>
  <c r="A30" i="5"/>
  <c r="N30" i="5" s="1"/>
  <c r="N17" i="5"/>
  <c r="I17" i="5"/>
  <c r="H17" i="5"/>
  <c r="G17" i="5"/>
  <c r="F17" i="5"/>
  <c r="E17" i="5"/>
  <c r="D17" i="5"/>
  <c r="C17" i="5"/>
  <c r="N16" i="5"/>
  <c r="I16" i="5"/>
  <c r="H16" i="5"/>
  <c r="G16" i="5"/>
  <c r="F16" i="5"/>
  <c r="E16" i="5"/>
  <c r="D16" i="5"/>
  <c r="C16" i="5"/>
  <c r="H15" i="4"/>
  <c r="D15" i="4"/>
  <c r="L45" i="4"/>
  <c r="Q45" i="4" s="1"/>
  <c r="K45" i="4"/>
  <c r="L44" i="4"/>
  <c r="Q44" i="4" s="1"/>
  <c r="K44" i="4"/>
  <c r="L31" i="4"/>
  <c r="U31" i="4" s="1"/>
  <c r="K31" i="4"/>
  <c r="B31" i="4"/>
  <c r="B45" i="4" s="1"/>
  <c r="A31" i="4"/>
  <c r="O31" i="4" s="1"/>
  <c r="L30" i="4"/>
  <c r="Q30" i="4" s="1"/>
  <c r="K30" i="4"/>
  <c r="B30" i="4"/>
  <c r="B44" i="4" s="1"/>
  <c r="A30" i="4"/>
  <c r="O30" i="4" s="1"/>
  <c r="O17" i="4"/>
  <c r="J17" i="4"/>
  <c r="I17" i="4"/>
  <c r="H17" i="4"/>
  <c r="G17" i="4"/>
  <c r="F17" i="4"/>
  <c r="E17" i="4"/>
  <c r="D17" i="4"/>
  <c r="C17" i="4"/>
  <c r="O16" i="4"/>
  <c r="J16" i="4"/>
  <c r="I16" i="4"/>
  <c r="H16" i="4"/>
  <c r="G16" i="4"/>
  <c r="F16" i="4"/>
  <c r="E16" i="4"/>
  <c r="D16" i="4"/>
  <c r="C16" i="4"/>
  <c r="G104" i="1"/>
  <c r="Q104" i="1" s="1"/>
  <c r="F104" i="1"/>
  <c r="G103" i="1"/>
  <c r="P103" i="1" s="1"/>
  <c r="F103" i="1"/>
  <c r="A103" i="1"/>
  <c r="O103" i="1" s="1"/>
  <c r="G90" i="1"/>
  <c r="Q90" i="1" s="1"/>
  <c r="F90" i="1"/>
  <c r="O89" i="1"/>
  <c r="G89" i="1"/>
  <c r="Q89" i="1" s="1"/>
  <c r="F89" i="1"/>
  <c r="A89" i="1"/>
  <c r="A75" i="1"/>
  <c r="O75" i="1" s="1"/>
  <c r="L61" i="1"/>
  <c r="R61" i="1" s="1"/>
  <c r="L60" i="1"/>
  <c r="S60" i="1" s="1"/>
  <c r="A60" i="1"/>
  <c r="O60" i="1" s="1"/>
  <c r="L47" i="1"/>
  <c r="V47" i="1" s="1"/>
  <c r="R46" i="1"/>
  <c r="L46" i="1"/>
  <c r="W46" i="1" s="1"/>
  <c r="A46" i="1"/>
  <c r="O46" i="1" s="1"/>
  <c r="B33" i="1"/>
  <c r="B47" i="1" s="1"/>
  <c r="B61" i="1" s="1"/>
  <c r="A33" i="1"/>
  <c r="O33" i="1" s="1"/>
  <c r="B32" i="1"/>
  <c r="B46" i="1" s="1"/>
  <c r="B60" i="1" s="1"/>
  <c r="B75" i="1" s="1"/>
  <c r="B89" i="1" s="1"/>
  <c r="B103" i="1" s="1"/>
  <c r="A32" i="1"/>
  <c r="O32" i="1" s="1"/>
  <c r="G51" i="2"/>
  <c r="E51" i="2" s="1"/>
  <c r="A51" i="2"/>
  <c r="Q51" i="2" s="1"/>
  <c r="G50" i="2"/>
  <c r="E50" i="2" s="1"/>
  <c r="A50" i="2"/>
  <c r="Q50" i="2" s="1"/>
  <c r="G35" i="2"/>
  <c r="E35" i="2" s="1"/>
  <c r="B35" i="2"/>
  <c r="B51" i="2" s="1"/>
  <c r="A35" i="2"/>
  <c r="Q35" i="2" s="1"/>
  <c r="G34" i="2"/>
  <c r="E34" i="2" s="1"/>
  <c r="B34" i="2"/>
  <c r="B50" i="2" s="1"/>
  <c r="A34" i="2"/>
  <c r="Q34" i="2" s="1"/>
  <c r="Q18" i="2"/>
  <c r="L18" i="2"/>
  <c r="K18" i="2"/>
  <c r="J18" i="2"/>
  <c r="I18" i="2"/>
  <c r="H18" i="2"/>
  <c r="F18" i="2"/>
  <c r="D18" i="2"/>
  <c r="C18" i="2"/>
  <c r="T17" i="1"/>
  <c r="O17" i="1"/>
  <c r="J17" i="1"/>
  <c r="P17" i="1" s="1"/>
  <c r="G17" i="1"/>
  <c r="J44" i="9" l="1"/>
  <c r="F17" i="9"/>
  <c r="L17" i="9" s="1"/>
  <c r="J30" i="9"/>
  <c r="M30" i="9" s="1"/>
  <c r="AB45" i="8"/>
  <c r="V45" i="8"/>
  <c r="AE45" i="8"/>
  <c r="AG44" i="8"/>
  <c r="V31" i="8"/>
  <c r="AB31" i="8"/>
  <c r="W31" i="8"/>
  <c r="AG31" i="8" s="1"/>
  <c r="AC31" i="8"/>
  <c r="Y31" i="8"/>
  <c r="AF44" i="8"/>
  <c r="W45" i="8"/>
  <c r="Z45" i="8"/>
  <c r="AC45" i="8"/>
  <c r="AF45" i="8"/>
  <c r="U44" i="8"/>
  <c r="X44" i="8"/>
  <c r="AA44" i="8"/>
  <c r="AD44" i="8"/>
  <c r="U45" i="8"/>
  <c r="X45" i="8"/>
  <c r="AA45" i="8"/>
  <c r="V44" i="8"/>
  <c r="Y44" i="8"/>
  <c r="W30" i="8"/>
  <c r="Z30" i="8"/>
  <c r="AC30" i="8"/>
  <c r="AF30" i="8"/>
  <c r="U30" i="8"/>
  <c r="X30" i="8"/>
  <c r="AA30" i="8"/>
  <c r="AD30" i="8"/>
  <c r="V30" i="8"/>
  <c r="Y30" i="8"/>
  <c r="AB30" i="8"/>
  <c r="P44" i="7"/>
  <c r="Q30" i="7"/>
  <c r="S30" i="7"/>
  <c r="R44" i="7"/>
  <c r="T44" i="7"/>
  <c r="V44" i="7"/>
  <c r="P45" i="7"/>
  <c r="R45" i="7"/>
  <c r="T45" i="7"/>
  <c r="V45" i="7"/>
  <c r="Q43" i="7"/>
  <c r="S43" i="7"/>
  <c r="U43" i="7"/>
  <c r="Q44" i="7"/>
  <c r="S44" i="7"/>
  <c r="Q45" i="7"/>
  <c r="S45" i="7"/>
  <c r="P43" i="7"/>
  <c r="R43" i="7"/>
  <c r="T43" i="7"/>
  <c r="Q31" i="7"/>
  <c r="S31" i="7"/>
  <c r="U31" i="7"/>
  <c r="P29" i="7"/>
  <c r="R29" i="7"/>
  <c r="T29" i="7"/>
  <c r="V29" i="7"/>
  <c r="P30" i="7"/>
  <c r="W30" i="7" s="1"/>
  <c r="R30" i="7"/>
  <c r="T30" i="7"/>
  <c r="P31" i="7"/>
  <c r="R31" i="7"/>
  <c r="T31" i="7"/>
  <c r="Q29" i="7"/>
  <c r="S29" i="7"/>
  <c r="P45" i="6"/>
  <c r="S45" i="6"/>
  <c r="Q44" i="6"/>
  <c r="T44" i="6"/>
  <c r="Q45" i="6"/>
  <c r="T45" i="6"/>
  <c r="O44" i="6"/>
  <c r="R44" i="6"/>
  <c r="O45" i="6"/>
  <c r="U45" i="6" s="1"/>
  <c r="P44" i="6"/>
  <c r="P31" i="6"/>
  <c r="Q30" i="6"/>
  <c r="U30" i="6" s="1"/>
  <c r="T30" i="6"/>
  <c r="Q31" i="6"/>
  <c r="T31" i="6"/>
  <c r="O30" i="6"/>
  <c r="R30" i="6"/>
  <c r="O31" i="6"/>
  <c r="U31" i="6" s="1"/>
  <c r="R31" i="6"/>
  <c r="P30" i="6"/>
  <c r="P44" i="5"/>
  <c r="T44" i="5"/>
  <c r="S30" i="5"/>
  <c r="R31" i="5"/>
  <c r="S31" i="5"/>
  <c r="O44" i="5"/>
  <c r="U44" i="5" s="1"/>
  <c r="R45" i="5"/>
  <c r="O45" i="5"/>
  <c r="U45" i="5" s="1"/>
  <c r="R44" i="5"/>
  <c r="S45" i="5"/>
  <c r="P45" i="5"/>
  <c r="S44" i="5"/>
  <c r="P30" i="5"/>
  <c r="U30" i="5" s="1"/>
  <c r="Q31" i="5"/>
  <c r="U31" i="5" s="1"/>
  <c r="Q30" i="5"/>
  <c r="R30" i="5"/>
  <c r="T31" i="5"/>
  <c r="T30" i="5"/>
  <c r="R45" i="4"/>
  <c r="S31" i="4"/>
  <c r="V31" i="4"/>
  <c r="R30" i="4"/>
  <c r="P31" i="4"/>
  <c r="S30" i="4"/>
  <c r="Q31" i="4"/>
  <c r="R31" i="4"/>
  <c r="R44" i="4"/>
  <c r="S44" i="4"/>
  <c r="B76" i="1"/>
  <c r="B90" i="1" s="1"/>
  <c r="B104" i="1" s="1"/>
  <c r="A47" i="1"/>
  <c r="C17" i="1"/>
  <c r="U17" i="1"/>
  <c r="V17" i="1"/>
  <c r="W17" i="1" s="1"/>
  <c r="W61" i="1"/>
  <c r="U61" i="1"/>
  <c r="Q103" i="1"/>
  <c r="R103" i="1" s="1"/>
  <c r="P104" i="1"/>
  <c r="R104" i="1" s="1"/>
  <c r="S46" i="1"/>
  <c r="Q61" i="1"/>
  <c r="S61" i="1"/>
  <c r="S47" i="1"/>
  <c r="U47" i="1"/>
  <c r="W47" i="1"/>
  <c r="Q47" i="1"/>
  <c r="R47" i="1"/>
  <c r="A45" i="9"/>
  <c r="I45" i="9" s="1"/>
  <c r="A44" i="9"/>
  <c r="I44" i="9" s="1"/>
  <c r="K44" i="9"/>
  <c r="M44" i="9" s="1"/>
  <c r="J45" i="9"/>
  <c r="K45" i="9"/>
  <c r="J31" i="9"/>
  <c r="K31" i="9"/>
  <c r="K17" i="9"/>
  <c r="J17" i="9"/>
  <c r="F16" i="9"/>
  <c r="J16" i="9" s="1"/>
  <c r="AG45" i="8"/>
  <c r="AG30" i="8"/>
  <c r="A45" i="8"/>
  <c r="T45" i="8" s="1"/>
  <c r="Q16" i="8"/>
  <c r="X16" i="8" s="1"/>
  <c r="P17" i="8"/>
  <c r="P16" i="8"/>
  <c r="Q17" i="8"/>
  <c r="U17" i="8" s="1"/>
  <c r="W44" i="7"/>
  <c r="W43" i="7"/>
  <c r="L16" i="7"/>
  <c r="K17" i="7"/>
  <c r="K16" i="7"/>
  <c r="L17" i="7"/>
  <c r="V17" i="7" s="1"/>
  <c r="K15" i="7"/>
  <c r="L15" i="7"/>
  <c r="S15" i="7" s="1"/>
  <c r="U44" i="6"/>
  <c r="K16" i="6"/>
  <c r="R16" i="6" s="1"/>
  <c r="K17" i="6"/>
  <c r="R17" i="6" s="1"/>
  <c r="J17" i="6"/>
  <c r="J16" i="6"/>
  <c r="A45" i="5"/>
  <c r="N45" i="5" s="1"/>
  <c r="A44" i="5"/>
  <c r="N44" i="5" s="1"/>
  <c r="J16" i="5"/>
  <c r="K16" i="5"/>
  <c r="S16" i="5" s="1"/>
  <c r="J17" i="5"/>
  <c r="K17" i="5"/>
  <c r="R17" i="5" s="1"/>
  <c r="A45" i="4"/>
  <c r="O45" i="4" s="1"/>
  <c r="A44" i="4"/>
  <c r="O44" i="4" s="1"/>
  <c r="T44" i="4"/>
  <c r="S45" i="4"/>
  <c r="U44" i="4"/>
  <c r="T45" i="4"/>
  <c r="P44" i="4"/>
  <c r="V44" i="4"/>
  <c r="U45" i="4"/>
  <c r="L17" i="4"/>
  <c r="U17" i="4" s="1"/>
  <c r="P45" i="4"/>
  <c r="V45" i="4"/>
  <c r="T30" i="4"/>
  <c r="U30" i="4"/>
  <c r="T31" i="4"/>
  <c r="P17" i="4"/>
  <c r="V17" i="4"/>
  <c r="Q17" i="4"/>
  <c r="L16" i="4"/>
  <c r="R16" i="4" s="1"/>
  <c r="P30" i="4"/>
  <c r="V30" i="4"/>
  <c r="T17" i="4"/>
  <c r="K16" i="4"/>
  <c r="K17" i="4"/>
  <c r="P89" i="1"/>
  <c r="R89" i="1" s="1"/>
  <c r="P90" i="1"/>
  <c r="R90" i="1" s="1"/>
  <c r="F76" i="1"/>
  <c r="F75" i="1"/>
  <c r="G76" i="1"/>
  <c r="P76" i="1" s="1"/>
  <c r="G75" i="1"/>
  <c r="P75" i="1" s="1"/>
  <c r="U60" i="1"/>
  <c r="T61" i="1"/>
  <c r="T60" i="1"/>
  <c r="P60" i="1"/>
  <c r="V60" i="1"/>
  <c r="Q60" i="1"/>
  <c r="W60" i="1"/>
  <c r="P61" i="1"/>
  <c r="V61" i="1"/>
  <c r="R60" i="1"/>
  <c r="U46" i="1"/>
  <c r="T47" i="1"/>
  <c r="T46" i="1"/>
  <c r="P46" i="1"/>
  <c r="V46" i="1"/>
  <c r="Q46" i="1"/>
  <c r="P47" i="1"/>
  <c r="L33" i="1"/>
  <c r="L32" i="1"/>
  <c r="P32" i="1" s="1"/>
  <c r="N50" i="2"/>
  <c r="M50" i="2"/>
  <c r="M51" i="2"/>
  <c r="N51" i="2"/>
  <c r="N34" i="2"/>
  <c r="M34" i="2"/>
  <c r="M35" i="2"/>
  <c r="N35" i="2"/>
  <c r="G18" i="2"/>
  <c r="E18" i="2" s="1"/>
  <c r="N18" i="2" s="1"/>
  <c r="A1" i="3"/>
  <c r="M45" i="9" l="1"/>
  <c r="AA16" i="8"/>
  <c r="U16" i="8"/>
  <c r="AC16" i="8"/>
  <c r="AF16" i="8"/>
  <c r="Z16" i="8"/>
  <c r="AD17" i="8"/>
  <c r="X17" i="8"/>
  <c r="AD16" i="8"/>
  <c r="AC17" i="8"/>
  <c r="Z17" i="8"/>
  <c r="W17" i="8"/>
  <c r="AB17" i="8"/>
  <c r="V17" i="8"/>
  <c r="W16" i="8"/>
  <c r="AA17" i="8"/>
  <c r="AF17" i="8"/>
  <c r="AE17" i="8"/>
  <c r="AE16" i="8"/>
  <c r="AB16" i="8"/>
  <c r="Y17" i="8"/>
  <c r="Y16" i="8"/>
  <c r="V16" i="8"/>
  <c r="T15" i="7"/>
  <c r="R15" i="7"/>
  <c r="W29" i="7"/>
  <c r="P15" i="7"/>
  <c r="W45" i="7"/>
  <c r="R17" i="7"/>
  <c r="W31" i="7"/>
  <c r="Q15" i="7"/>
  <c r="P17" i="7"/>
  <c r="T17" i="7"/>
  <c r="V15" i="7"/>
  <c r="R16" i="7"/>
  <c r="T16" i="7"/>
  <c r="Q16" i="7"/>
  <c r="U16" i="7"/>
  <c r="S16" i="7"/>
  <c r="V16" i="7"/>
  <c r="U17" i="7"/>
  <c r="Q17" i="7"/>
  <c r="P16" i="7"/>
  <c r="U15" i="7"/>
  <c r="S17" i="7"/>
  <c r="P17" i="6"/>
  <c r="Q16" i="6"/>
  <c r="O16" i="6"/>
  <c r="S16" i="6"/>
  <c r="O17" i="6"/>
  <c r="Q17" i="6"/>
  <c r="T17" i="6"/>
  <c r="S17" i="6"/>
  <c r="P16" i="6"/>
  <c r="T16" i="6"/>
  <c r="P16" i="5"/>
  <c r="P17" i="5"/>
  <c r="S17" i="5"/>
  <c r="R16" i="5"/>
  <c r="O16" i="5"/>
  <c r="O17" i="5"/>
  <c r="T16" i="5"/>
  <c r="Q16" i="5"/>
  <c r="Q17" i="5"/>
  <c r="T17" i="5"/>
  <c r="W45" i="4"/>
  <c r="W31" i="4"/>
  <c r="S17" i="4"/>
  <c r="R17" i="4"/>
  <c r="W17" i="4" s="1"/>
  <c r="T50" i="2"/>
  <c r="U50" i="2"/>
  <c r="W50" i="2"/>
  <c r="V50" i="2"/>
  <c r="R50" i="2"/>
  <c r="X50" i="2"/>
  <c r="S50" i="2"/>
  <c r="U51" i="2"/>
  <c r="T51" i="2"/>
  <c r="S51" i="2"/>
  <c r="X51" i="2"/>
  <c r="W51" i="2"/>
  <c r="V51" i="2"/>
  <c r="R51" i="2"/>
  <c r="U35" i="2"/>
  <c r="T35" i="2"/>
  <c r="V35" i="2"/>
  <c r="W35" i="2"/>
  <c r="R35" i="2"/>
  <c r="X35" i="2"/>
  <c r="S35" i="2"/>
  <c r="T34" i="2"/>
  <c r="S34" i="2"/>
  <c r="X34" i="2"/>
  <c r="R34" i="2"/>
  <c r="W34" i="2"/>
  <c r="U34" i="2"/>
  <c r="V34" i="2"/>
  <c r="O47" i="1"/>
  <c r="A61" i="1"/>
  <c r="U32" i="1"/>
  <c r="M17" i="9"/>
  <c r="M31" i="9"/>
  <c r="L16" i="9"/>
  <c r="K16" i="9"/>
  <c r="W44" i="4"/>
  <c r="S16" i="4"/>
  <c r="U16" i="4"/>
  <c r="Q16" i="4"/>
  <c r="P16" i="4"/>
  <c r="T16" i="4"/>
  <c r="W30" i="4"/>
  <c r="V16" i="4"/>
  <c r="Q76" i="1"/>
  <c r="R76" i="1" s="1"/>
  <c r="Q75" i="1"/>
  <c r="R75" i="1" s="1"/>
  <c r="X60" i="1"/>
  <c r="X61" i="1"/>
  <c r="X47" i="1"/>
  <c r="R32" i="1"/>
  <c r="V32" i="1"/>
  <c r="X46" i="1"/>
  <c r="P33" i="1"/>
  <c r="V33" i="1"/>
  <c r="S33" i="1"/>
  <c r="T33" i="1"/>
  <c r="R33" i="1"/>
  <c r="U33" i="1"/>
  <c r="W33" i="1"/>
  <c r="T32" i="1"/>
  <c r="S32" i="1"/>
  <c r="W32" i="1"/>
  <c r="Q32" i="1"/>
  <c r="Q33" i="1"/>
  <c r="U18" i="2"/>
  <c r="V18" i="2"/>
  <c r="R18" i="2"/>
  <c r="X18" i="2"/>
  <c r="S18" i="2"/>
  <c r="T18" i="2"/>
  <c r="W18" i="2"/>
  <c r="M18" i="2"/>
  <c r="A1" i="1"/>
  <c r="AG17" i="8" l="1"/>
  <c r="AG16" i="8"/>
  <c r="W15" i="7"/>
  <c r="W17" i="7"/>
  <c r="W16" i="7"/>
  <c r="U16" i="6"/>
  <c r="U17" i="6"/>
  <c r="U16" i="5"/>
  <c r="U17" i="5"/>
  <c r="W16" i="4"/>
  <c r="Y50" i="2"/>
  <c r="Y51" i="2"/>
  <c r="Y34" i="2"/>
  <c r="Y35" i="2"/>
  <c r="O61" i="1"/>
  <c r="A76" i="1"/>
  <c r="M16" i="9"/>
  <c r="X32" i="1"/>
  <c r="X33" i="1"/>
  <c r="Y18" i="2"/>
  <c r="O76" i="1" l="1"/>
  <c r="A90" i="1"/>
  <c r="B31" i="1"/>
  <c r="B45" i="1" s="1"/>
  <c r="B59" i="1" s="1"/>
  <c r="B74" i="1" s="1"/>
  <c r="B88" i="1" s="1"/>
  <c r="B32" i="2"/>
  <c r="B48" i="2" s="1"/>
  <c r="B33" i="2"/>
  <c r="B49" i="2" s="1"/>
  <c r="B43" i="4"/>
  <c r="B29" i="4"/>
  <c r="B28" i="5"/>
  <c r="B42" i="5" s="1"/>
  <c r="B29" i="5"/>
  <c r="B43" i="5" s="1"/>
  <c r="B39" i="6"/>
  <c r="B40" i="6"/>
  <c r="B41" i="6"/>
  <c r="B42" i="6"/>
  <c r="B43" i="6"/>
  <c r="B23" i="6"/>
  <c r="B24" i="6"/>
  <c r="B25" i="6"/>
  <c r="B26" i="6"/>
  <c r="B27" i="6"/>
  <c r="B28" i="6"/>
  <c r="B29" i="6"/>
  <c r="B42" i="7"/>
  <c r="B27" i="7"/>
  <c r="B28" i="7"/>
  <c r="B22" i="8"/>
  <c r="B23" i="8"/>
  <c r="B24" i="8"/>
  <c r="B25" i="8"/>
  <c r="B26" i="8"/>
  <c r="B27" i="8"/>
  <c r="B28" i="8"/>
  <c r="B29" i="8"/>
  <c r="B43" i="8" s="1"/>
  <c r="B36" i="9"/>
  <c r="B37" i="9"/>
  <c r="B38" i="9"/>
  <c r="B39" i="9"/>
  <c r="B40" i="9"/>
  <c r="B41" i="9"/>
  <c r="B42" i="9"/>
  <c r="B43" i="9"/>
  <c r="L43" i="9"/>
  <c r="I43" i="9"/>
  <c r="F37" i="9"/>
  <c r="F38" i="9"/>
  <c r="F39" i="9"/>
  <c r="F40" i="9"/>
  <c r="F41" i="9"/>
  <c r="F42" i="9"/>
  <c r="F43" i="9"/>
  <c r="K43" i="9" s="1"/>
  <c r="F36" i="9"/>
  <c r="F35" i="9"/>
  <c r="A43" i="9"/>
  <c r="J29" i="9"/>
  <c r="C7" i="9"/>
  <c r="D7" i="9"/>
  <c r="E7" i="9"/>
  <c r="C8" i="9"/>
  <c r="D8" i="9"/>
  <c r="F8" i="9" s="1"/>
  <c r="E8" i="9"/>
  <c r="C9" i="9"/>
  <c r="D9" i="9"/>
  <c r="E9" i="9"/>
  <c r="C10" i="9"/>
  <c r="D10" i="9"/>
  <c r="E10" i="9"/>
  <c r="C11" i="9"/>
  <c r="D11" i="9"/>
  <c r="E11" i="9"/>
  <c r="C12" i="9"/>
  <c r="D12" i="9"/>
  <c r="F12" i="9" s="1"/>
  <c r="E12" i="9"/>
  <c r="C13" i="9"/>
  <c r="D13" i="9"/>
  <c r="E13" i="9"/>
  <c r="C14" i="9"/>
  <c r="D14" i="9"/>
  <c r="F14" i="9" s="1"/>
  <c r="E14" i="9"/>
  <c r="C15" i="9"/>
  <c r="A29" i="9"/>
  <c r="F23" i="9"/>
  <c r="F24" i="9"/>
  <c r="F25" i="9"/>
  <c r="F26" i="9"/>
  <c r="F27" i="9"/>
  <c r="F28" i="9"/>
  <c r="F29" i="9"/>
  <c r="F22" i="9"/>
  <c r="F21" i="9"/>
  <c r="I15" i="9"/>
  <c r="F9" i="9"/>
  <c r="F10" i="9"/>
  <c r="F11" i="9"/>
  <c r="F13" i="9"/>
  <c r="F7" i="9"/>
  <c r="J7" i="9" s="1"/>
  <c r="AF42" i="8"/>
  <c r="V42" i="8"/>
  <c r="W42" i="8"/>
  <c r="X42" i="8"/>
  <c r="AE42" i="8"/>
  <c r="U42" i="8"/>
  <c r="P43" i="8"/>
  <c r="Q43" i="8"/>
  <c r="P41" i="8"/>
  <c r="Q41" i="8"/>
  <c r="P42" i="8"/>
  <c r="Q42" i="8"/>
  <c r="AD42" i="8" s="1"/>
  <c r="P39" i="8"/>
  <c r="Q39" i="8"/>
  <c r="P40" i="8"/>
  <c r="Q40" i="8"/>
  <c r="P37" i="8"/>
  <c r="Q37" i="8"/>
  <c r="P38" i="8"/>
  <c r="Q38" i="8"/>
  <c r="P36" i="8"/>
  <c r="Q36" i="8"/>
  <c r="T29" i="8"/>
  <c r="A29" i="8"/>
  <c r="P29" i="8"/>
  <c r="Q29" i="8"/>
  <c r="U29" i="8" s="1"/>
  <c r="P28" i="8"/>
  <c r="Q28" i="8"/>
  <c r="AB28" i="8" s="1"/>
  <c r="P27" i="8"/>
  <c r="Q27" i="8"/>
  <c r="P26" i="8"/>
  <c r="Q26" i="8"/>
  <c r="P25" i="8"/>
  <c r="Q25" i="8"/>
  <c r="P24" i="8"/>
  <c r="Q24" i="8"/>
  <c r="P23" i="8"/>
  <c r="Q23" i="8"/>
  <c r="P22" i="8"/>
  <c r="Q22" i="8"/>
  <c r="T14" i="8"/>
  <c r="T15" i="8"/>
  <c r="C7" i="8"/>
  <c r="D7" i="8"/>
  <c r="E7" i="8"/>
  <c r="P7" i="8" s="1"/>
  <c r="F7" i="8"/>
  <c r="G7" i="8"/>
  <c r="H7" i="8"/>
  <c r="Q7" i="8" s="1"/>
  <c r="I7" i="8"/>
  <c r="J7" i="8"/>
  <c r="K7" i="8"/>
  <c r="L7" i="8"/>
  <c r="M7" i="8"/>
  <c r="N7" i="8"/>
  <c r="O7" i="8"/>
  <c r="C8" i="8"/>
  <c r="D8" i="8"/>
  <c r="Q8" i="8" s="1"/>
  <c r="E8" i="8"/>
  <c r="F8" i="8"/>
  <c r="G8" i="8"/>
  <c r="H8" i="8"/>
  <c r="I8" i="8"/>
  <c r="J8" i="8"/>
  <c r="K8" i="8"/>
  <c r="L8" i="8"/>
  <c r="M8" i="8"/>
  <c r="P8" i="8" s="1"/>
  <c r="N8" i="8"/>
  <c r="O8" i="8"/>
  <c r="C9" i="8"/>
  <c r="P9" i="8" s="1"/>
  <c r="D9" i="8"/>
  <c r="E9" i="8"/>
  <c r="F9" i="8"/>
  <c r="Q9" i="8" s="1"/>
  <c r="G9" i="8"/>
  <c r="H9" i="8"/>
  <c r="I9" i="8"/>
  <c r="J9" i="8"/>
  <c r="K9" i="8"/>
  <c r="L9" i="8"/>
  <c r="M9" i="8"/>
  <c r="N9" i="8"/>
  <c r="O9" i="8"/>
  <c r="C10" i="8"/>
  <c r="D10" i="8"/>
  <c r="E10" i="8"/>
  <c r="P10" i="8" s="1"/>
  <c r="F10" i="8"/>
  <c r="G10" i="8"/>
  <c r="H10" i="8"/>
  <c r="I10" i="8"/>
  <c r="J10" i="8"/>
  <c r="K10" i="8"/>
  <c r="L10" i="8"/>
  <c r="M10" i="8"/>
  <c r="N10" i="8"/>
  <c r="O10" i="8"/>
  <c r="C11" i="8"/>
  <c r="D11" i="8"/>
  <c r="Q11" i="8" s="1"/>
  <c r="E11" i="8"/>
  <c r="F11" i="8"/>
  <c r="G11" i="8"/>
  <c r="H11" i="8"/>
  <c r="I11" i="8"/>
  <c r="J11" i="8"/>
  <c r="K11" i="8"/>
  <c r="L11" i="8"/>
  <c r="M11" i="8"/>
  <c r="N11" i="8"/>
  <c r="O11" i="8"/>
  <c r="C12" i="8"/>
  <c r="P12" i="8" s="1"/>
  <c r="D12" i="8"/>
  <c r="E12" i="8"/>
  <c r="F12" i="8"/>
  <c r="G12" i="8"/>
  <c r="H12" i="8"/>
  <c r="I12" i="8"/>
  <c r="J12" i="8"/>
  <c r="K12" i="8"/>
  <c r="L12" i="8"/>
  <c r="M12" i="8"/>
  <c r="N12" i="8"/>
  <c r="O12" i="8"/>
  <c r="C13" i="8"/>
  <c r="D13" i="8"/>
  <c r="E13" i="8"/>
  <c r="P13" i="8" s="1"/>
  <c r="F13" i="8"/>
  <c r="G13" i="8"/>
  <c r="H13" i="8"/>
  <c r="I13" i="8"/>
  <c r="J13" i="8"/>
  <c r="K13" i="8"/>
  <c r="L13" i="8"/>
  <c r="M13" i="8"/>
  <c r="N13" i="8"/>
  <c r="O13" i="8"/>
  <c r="C14" i="8"/>
  <c r="Q14" i="8" s="1"/>
  <c r="AD14" i="8" s="1"/>
  <c r="D14" i="8"/>
  <c r="E14" i="8"/>
  <c r="F14" i="8"/>
  <c r="G14" i="8"/>
  <c r="H14" i="8"/>
  <c r="I14" i="8"/>
  <c r="J14" i="8"/>
  <c r="K14" i="8"/>
  <c r="L14" i="8"/>
  <c r="M14" i="8"/>
  <c r="N14" i="8"/>
  <c r="O14" i="8"/>
  <c r="C15" i="8"/>
  <c r="P11" i="8"/>
  <c r="P14" i="8"/>
  <c r="W42" i="7"/>
  <c r="V42" i="7"/>
  <c r="U42" i="7"/>
  <c r="T42" i="7"/>
  <c r="S42" i="7"/>
  <c r="R42" i="7"/>
  <c r="Q42" i="7"/>
  <c r="P42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Q28" i="7" s="1"/>
  <c r="L21" i="7"/>
  <c r="K21" i="7"/>
  <c r="C7" i="7"/>
  <c r="D7" i="7"/>
  <c r="E7" i="7"/>
  <c r="L7" i="7" s="1"/>
  <c r="F7" i="7"/>
  <c r="G7" i="7"/>
  <c r="H7" i="7"/>
  <c r="K7" i="7" s="1"/>
  <c r="I7" i="7"/>
  <c r="J7" i="7"/>
  <c r="C8" i="7"/>
  <c r="K8" i="7" s="1"/>
  <c r="D8" i="7"/>
  <c r="E8" i="7"/>
  <c r="L8" i="7" s="1"/>
  <c r="F8" i="7"/>
  <c r="G8" i="7"/>
  <c r="H8" i="7"/>
  <c r="I8" i="7"/>
  <c r="J8" i="7"/>
  <c r="C9" i="7"/>
  <c r="L9" i="7" s="1"/>
  <c r="D9" i="7"/>
  <c r="E9" i="7"/>
  <c r="F9" i="7"/>
  <c r="G9" i="7"/>
  <c r="H9" i="7"/>
  <c r="I9" i="7"/>
  <c r="J9" i="7"/>
  <c r="K9" i="7" s="1"/>
  <c r="C10" i="7"/>
  <c r="D10" i="7"/>
  <c r="E10" i="7"/>
  <c r="K10" i="7" s="1"/>
  <c r="F10" i="7"/>
  <c r="G10" i="7"/>
  <c r="H10" i="7"/>
  <c r="L10" i="7" s="1"/>
  <c r="I10" i="7"/>
  <c r="J10" i="7"/>
  <c r="C11" i="7"/>
  <c r="K11" i="7" s="1"/>
  <c r="D11" i="7"/>
  <c r="E11" i="7"/>
  <c r="L11" i="7" s="1"/>
  <c r="F11" i="7"/>
  <c r="G11" i="7"/>
  <c r="H11" i="7"/>
  <c r="I11" i="7"/>
  <c r="J11" i="7"/>
  <c r="C12" i="7"/>
  <c r="L12" i="7" s="1"/>
  <c r="D12" i="7"/>
  <c r="E12" i="7"/>
  <c r="F12" i="7"/>
  <c r="G12" i="7"/>
  <c r="H12" i="7"/>
  <c r="I12" i="7"/>
  <c r="J12" i="7"/>
  <c r="C13" i="7"/>
  <c r="D13" i="7"/>
  <c r="E13" i="7"/>
  <c r="K13" i="7" s="1"/>
  <c r="F13" i="7"/>
  <c r="G13" i="7"/>
  <c r="H13" i="7"/>
  <c r="L13" i="7" s="1"/>
  <c r="I13" i="7"/>
  <c r="J13" i="7"/>
  <c r="C14" i="7"/>
  <c r="D14" i="7"/>
  <c r="E14" i="7"/>
  <c r="F14" i="7"/>
  <c r="G14" i="7"/>
  <c r="H14" i="7"/>
  <c r="I14" i="7"/>
  <c r="J14" i="7"/>
  <c r="K12" i="7"/>
  <c r="T42" i="6"/>
  <c r="S42" i="6"/>
  <c r="T38" i="6"/>
  <c r="S38" i="6"/>
  <c r="O36" i="6"/>
  <c r="P35" i="6"/>
  <c r="O35" i="6"/>
  <c r="J36" i="6"/>
  <c r="K36" i="6"/>
  <c r="J37" i="6"/>
  <c r="K37" i="6"/>
  <c r="O37" i="6" s="1"/>
  <c r="J38" i="6"/>
  <c r="K38" i="6"/>
  <c r="R38" i="6" s="1"/>
  <c r="J39" i="6"/>
  <c r="K39" i="6"/>
  <c r="J40" i="6"/>
  <c r="K40" i="6"/>
  <c r="J41" i="6"/>
  <c r="K41" i="6"/>
  <c r="J42" i="6"/>
  <c r="K42" i="6"/>
  <c r="R42" i="6" s="1"/>
  <c r="J43" i="6"/>
  <c r="K43" i="6"/>
  <c r="K35" i="6"/>
  <c r="J35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S28" i="6" s="1"/>
  <c r="J29" i="6"/>
  <c r="K29" i="6"/>
  <c r="R29" i="6" s="1"/>
  <c r="K21" i="6"/>
  <c r="J21" i="6"/>
  <c r="C7" i="6"/>
  <c r="D7" i="6"/>
  <c r="E7" i="6"/>
  <c r="F7" i="6"/>
  <c r="G7" i="6"/>
  <c r="H7" i="6"/>
  <c r="I7" i="6"/>
  <c r="C8" i="6"/>
  <c r="D8" i="6"/>
  <c r="E8" i="6"/>
  <c r="F8" i="6"/>
  <c r="G8" i="6"/>
  <c r="J8" i="6" s="1"/>
  <c r="H8" i="6"/>
  <c r="I8" i="6"/>
  <c r="C9" i="6"/>
  <c r="D9" i="6"/>
  <c r="E9" i="6"/>
  <c r="F9" i="6"/>
  <c r="K9" i="6" s="1"/>
  <c r="G9" i="6"/>
  <c r="H9" i="6"/>
  <c r="I9" i="6"/>
  <c r="C10" i="6"/>
  <c r="D10" i="6"/>
  <c r="E10" i="6"/>
  <c r="J10" i="6" s="1"/>
  <c r="F10" i="6"/>
  <c r="G10" i="6"/>
  <c r="H10" i="6"/>
  <c r="I10" i="6"/>
  <c r="C11" i="6"/>
  <c r="D11" i="6"/>
  <c r="J11" i="6" s="1"/>
  <c r="E11" i="6"/>
  <c r="F11" i="6"/>
  <c r="G11" i="6"/>
  <c r="H11" i="6"/>
  <c r="I11" i="6"/>
  <c r="C12" i="6"/>
  <c r="K12" i="6" s="1"/>
  <c r="D12" i="6"/>
  <c r="E12" i="6"/>
  <c r="F12" i="6"/>
  <c r="G12" i="6"/>
  <c r="H12" i="6"/>
  <c r="I12" i="6"/>
  <c r="C13" i="6"/>
  <c r="D13" i="6"/>
  <c r="K13" i="6" s="1"/>
  <c r="E13" i="6"/>
  <c r="F13" i="6"/>
  <c r="G13" i="6"/>
  <c r="H13" i="6"/>
  <c r="J13" i="6" s="1"/>
  <c r="I13" i="6"/>
  <c r="C14" i="6"/>
  <c r="D14" i="6"/>
  <c r="E14" i="6"/>
  <c r="F14" i="6"/>
  <c r="G14" i="6"/>
  <c r="J14" i="6" s="1"/>
  <c r="H14" i="6"/>
  <c r="I14" i="6"/>
  <c r="J9" i="6"/>
  <c r="J12" i="6"/>
  <c r="N29" i="6"/>
  <c r="N15" i="6"/>
  <c r="U21" i="5"/>
  <c r="R43" i="5"/>
  <c r="Q43" i="5"/>
  <c r="P43" i="5"/>
  <c r="Q42" i="5"/>
  <c r="O40" i="5"/>
  <c r="O38" i="5"/>
  <c r="O37" i="5"/>
  <c r="O36" i="5"/>
  <c r="O35" i="5"/>
  <c r="U36" i="5"/>
  <c r="U37" i="5"/>
  <c r="U38" i="5"/>
  <c r="U35" i="5"/>
  <c r="T35" i="5"/>
  <c r="S35" i="5"/>
  <c r="R35" i="5"/>
  <c r="Q35" i="5"/>
  <c r="P35" i="5"/>
  <c r="J39" i="5"/>
  <c r="K39" i="5"/>
  <c r="O39" i="5" s="1"/>
  <c r="J40" i="5"/>
  <c r="K40" i="5"/>
  <c r="J41" i="5"/>
  <c r="K41" i="5"/>
  <c r="O41" i="5" s="1"/>
  <c r="J42" i="5"/>
  <c r="K42" i="5"/>
  <c r="P42" i="5" s="1"/>
  <c r="J43" i="5"/>
  <c r="K43" i="5"/>
  <c r="O43" i="5" s="1"/>
  <c r="J38" i="5"/>
  <c r="K38" i="5"/>
  <c r="J37" i="5"/>
  <c r="K37" i="5"/>
  <c r="J36" i="5"/>
  <c r="K36" i="5"/>
  <c r="K35" i="5"/>
  <c r="J35" i="5"/>
  <c r="C7" i="5"/>
  <c r="D7" i="5"/>
  <c r="E7" i="5"/>
  <c r="F7" i="5"/>
  <c r="G7" i="5"/>
  <c r="H7" i="5"/>
  <c r="I7" i="5"/>
  <c r="C8" i="5"/>
  <c r="D8" i="5"/>
  <c r="E8" i="5"/>
  <c r="F8" i="5"/>
  <c r="G8" i="5"/>
  <c r="J8" i="5" s="1"/>
  <c r="H8" i="5"/>
  <c r="I8" i="5"/>
  <c r="C9" i="5"/>
  <c r="D9" i="5"/>
  <c r="K9" i="5" s="1"/>
  <c r="E9" i="5"/>
  <c r="F9" i="5"/>
  <c r="G9" i="5"/>
  <c r="H9" i="5"/>
  <c r="I9" i="5"/>
  <c r="C10" i="5"/>
  <c r="D10" i="5"/>
  <c r="E10" i="5"/>
  <c r="F10" i="5"/>
  <c r="G10" i="5"/>
  <c r="H10" i="5"/>
  <c r="I10" i="5"/>
  <c r="C11" i="5"/>
  <c r="D11" i="5"/>
  <c r="E11" i="5"/>
  <c r="F11" i="5"/>
  <c r="G11" i="5"/>
  <c r="H11" i="5"/>
  <c r="I11" i="5"/>
  <c r="C12" i="5"/>
  <c r="D12" i="5"/>
  <c r="E12" i="5"/>
  <c r="F12" i="5"/>
  <c r="G12" i="5"/>
  <c r="H12" i="5"/>
  <c r="I12" i="5"/>
  <c r="C13" i="5"/>
  <c r="D13" i="5"/>
  <c r="E13" i="5"/>
  <c r="F13" i="5"/>
  <c r="G13" i="5"/>
  <c r="H13" i="5"/>
  <c r="I13" i="5"/>
  <c r="C14" i="5"/>
  <c r="J14" i="5" s="1"/>
  <c r="D14" i="5"/>
  <c r="E14" i="5"/>
  <c r="F14" i="5"/>
  <c r="G14" i="5"/>
  <c r="H14" i="5"/>
  <c r="I14" i="5"/>
  <c r="N29" i="5"/>
  <c r="A29" i="5"/>
  <c r="A43" i="5" s="1"/>
  <c r="N43" i="5" s="1"/>
  <c r="N15" i="5"/>
  <c r="C7" i="4"/>
  <c r="D7" i="4"/>
  <c r="E7" i="4"/>
  <c r="F7" i="4"/>
  <c r="G7" i="4"/>
  <c r="H7" i="4"/>
  <c r="I7" i="4"/>
  <c r="J7" i="4"/>
  <c r="K7" i="4"/>
  <c r="L7" i="4"/>
  <c r="C8" i="4"/>
  <c r="D8" i="4"/>
  <c r="K8" i="4" s="1"/>
  <c r="E8" i="4"/>
  <c r="F8" i="4"/>
  <c r="G8" i="4"/>
  <c r="L8" i="4" s="1"/>
  <c r="H8" i="4"/>
  <c r="I8" i="4"/>
  <c r="J8" i="4"/>
  <c r="C9" i="4"/>
  <c r="K9" i="4" s="1"/>
  <c r="D9" i="4"/>
  <c r="E9" i="4"/>
  <c r="F9" i="4"/>
  <c r="G9" i="4"/>
  <c r="H9" i="4"/>
  <c r="I9" i="4"/>
  <c r="J9" i="4"/>
  <c r="C10" i="4"/>
  <c r="L10" i="4" s="1"/>
  <c r="D10" i="4"/>
  <c r="E10" i="4"/>
  <c r="F10" i="4"/>
  <c r="G10" i="4"/>
  <c r="H10" i="4"/>
  <c r="I10" i="4"/>
  <c r="J10" i="4"/>
  <c r="C11" i="4"/>
  <c r="D11" i="4"/>
  <c r="E11" i="4"/>
  <c r="F11" i="4"/>
  <c r="G11" i="4"/>
  <c r="H11" i="4"/>
  <c r="I11" i="4"/>
  <c r="J11" i="4"/>
  <c r="C12" i="4"/>
  <c r="D12" i="4"/>
  <c r="E12" i="4"/>
  <c r="F12" i="4"/>
  <c r="G12" i="4"/>
  <c r="H12" i="4"/>
  <c r="I12" i="4"/>
  <c r="J12" i="4"/>
  <c r="C13" i="4"/>
  <c r="D13" i="4"/>
  <c r="E13" i="4"/>
  <c r="F13" i="4"/>
  <c r="G13" i="4"/>
  <c r="H13" i="4"/>
  <c r="I13" i="4"/>
  <c r="J13" i="4"/>
  <c r="C14" i="4"/>
  <c r="D14" i="4"/>
  <c r="E14" i="4"/>
  <c r="F14" i="4"/>
  <c r="G14" i="4"/>
  <c r="H14" i="4"/>
  <c r="I14" i="4"/>
  <c r="J14" i="4"/>
  <c r="K28" i="4"/>
  <c r="L28" i="4"/>
  <c r="K29" i="4"/>
  <c r="L29" i="4"/>
  <c r="K27" i="4"/>
  <c r="L27" i="4"/>
  <c r="K26" i="4"/>
  <c r="L26" i="4"/>
  <c r="K25" i="4"/>
  <c r="L25" i="4"/>
  <c r="K24" i="4"/>
  <c r="L24" i="4"/>
  <c r="K23" i="4"/>
  <c r="L23" i="4"/>
  <c r="K22" i="4"/>
  <c r="L22" i="4"/>
  <c r="L21" i="4"/>
  <c r="K21" i="4"/>
  <c r="L42" i="4"/>
  <c r="L43" i="4"/>
  <c r="L39" i="4"/>
  <c r="L40" i="4"/>
  <c r="L41" i="4"/>
  <c r="L37" i="4"/>
  <c r="L38" i="4"/>
  <c r="L36" i="4"/>
  <c r="L35" i="4"/>
  <c r="P35" i="4" s="1"/>
  <c r="K43" i="4"/>
  <c r="K42" i="4"/>
  <c r="K41" i="4"/>
  <c r="K40" i="4"/>
  <c r="K39" i="4"/>
  <c r="K38" i="4"/>
  <c r="K36" i="4"/>
  <c r="K37" i="4"/>
  <c r="K35" i="4"/>
  <c r="O43" i="4"/>
  <c r="A43" i="4"/>
  <c r="O29" i="4"/>
  <c r="A27" i="4"/>
  <c r="A28" i="4"/>
  <c r="A29" i="4"/>
  <c r="O10" i="4"/>
  <c r="O11" i="4"/>
  <c r="O12" i="4"/>
  <c r="O13" i="4"/>
  <c r="O14" i="4"/>
  <c r="O15" i="4"/>
  <c r="C9" i="2"/>
  <c r="D9" i="2"/>
  <c r="F9" i="2"/>
  <c r="H9" i="2"/>
  <c r="G9" i="2" s="1"/>
  <c r="E9" i="2" s="1"/>
  <c r="N9" i="2" s="1"/>
  <c r="R9" i="2" s="1"/>
  <c r="I9" i="2"/>
  <c r="J9" i="2"/>
  <c r="K9" i="2"/>
  <c r="L9" i="2"/>
  <c r="C10" i="2"/>
  <c r="D10" i="2"/>
  <c r="F10" i="2"/>
  <c r="H10" i="2"/>
  <c r="I10" i="2"/>
  <c r="J10" i="2"/>
  <c r="K10" i="2"/>
  <c r="L10" i="2"/>
  <c r="C11" i="2"/>
  <c r="D11" i="2"/>
  <c r="F11" i="2"/>
  <c r="H11" i="2"/>
  <c r="I11" i="2"/>
  <c r="J11" i="2"/>
  <c r="K11" i="2"/>
  <c r="L11" i="2"/>
  <c r="C12" i="2"/>
  <c r="D12" i="2"/>
  <c r="F12" i="2"/>
  <c r="H12" i="2"/>
  <c r="G12" i="2" s="1"/>
  <c r="I12" i="2"/>
  <c r="J12" i="2"/>
  <c r="K12" i="2"/>
  <c r="L12" i="2"/>
  <c r="C13" i="2"/>
  <c r="D13" i="2"/>
  <c r="F13" i="2"/>
  <c r="H13" i="2"/>
  <c r="I13" i="2"/>
  <c r="J13" i="2"/>
  <c r="K13" i="2"/>
  <c r="L13" i="2"/>
  <c r="C14" i="2"/>
  <c r="D14" i="2"/>
  <c r="F14" i="2"/>
  <c r="H14" i="2"/>
  <c r="I14" i="2"/>
  <c r="J14" i="2"/>
  <c r="K14" i="2"/>
  <c r="L14" i="2"/>
  <c r="C15" i="2"/>
  <c r="D15" i="2"/>
  <c r="F15" i="2"/>
  <c r="H15" i="2"/>
  <c r="G15" i="2" s="1"/>
  <c r="E15" i="2" s="1"/>
  <c r="I15" i="2"/>
  <c r="J15" i="2"/>
  <c r="K15" i="2"/>
  <c r="L15" i="2"/>
  <c r="C16" i="2"/>
  <c r="D16" i="2"/>
  <c r="F16" i="2"/>
  <c r="H16" i="2"/>
  <c r="I16" i="2"/>
  <c r="J16" i="2"/>
  <c r="K16" i="2"/>
  <c r="L16" i="2"/>
  <c r="C17" i="2"/>
  <c r="D17" i="2"/>
  <c r="F17" i="2"/>
  <c r="H17" i="2"/>
  <c r="I17" i="2"/>
  <c r="J17" i="2"/>
  <c r="K17" i="2"/>
  <c r="L17" i="2"/>
  <c r="E46" i="2"/>
  <c r="E45" i="2"/>
  <c r="E43" i="2"/>
  <c r="G49" i="2"/>
  <c r="E49" i="2" s="1"/>
  <c r="N49" i="2" s="1"/>
  <c r="G48" i="2"/>
  <c r="E48" i="2" s="1"/>
  <c r="G47" i="2"/>
  <c r="E47" i="2" s="1"/>
  <c r="G46" i="2"/>
  <c r="G45" i="2"/>
  <c r="G44" i="2"/>
  <c r="E44" i="2" s="1"/>
  <c r="G43" i="2"/>
  <c r="G42" i="2"/>
  <c r="E42" i="2" s="1"/>
  <c r="G41" i="2"/>
  <c r="E41" i="2" s="1"/>
  <c r="C19" i="2"/>
  <c r="D19" i="2"/>
  <c r="F19" i="2"/>
  <c r="H19" i="2"/>
  <c r="I19" i="2"/>
  <c r="J19" i="2"/>
  <c r="K19" i="2"/>
  <c r="L19" i="2"/>
  <c r="G33" i="2"/>
  <c r="E33" i="2" s="1"/>
  <c r="G32" i="2"/>
  <c r="E32" i="2" s="1"/>
  <c r="G31" i="2"/>
  <c r="E31" i="2" s="1"/>
  <c r="G30" i="2"/>
  <c r="E30" i="2" s="1"/>
  <c r="G29" i="2"/>
  <c r="E29" i="2" s="1"/>
  <c r="G28" i="2"/>
  <c r="E28" i="2" s="1"/>
  <c r="G27" i="2"/>
  <c r="E27" i="2" s="1"/>
  <c r="G26" i="2"/>
  <c r="E26" i="2" s="1"/>
  <c r="G25" i="2"/>
  <c r="E25" i="2" s="1"/>
  <c r="M25" i="2" s="1"/>
  <c r="Q49" i="2"/>
  <c r="A48" i="2"/>
  <c r="A49" i="2"/>
  <c r="Q33" i="2"/>
  <c r="A33" i="2"/>
  <c r="Q15" i="2"/>
  <c r="Q16" i="2"/>
  <c r="Q17" i="2"/>
  <c r="Q19" i="2"/>
  <c r="C66" i="1"/>
  <c r="G66" i="1" s="1"/>
  <c r="D66" i="1"/>
  <c r="E66" i="1"/>
  <c r="F66" i="1" s="1"/>
  <c r="C67" i="1"/>
  <c r="D67" i="1"/>
  <c r="E67" i="1"/>
  <c r="C68" i="1"/>
  <c r="F68" i="1" s="1"/>
  <c r="D68" i="1"/>
  <c r="E68" i="1"/>
  <c r="C69" i="1"/>
  <c r="D69" i="1"/>
  <c r="E69" i="1"/>
  <c r="C70" i="1"/>
  <c r="D70" i="1"/>
  <c r="E70" i="1"/>
  <c r="C71" i="1"/>
  <c r="D71" i="1"/>
  <c r="E71" i="1"/>
  <c r="C72" i="1"/>
  <c r="G72" i="1" s="1"/>
  <c r="D72" i="1"/>
  <c r="E72" i="1"/>
  <c r="C73" i="1"/>
  <c r="D73" i="1"/>
  <c r="E73" i="1"/>
  <c r="C23" i="1"/>
  <c r="D23" i="1"/>
  <c r="E23" i="1"/>
  <c r="F23" i="1"/>
  <c r="G23" i="1"/>
  <c r="H23" i="1"/>
  <c r="I23" i="1"/>
  <c r="J23" i="1"/>
  <c r="K23" i="1"/>
  <c r="C24" i="1"/>
  <c r="D24" i="1"/>
  <c r="E24" i="1"/>
  <c r="F24" i="1"/>
  <c r="G24" i="1"/>
  <c r="H24" i="1"/>
  <c r="I24" i="1"/>
  <c r="J24" i="1"/>
  <c r="K24" i="1"/>
  <c r="C25" i="1"/>
  <c r="D25" i="1"/>
  <c r="E25" i="1"/>
  <c r="F25" i="1"/>
  <c r="G25" i="1"/>
  <c r="H25" i="1"/>
  <c r="I25" i="1"/>
  <c r="J25" i="1"/>
  <c r="K25" i="1"/>
  <c r="C26" i="1"/>
  <c r="D26" i="1"/>
  <c r="E26" i="1"/>
  <c r="F26" i="1"/>
  <c r="G26" i="1"/>
  <c r="H26" i="1"/>
  <c r="I26" i="1"/>
  <c r="J26" i="1"/>
  <c r="K26" i="1"/>
  <c r="C27" i="1"/>
  <c r="D27" i="1"/>
  <c r="E27" i="1"/>
  <c r="F27" i="1"/>
  <c r="G27" i="1"/>
  <c r="H27" i="1"/>
  <c r="I27" i="1"/>
  <c r="J27" i="1"/>
  <c r="K27" i="1"/>
  <c r="C28" i="1"/>
  <c r="D28" i="1"/>
  <c r="E28" i="1"/>
  <c r="F28" i="1"/>
  <c r="G28" i="1"/>
  <c r="H28" i="1"/>
  <c r="I28" i="1"/>
  <c r="J28" i="1"/>
  <c r="K28" i="1"/>
  <c r="C29" i="1"/>
  <c r="D29" i="1"/>
  <c r="E29" i="1"/>
  <c r="F29" i="1"/>
  <c r="G29" i="1"/>
  <c r="H29" i="1"/>
  <c r="I29" i="1"/>
  <c r="J29" i="1"/>
  <c r="K29" i="1"/>
  <c r="C30" i="1"/>
  <c r="D30" i="1"/>
  <c r="E30" i="1"/>
  <c r="F30" i="1"/>
  <c r="G30" i="1"/>
  <c r="H30" i="1"/>
  <c r="I30" i="1"/>
  <c r="J30" i="1"/>
  <c r="K30" i="1"/>
  <c r="C31" i="1"/>
  <c r="A29" i="1"/>
  <c r="O29" i="1" s="1"/>
  <c r="A30" i="1"/>
  <c r="O30" i="1" s="1"/>
  <c r="A31" i="1"/>
  <c r="A45" i="1" s="1"/>
  <c r="T18" i="1"/>
  <c r="O18" i="1"/>
  <c r="G18" i="1"/>
  <c r="J18" i="1"/>
  <c r="C18" i="1" s="1"/>
  <c r="O90" i="1" l="1"/>
  <c r="A104" i="1"/>
  <c r="O104" i="1" s="1"/>
  <c r="J43" i="9"/>
  <c r="AC42" i="8"/>
  <c r="Y42" i="8"/>
  <c r="AB42" i="8"/>
  <c r="Z42" i="8"/>
  <c r="AA42" i="8"/>
  <c r="W28" i="8"/>
  <c r="AC28" i="8"/>
  <c r="X28" i="8"/>
  <c r="AD28" i="8"/>
  <c r="Y14" i="8"/>
  <c r="Y28" i="8"/>
  <c r="AE28" i="8"/>
  <c r="Z14" i="8"/>
  <c r="Z28" i="8"/>
  <c r="AF28" i="8"/>
  <c r="AE14" i="8"/>
  <c r="U28" i="8"/>
  <c r="AA28" i="8"/>
  <c r="AF14" i="8"/>
  <c r="V28" i="8"/>
  <c r="AA14" i="8"/>
  <c r="W14" i="8"/>
  <c r="AC14" i="8"/>
  <c r="U14" i="8"/>
  <c r="V14" i="8"/>
  <c r="AB14" i="8"/>
  <c r="X14" i="8"/>
  <c r="R28" i="7"/>
  <c r="T28" i="7"/>
  <c r="S28" i="7"/>
  <c r="U28" i="7"/>
  <c r="P28" i="7"/>
  <c r="V28" i="7"/>
  <c r="L14" i="7"/>
  <c r="K14" i="7"/>
  <c r="O38" i="6"/>
  <c r="O42" i="6"/>
  <c r="P38" i="6"/>
  <c r="P42" i="6"/>
  <c r="S29" i="6"/>
  <c r="Q38" i="6"/>
  <c r="Q42" i="6"/>
  <c r="T28" i="6"/>
  <c r="O28" i="6"/>
  <c r="T29" i="6"/>
  <c r="P28" i="6"/>
  <c r="O29" i="6"/>
  <c r="U29" i="6" s="1"/>
  <c r="Q28" i="6"/>
  <c r="P29" i="6"/>
  <c r="R28" i="6"/>
  <c r="Q29" i="6"/>
  <c r="T42" i="5"/>
  <c r="S43" i="5"/>
  <c r="R42" i="5"/>
  <c r="O42" i="5"/>
  <c r="T43" i="5"/>
  <c r="U43" i="5" s="1"/>
  <c r="S42" i="5"/>
  <c r="J11" i="5"/>
  <c r="K10" i="5"/>
  <c r="J9" i="5"/>
  <c r="J10" i="5"/>
  <c r="K8" i="5"/>
  <c r="K7" i="5"/>
  <c r="O7" i="5" s="1"/>
  <c r="J12" i="5"/>
  <c r="J7" i="5"/>
  <c r="K13" i="5"/>
  <c r="J13" i="5"/>
  <c r="K11" i="5"/>
  <c r="K12" i="4"/>
  <c r="L11" i="4"/>
  <c r="K10" i="4"/>
  <c r="K13" i="4"/>
  <c r="K14" i="4"/>
  <c r="L13" i="4"/>
  <c r="N32" i="2"/>
  <c r="M32" i="2"/>
  <c r="G17" i="2"/>
  <c r="G14" i="2"/>
  <c r="G11" i="2"/>
  <c r="E11" i="2" s="1"/>
  <c r="M11" i="2" s="1"/>
  <c r="E14" i="2"/>
  <c r="N14" i="2" s="1"/>
  <c r="G13" i="2"/>
  <c r="G10" i="2"/>
  <c r="E10" i="2" s="1"/>
  <c r="N10" i="2" s="1"/>
  <c r="F72" i="1"/>
  <c r="F67" i="1"/>
  <c r="G68" i="1"/>
  <c r="F73" i="1"/>
  <c r="G71" i="1"/>
  <c r="B102" i="1"/>
  <c r="O45" i="1"/>
  <c r="A59" i="1"/>
  <c r="O31" i="1"/>
  <c r="F71" i="1"/>
  <c r="F69" i="1"/>
  <c r="G67" i="1"/>
  <c r="G73" i="1"/>
  <c r="Q73" i="1" s="1"/>
  <c r="P18" i="1"/>
  <c r="U18" i="1"/>
  <c r="V18" i="1"/>
  <c r="G70" i="1"/>
  <c r="Q13" i="8"/>
  <c r="Q10" i="8"/>
  <c r="Q12" i="8"/>
  <c r="K14" i="6"/>
  <c r="K11" i="6"/>
  <c r="K8" i="6"/>
  <c r="K10" i="6"/>
  <c r="K12" i="5"/>
  <c r="K14" i="5"/>
  <c r="T14" i="5" s="1"/>
  <c r="L9" i="4"/>
  <c r="K11" i="4"/>
  <c r="L12" i="4"/>
  <c r="L14" i="4"/>
  <c r="S14" i="4" s="1"/>
  <c r="M9" i="2"/>
  <c r="M10" i="2"/>
  <c r="E12" i="2"/>
  <c r="E13" i="2"/>
  <c r="M13" i="2" s="1"/>
  <c r="M14" i="2"/>
  <c r="M15" i="2"/>
  <c r="N15" i="2"/>
  <c r="G16" i="2"/>
  <c r="E16" i="2" s="1"/>
  <c r="E17" i="2"/>
  <c r="N17" i="2" s="1"/>
  <c r="X17" i="2" s="1"/>
  <c r="G19" i="2"/>
  <c r="M49" i="2"/>
  <c r="F70" i="1"/>
  <c r="G69" i="1"/>
  <c r="E15" i="9"/>
  <c r="D15" i="9"/>
  <c r="F15" i="9" s="1"/>
  <c r="J42" i="9"/>
  <c r="L42" i="9"/>
  <c r="J28" i="9"/>
  <c r="L28" i="9"/>
  <c r="B28" i="9"/>
  <c r="A28" i="9"/>
  <c r="I28" i="9" s="1"/>
  <c r="K14" i="9"/>
  <c r="J14" i="9"/>
  <c r="I14" i="9"/>
  <c r="L14" i="9"/>
  <c r="O15" i="8"/>
  <c r="N15" i="8"/>
  <c r="M15" i="8"/>
  <c r="L15" i="8"/>
  <c r="K15" i="8"/>
  <c r="J15" i="8"/>
  <c r="I15" i="8"/>
  <c r="H15" i="8"/>
  <c r="G15" i="8"/>
  <c r="F15" i="8"/>
  <c r="E15" i="8"/>
  <c r="D15" i="8"/>
  <c r="B42" i="8"/>
  <c r="A28" i="8"/>
  <c r="T28" i="8" s="1"/>
  <c r="A28" i="7"/>
  <c r="O28" i="7" s="1"/>
  <c r="O14" i="7"/>
  <c r="I15" i="6"/>
  <c r="H15" i="6"/>
  <c r="G15" i="6"/>
  <c r="F15" i="6"/>
  <c r="E15" i="6"/>
  <c r="D15" i="6"/>
  <c r="C15" i="6"/>
  <c r="A28" i="6"/>
  <c r="N28" i="6" s="1"/>
  <c r="N14" i="6"/>
  <c r="I15" i="5"/>
  <c r="H15" i="5"/>
  <c r="G15" i="5"/>
  <c r="F15" i="5"/>
  <c r="E15" i="5"/>
  <c r="D15" i="5"/>
  <c r="C15" i="5"/>
  <c r="K28" i="5"/>
  <c r="J28" i="5"/>
  <c r="A28" i="5"/>
  <c r="N28" i="5" s="1"/>
  <c r="N14" i="5"/>
  <c r="J15" i="4"/>
  <c r="I15" i="4"/>
  <c r="G15" i="4"/>
  <c r="F15" i="4"/>
  <c r="E15" i="4"/>
  <c r="C15" i="4"/>
  <c r="T42" i="4"/>
  <c r="P42" i="4"/>
  <c r="S42" i="4"/>
  <c r="T28" i="4"/>
  <c r="P28" i="4"/>
  <c r="S28" i="4"/>
  <c r="B28" i="4"/>
  <c r="B42" i="4" s="1"/>
  <c r="O28" i="4"/>
  <c r="P14" i="4"/>
  <c r="V14" i="4"/>
  <c r="N48" i="2"/>
  <c r="M48" i="2"/>
  <c r="A32" i="2"/>
  <c r="Q32" i="2" s="1"/>
  <c r="E74" i="1"/>
  <c r="D74" i="1"/>
  <c r="C74" i="1"/>
  <c r="K31" i="1"/>
  <c r="J31" i="1"/>
  <c r="I31" i="1"/>
  <c r="H31" i="1"/>
  <c r="G31" i="1"/>
  <c r="F31" i="1"/>
  <c r="E31" i="1"/>
  <c r="D31" i="1"/>
  <c r="G101" i="1"/>
  <c r="Q101" i="1" s="1"/>
  <c r="F101" i="1"/>
  <c r="G87" i="1"/>
  <c r="P87" i="1" s="1"/>
  <c r="F87" i="1"/>
  <c r="L58" i="1"/>
  <c r="T58" i="1" s="1"/>
  <c r="L44" i="1"/>
  <c r="W44" i="1" s="1"/>
  <c r="L30" i="1"/>
  <c r="T30" i="1" s="1"/>
  <c r="B30" i="1"/>
  <c r="B44" i="1" s="1"/>
  <c r="B58" i="1" s="1"/>
  <c r="B73" i="1" s="1"/>
  <c r="B87" i="1" s="1"/>
  <c r="B101" i="1" s="1"/>
  <c r="AG14" i="8" l="1"/>
  <c r="Q15" i="8"/>
  <c r="U15" i="8" s="1"/>
  <c r="P15" i="8"/>
  <c r="W28" i="7"/>
  <c r="Q14" i="7"/>
  <c r="U14" i="7"/>
  <c r="V14" i="7"/>
  <c r="P14" i="7"/>
  <c r="T14" i="7"/>
  <c r="R14" i="7"/>
  <c r="S14" i="7"/>
  <c r="U42" i="6"/>
  <c r="U28" i="6"/>
  <c r="K15" i="6"/>
  <c r="O15" i="6" s="1"/>
  <c r="J15" i="6"/>
  <c r="S14" i="6"/>
  <c r="T14" i="6"/>
  <c r="R14" i="6"/>
  <c r="P14" i="6"/>
  <c r="Q14" i="6"/>
  <c r="O14" i="6"/>
  <c r="U42" i="5"/>
  <c r="T28" i="5"/>
  <c r="S28" i="5"/>
  <c r="R28" i="5"/>
  <c r="O28" i="5"/>
  <c r="Q28" i="5"/>
  <c r="P28" i="5"/>
  <c r="Q14" i="5"/>
  <c r="R14" i="5"/>
  <c r="O14" i="5"/>
  <c r="S14" i="5"/>
  <c r="P14" i="5"/>
  <c r="T14" i="4"/>
  <c r="M17" i="2"/>
  <c r="N13" i="2"/>
  <c r="T32" i="2"/>
  <c r="U32" i="2"/>
  <c r="S32" i="2"/>
  <c r="X32" i="2"/>
  <c r="R32" i="2"/>
  <c r="W32" i="2"/>
  <c r="V32" i="2"/>
  <c r="E19" i="2"/>
  <c r="N19" i="2" s="1"/>
  <c r="U58" i="1"/>
  <c r="Q58" i="1"/>
  <c r="S58" i="1"/>
  <c r="U44" i="1"/>
  <c r="L31" i="1"/>
  <c r="P31" i="1" s="1"/>
  <c r="A74" i="1"/>
  <c r="O59" i="1"/>
  <c r="Q44" i="1"/>
  <c r="G74" i="1"/>
  <c r="F74" i="1"/>
  <c r="P44" i="1"/>
  <c r="Q87" i="1"/>
  <c r="R87" i="1" s="1"/>
  <c r="T44" i="1"/>
  <c r="W58" i="1"/>
  <c r="W18" i="1"/>
  <c r="N11" i="2"/>
  <c r="M12" i="2"/>
  <c r="N12" i="2"/>
  <c r="N16" i="2"/>
  <c r="M16" i="2"/>
  <c r="V17" i="2"/>
  <c r="T17" i="2"/>
  <c r="W17" i="2"/>
  <c r="R17" i="2"/>
  <c r="S17" i="2"/>
  <c r="U17" i="2"/>
  <c r="K42" i="9"/>
  <c r="M42" i="9" s="1"/>
  <c r="A42" i="9"/>
  <c r="I42" i="9" s="1"/>
  <c r="K28" i="9"/>
  <c r="M28" i="9" s="1"/>
  <c r="M14" i="9"/>
  <c r="A42" i="8"/>
  <c r="T42" i="8" s="1"/>
  <c r="A42" i="7"/>
  <c r="O42" i="7" s="1"/>
  <c r="A42" i="6"/>
  <c r="N42" i="6" s="1"/>
  <c r="A42" i="5"/>
  <c r="N42" i="5" s="1"/>
  <c r="Q42" i="4"/>
  <c r="U42" i="4"/>
  <c r="R42" i="4"/>
  <c r="V42" i="4"/>
  <c r="A42" i="4"/>
  <c r="O42" i="4" s="1"/>
  <c r="Q28" i="4"/>
  <c r="U28" i="4"/>
  <c r="R28" i="4"/>
  <c r="V28" i="4"/>
  <c r="Q14" i="4"/>
  <c r="U14" i="4"/>
  <c r="R14" i="4"/>
  <c r="Q48" i="2"/>
  <c r="P101" i="1"/>
  <c r="R101" i="1" s="1"/>
  <c r="P73" i="1"/>
  <c r="R73" i="1" s="1"/>
  <c r="A44" i="1"/>
  <c r="R58" i="1"/>
  <c r="V58" i="1"/>
  <c r="P58" i="1"/>
  <c r="R44" i="1"/>
  <c r="V44" i="1"/>
  <c r="S44" i="1"/>
  <c r="V30" i="1"/>
  <c r="Q30" i="1"/>
  <c r="U30" i="1"/>
  <c r="R30" i="1"/>
  <c r="S30" i="1"/>
  <c r="W30" i="1"/>
  <c r="P30" i="1"/>
  <c r="T15" i="1"/>
  <c r="O15" i="1"/>
  <c r="J15" i="1"/>
  <c r="G15" i="1"/>
  <c r="M19" i="2" l="1"/>
  <c r="W14" i="7"/>
  <c r="T15" i="6"/>
  <c r="S15" i="6"/>
  <c r="Q15" i="6"/>
  <c r="P15" i="6"/>
  <c r="U15" i="6" s="1"/>
  <c r="U14" i="6"/>
  <c r="R15" i="6"/>
  <c r="U28" i="5"/>
  <c r="Y32" i="2"/>
  <c r="V19" i="2"/>
  <c r="W19" i="2"/>
  <c r="U19" i="2"/>
  <c r="S19" i="2"/>
  <c r="T19" i="2"/>
  <c r="X19" i="2"/>
  <c r="R19" i="2"/>
  <c r="R31" i="1"/>
  <c r="A58" i="1"/>
  <c r="O58" i="1" s="1"/>
  <c r="O44" i="1"/>
  <c r="V15" i="1"/>
  <c r="C15" i="1"/>
  <c r="Q31" i="1"/>
  <c r="P15" i="1"/>
  <c r="A88" i="1"/>
  <c r="O74" i="1"/>
  <c r="W42" i="4"/>
  <c r="V16" i="2"/>
  <c r="T16" i="2"/>
  <c r="X16" i="2"/>
  <c r="W16" i="2"/>
  <c r="U16" i="2"/>
  <c r="S16" i="2"/>
  <c r="R16" i="2"/>
  <c r="Y17" i="2"/>
  <c r="X58" i="1"/>
  <c r="X44" i="1"/>
  <c r="W28" i="4"/>
  <c r="W14" i="4"/>
  <c r="X30" i="1"/>
  <c r="U15" i="1"/>
  <c r="W15" i="1" s="1"/>
  <c r="B41" i="7"/>
  <c r="B26" i="7"/>
  <c r="B40" i="7" s="1"/>
  <c r="B25" i="7"/>
  <c r="B39" i="7" s="1"/>
  <c r="B24" i="7"/>
  <c r="B38" i="7" s="1"/>
  <c r="B23" i="7"/>
  <c r="B37" i="7" s="1"/>
  <c r="B22" i="7"/>
  <c r="B36" i="7" s="1"/>
  <c r="B21" i="7"/>
  <c r="B35" i="7" s="1"/>
  <c r="B29" i="1"/>
  <c r="B43" i="1" s="1"/>
  <c r="B57" i="1" s="1"/>
  <c r="B72" i="1" s="1"/>
  <c r="B86" i="1" s="1"/>
  <c r="B100" i="1" s="1"/>
  <c r="B28" i="1"/>
  <c r="B42" i="1" s="1"/>
  <c r="B56" i="1" s="1"/>
  <c r="B71" i="1" s="1"/>
  <c r="B85" i="1" s="1"/>
  <c r="B99" i="1" s="1"/>
  <c r="A28" i="1"/>
  <c r="B27" i="1"/>
  <c r="B41" i="1" s="1"/>
  <c r="B55" i="1" s="1"/>
  <c r="A27" i="1"/>
  <c r="A41" i="1" s="1"/>
  <c r="B26" i="1"/>
  <c r="B40" i="1" s="1"/>
  <c r="B54" i="1" s="1"/>
  <c r="A26" i="1"/>
  <c r="O26" i="1" s="1"/>
  <c r="B25" i="1"/>
  <c r="B39" i="1" s="1"/>
  <c r="B53" i="1" s="1"/>
  <c r="B68" i="1" s="1"/>
  <c r="B82" i="1" s="1"/>
  <c r="B96" i="1" s="1"/>
  <c r="A25" i="1"/>
  <c r="B24" i="1"/>
  <c r="B38" i="1" s="1"/>
  <c r="B52" i="1" s="1"/>
  <c r="B67" i="1" s="1"/>
  <c r="B81" i="1" s="1"/>
  <c r="B95" i="1" s="1"/>
  <c r="A24" i="1"/>
  <c r="A38" i="1" s="1"/>
  <c r="A52" i="1" s="1"/>
  <c r="B23" i="1"/>
  <c r="B37" i="1" s="1"/>
  <c r="B51" i="1" s="1"/>
  <c r="B66" i="1" s="1"/>
  <c r="B80" i="1" s="1"/>
  <c r="B94" i="1" s="1"/>
  <c r="A23" i="1"/>
  <c r="A37" i="1" s="1"/>
  <c r="O16" i="1"/>
  <c r="O14" i="1"/>
  <c r="O13" i="1"/>
  <c r="O12" i="1"/>
  <c r="O11" i="1"/>
  <c r="O10" i="1"/>
  <c r="O9" i="1"/>
  <c r="O8" i="1"/>
  <c r="T16" i="1"/>
  <c r="T14" i="1"/>
  <c r="T13" i="1"/>
  <c r="T12" i="1"/>
  <c r="T11" i="1"/>
  <c r="T10" i="1"/>
  <c r="T9" i="1"/>
  <c r="T8" i="1"/>
  <c r="G16" i="1"/>
  <c r="G14" i="1"/>
  <c r="G13" i="1"/>
  <c r="G12" i="1"/>
  <c r="G11" i="1"/>
  <c r="G10" i="1"/>
  <c r="G9" i="1"/>
  <c r="G8" i="1"/>
  <c r="A42" i="2"/>
  <c r="Q42" i="2" s="1"/>
  <c r="B31" i="2"/>
  <c r="B47" i="2" s="1"/>
  <c r="A31" i="2"/>
  <c r="A47" i="2" s="1"/>
  <c r="Q47" i="2" s="1"/>
  <c r="B30" i="2"/>
  <c r="B46" i="2" s="1"/>
  <c r="A30" i="2"/>
  <c r="Q30" i="2" s="1"/>
  <c r="B29" i="2"/>
  <c r="B45" i="2" s="1"/>
  <c r="A29" i="2"/>
  <c r="A45" i="2" s="1"/>
  <c r="Q45" i="2" s="1"/>
  <c r="B28" i="2"/>
  <c r="B44" i="2" s="1"/>
  <c r="A28" i="2"/>
  <c r="Q28" i="2" s="1"/>
  <c r="B27" i="2"/>
  <c r="B43" i="2" s="1"/>
  <c r="A27" i="2"/>
  <c r="A43" i="2" s="1"/>
  <c r="Q43" i="2" s="1"/>
  <c r="B26" i="2"/>
  <c r="B42" i="2" s="1"/>
  <c r="A26" i="2"/>
  <c r="Q26" i="2" s="1"/>
  <c r="B25" i="2"/>
  <c r="B41" i="2" s="1"/>
  <c r="A25" i="2"/>
  <c r="A41" i="2" s="1"/>
  <c r="Q41" i="2" s="1"/>
  <c r="Q31" i="2"/>
  <c r="Q29" i="2"/>
  <c r="Q27" i="2"/>
  <c r="Q25" i="2"/>
  <c r="Q14" i="2"/>
  <c r="Q13" i="2"/>
  <c r="Q12" i="2"/>
  <c r="Q11" i="2"/>
  <c r="Q10" i="2"/>
  <c r="Q9" i="2"/>
  <c r="B27" i="4"/>
  <c r="B41" i="4" s="1"/>
  <c r="O27" i="4"/>
  <c r="B26" i="4"/>
  <c r="B40" i="4" s="1"/>
  <c r="A26" i="4"/>
  <c r="O26" i="4" s="1"/>
  <c r="B25" i="4"/>
  <c r="B39" i="4" s="1"/>
  <c r="A25" i="4"/>
  <c r="A39" i="4" s="1"/>
  <c r="O39" i="4" s="1"/>
  <c r="B24" i="4"/>
  <c r="B38" i="4" s="1"/>
  <c r="A24" i="4"/>
  <c r="O24" i="4" s="1"/>
  <c r="B23" i="4"/>
  <c r="B37" i="4" s="1"/>
  <c r="A23" i="4"/>
  <c r="O23" i="4" s="1"/>
  <c r="B22" i="4"/>
  <c r="B36" i="4" s="1"/>
  <c r="A22" i="4"/>
  <c r="O22" i="4" s="1"/>
  <c r="B21" i="4"/>
  <c r="B35" i="4" s="1"/>
  <c r="A21" i="4"/>
  <c r="O21" i="4" s="1"/>
  <c r="O25" i="4"/>
  <c r="O9" i="4"/>
  <c r="O8" i="4"/>
  <c r="O7" i="4"/>
  <c r="B27" i="5"/>
  <c r="B41" i="5" s="1"/>
  <c r="A27" i="5"/>
  <c r="A41" i="5" s="1"/>
  <c r="N41" i="5" s="1"/>
  <c r="B26" i="5"/>
  <c r="B40" i="5" s="1"/>
  <c r="A26" i="5"/>
  <c r="A40" i="5" s="1"/>
  <c r="N40" i="5" s="1"/>
  <c r="B25" i="5"/>
  <c r="B39" i="5" s="1"/>
  <c r="A25" i="5"/>
  <c r="A39" i="5" s="1"/>
  <c r="N39" i="5" s="1"/>
  <c r="B24" i="5"/>
  <c r="B38" i="5" s="1"/>
  <c r="A24" i="5"/>
  <c r="A38" i="5" s="1"/>
  <c r="N38" i="5" s="1"/>
  <c r="B23" i="5"/>
  <c r="B37" i="5" s="1"/>
  <c r="A23" i="5"/>
  <c r="A37" i="5" s="1"/>
  <c r="N37" i="5" s="1"/>
  <c r="B22" i="5"/>
  <c r="B36" i="5" s="1"/>
  <c r="A22" i="5"/>
  <c r="A36" i="5" s="1"/>
  <c r="N36" i="5" s="1"/>
  <c r="B21" i="5"/>
  <c r="B35" i="5" s="1"/>
  <c r="A21" i="5"/>
  <c r="A35" i="5" s="1"/>
  <c r="N35" i="5" s="1"/>
  <c r="N13" i="5"/>
  <c r="N12" i="5"/>
  <c r="N11" i="5"/>
  <c r="N10" i="5"/>
  <c r="N9" i="5"/>
  <c r="N8" i="5"/>
  <c r="N7" i="5"/>
  <c r="A1" i="2"/>
  <c r="A1" i="4"/>
  <c r="A1" i="5"/>
  <c r="A1" i="6"/>
  <c r="A1" i="7"/>
  <c r="A1" i="8"/>
  <c r="A1" i="9"/>
  <c r="D11" i="11"/>
  <c r="D13" i="11" s="1"/>
  <c r="D15" i="11" s="1"/>
  <c r="D17" i="11" s="1"/>
  <c r="D19" i="11" s="1"/>
  <c r="D21" i="11" s="1"/>
  <c r="D23" i="11" s="1"/>
  <c r="D25" i="11" s="1"/>
  <c r="A29" i="6"/>
  <c r="A43" i="6" s="1"/>
  <c r="N43" i="6" s="1"/>
  <c r="A27" i="6"/>
  <c r="A41" i="6" s="1"/>
  <c r="N41" i="6" s="1"/>
  <c r="A26" i="6"/>
  <c r="A40" i="6" s="1"/>
  <c r="A25" i="6"/>
  <c r="A39" i="6" s="1"/>
  <c r="N39" i="6" s="1"/>
  <c r="B38" i="6"/>
  <c r="A24" i="6"/>
  <c r="A38" i="6" s="1"/>
  <c r="N38" i="6" s="1"/>
  <c r="B37" i="6"/>
  <c r="A23" i="6"/>
  <c r="A37" i="6" s="1"/>
  <c r="N37" i="6" s="1"/>
  <c r="B22" i="6"/>
  <c r="B36" i="6" s="1"/>
  <c r="A22" i="6"/>
  <c r="A36" i="6" s="1"/>
  <c r="B21" i="6"/>
  <c r="B35" i="6" s="1"/>
  <c r="A21" i="6"/>
  <c r="A35" i="6" s="1"/>
  <c r="N35" i="6" s="1"/>
  <c r="N40" i="6"/>
  <c r="N36" i="6"/>
  <c r="N27" i="6"/>
  <c r="N26" i="6"/>
  <c r="N25" i="6"/>
  <c r="N24" i="6"/>
  <c r="N23" i="6"/>
  <c r="N22" i="6"/>
  <c r="N21" i="6"/>
  <c r="N13" i="6"/>
  <c r="N12" i="6"/>
  <c r="N11" i="6"/>
  <c r="N10" i="6"/>
  <c r="N9" i="6"/>
  <c r="N8" i="6"/>
  <c r="N7" i="6"/>
  <c r="A27" i="7"/>
  <c r="A41" i="7" s="1"/>
  <c r="O41" i="7" s="1"/>
  <c r="A26" i="7"/>
  <c r="A40" i="7" s="1"/>
  <c r="O40" i="7" s="1"/>
  <c r="A25" i="7"/>
  <c r="A39" i="7" s="1"/>
  <c r="O39" i="7" s="1"/>
  <c r="A24" i="7"/>
  <c r="A38" i="7" s="1"/>
  <c r="O38" i="7" s="1"/>
  <c r="A23" i="7"/>
  <c r="A37" i="7" s="1"/>
  <c r="O37" i="7" s="1"/>
  <c r="A22" i="7"/>
  <c r="A36" i="7" s="1"/>
  <c r="O36" i="7" s="1"/>
  <c r="A21" i="7"/>
  <c r="A35" i="7" s="1"/>
  <c r="O35" i="7" s="1"/>
  <c r="O24" i="7"/>
  <c r="O13" i="7"/>
  <c r="O12" i="7"/>
  <c r="O11" i="7"/>
  <c r="O10" i="7"/>
  <c r="O9" i="7"/>
  <c r="O8" i="7"/>
  <c r="O7" i="7"/>
  <c r="T13" i="8"/>
  <c r="T12" i="8"/>
  <c r="T11" i="8"/>
  <c r="T10" i="8"/>
  <c r="T9" i="8"/>
  <c r="T8" i="8"/>
  <c r="T7" i="8"/>
  <c r="A43" i="8"/>
  <c r="T43" i="8" s="1"/>
  <c r="B41" i="8"/>
  <c r="A27" i="8"/>
  <c r="T27" i="8" s="1"/>
  <c r="B40" i="8"/>
  <c r="A26" i="8"/>
  <c r="A40" i="8" s="1"/>
  <c r="T40" i="8" s="1"/>
  <c r="B39" i="8"/>
  <c r="A25" i="8"/>
  <c r="T25" i="8" s="1"/>
  <c r="B38" i="8"/>
  <c r="A24" i="8"/>
  <c r="A38" i="8" s="1"/>
  <c r="T38" i="8" s="1"/>
  <c r="B37" i="8"/>
  <c r="A23" i="8"/>
  <c r="T23" i="8" s="1"/>
  <c r="B36" i="8"/>
  <c r="A22" i="8"/>
  <c r="T22" i="8" s="1"/>
  <c r="B21" i="8"/>
  <c r="B35" i="8" s="1"/>
  <c r="A21" i="8"/>
  <c r="T21" i="8" s="1"/>
  <c r="I40" i="9"/>
  <c r="I27" i="9"/>
  <c r="I26" i="9"/>
  <c r="I23" i="9"/>
  <c r="I22" i="9"/>
  <c r="B29" i="9"/>
  <c r="I29" i="9"/>
  <c r="B27" i="9"/>
  <c r="A27" i="9"/>
  <c r="A41" i="9" s="1"/>
  <c r="I41" i="9" s="1"/>
  <c r="B26" i="9"/>
  <c r="A26" i="9"/>
  <c r="A40" i="9" s="1"/>
  <c r="B25" i="9"/>
  <c r="A25" i="9"/>
  <c r="A39" i="9" s="1"/>
  <c r="I39" i="9" s="1"/>
  <c r="B24" i="9"/>
  <c r="A24" i="9"/>
  <c r="I24" i="9" s="1"/>
  <c r="B23" i="9"/>
  <c r="A23" i="9"/>
  <c r="A37" i="9" s="1"/>
  <c r="I37" i="9" s="1"/>
  <c r="B22" i="9"/>
  <c r="A22" i="9"/>
  <c r="A36" i="9" s="1"/>
  <c r="I36" i="9" s="1"/>
  <c r="B21" i="9"/>
  <c r="B35" i="9" s="1"/>
  <c r="A21" i="9"/>
  <c r="A35" i="9" s="1"/>
  <c r="I35" i="9" s="1"/>
  <c r="I9" i="9"/>
  <c r="I10" i="9"/>
  <c r="I11" i="9"/>
  <c r="I12" i="9"/>
  <c r="I13" i="9"/>
  <c r="I8" i="9"/>
  <c r="I7" i="9"/>
  <c r="O25" i="7" l="1"/>
  <c r="O22" i="7"/>
  <c r="O23" i="7"/>
  <c r="N23" i="5"/>
  <c r="Y19" i="2"/>
  <c r="B70" i="1"/>
  <c r="B84" i="1" s="1"/>
  <c r="B98" i="1" s="1"/>
  <c r="A42" i="1"/>
  <c r="A56" i="1" s="1"/>
  <c r="O56" i="1" s="1"/>
  <c r="O28" i="1"/>
  <c r="B69" i="1"/>
  <c r="B83" i="1" s="1"/>
  <c r="B97" i="1" s="1"/>
  <c r="O88" i="1"/>
  <c r="A102" i="1"/>
  <c r="O102" i="1" s="1"/>
  <c r="O26" i="7"/>
  <c r="O21" i="7"/>
  <c r="O27" i="7"/>
  <c r="N21" i="5"/>
  <c r="N25" i="5"/>
  <c r="N27" i="5"/>
  <c r="Y16" i="2"/>
  <c r="N24" i="5"/>
  <c r="N22" i="5"/>
  <c r="N26" i="5"/>
  <c r="A73" i="1"/>
  <c r="O73" i="1" s="1"/>
  <c r="O37" i="1"/>
  <c r="A51" i="1"/>
  <c r="A55" i="1"/>
  <c r="O41" i="1"/>
  <c r="A43" i="1"/>
  <c r="O23" i="1"/>
  <c r="A44" i="2"/>
  <c r="Q44" i="2" s="1"/>
  <c r="O27" i="1"/>
  <c r="A36" i="4"/>
  <c r="O36" i="4" s="1"/>
  <c r="A46" i="2"/>
  <c r="Q46" i="2" s="1"/>
  <c r="O52" i="1"/>
  <c r="A67" i="1"/>
  <c r="A71" i="1"/>
  <c r="O38" i="1"/>
  <c r="A40" i="4"/>
  <c r="O40" i="4" s="1"/>
  <c r="A39" i="1"/>
  <c r="O25" i="1"/>
  <c r="A38" i="4"/>
  <c r="O38" i="4" s="1"/>
  <c r="A38" i="9"/>
  <c r="I38" i="9" s="1"/>
  <c r="O24" i="1"/>
  <c r="A40" i="1"/>
  <c r="A35" i="4"/>
  <c r="O35" i="4" s="1"/>
  <c r="A37" i="4"/>
  <c r="O37" i="4" s="1"/>
  <c r="A41" i="4"/>
  <c r="O41" i="4" s="1"/>
  <c r="I21" i="9"/>
  <c r="I25" i="9"/>
  <c r="T24" i="8"/>
  <c r="T26" i="8"/>
  <c r="A37" i="8"/>
  <c r="T37" i="8" s="1"/>
  <c r="A39" i="8"/>
  <c r="T39" i="8" s="1"/>
  <c r="A41" i="8"/>
  <c r="T41" i="8" s="1"/>
  <c r="A36" i="8"/>
  <c r="T36" i="8" s="1"/>
  <c r="A35" i="8"/>
  <c r="T35" i="8" s="1"/>
  <c r="O42" i="1" l="1"/>
  <c r="A57" i="1"/>
  <c r="O43" i="1"/>
  <c r="A87" i="1"/>
  <c r="A101" i="1" s="1"/>
  <c r="O101" i="1" s="1"/>
  <c r="O40" i="1"/>
  <c r="A54" i="1"/>
  <c r="A53" i="1"/>
  <c r="O39" i="1"/>
  <c r="A85" i="1"/>
  <c r="O71" i="1"/>
  <c r="O55" i="1"/>
  <c r="A70" i="1"/>
  <c r="O67" i="1"/>
  <c r="A81" i="1"/>
  <c r="O51" i="1"/>
  <c r="A66" i="1"/>
  <c r="G102" i="1"/>
  <c r="Q102" i="1" s="1"/>
  <c r="F102" i="1"/>
  <c r="J16" i="1"/>
  <c r="C16" i="1" s="1"/>
  <c r="J15" i="9"/>
  <c r="P16" i="1" l="1"/>
  <c r="U16" i="1"/>
  <c r="V16" i="1"/>
  <c r="X29" i="8"/>
  <c r="Y43" i="8"/>
  <c r="X15" i="8"/>
  <c r="R43" i="6"/>
  <c r="X49" i="2"/>
  <c r="V48" i="2"/>
  <c r="R48" i="2"/>
  <c r="U48" i="2"/>
  <c r="T48" i="2"/>
  <c r="S48" i="2"/>
  <c r="X48" i="2"/>
  <c r="W48" i="2"/>
  <c r="O87" i="1"/>
  <c r="A69" i="1"/>
  <c r="O54" i="1"/>
  <c r="A72" i="1"/>
  <c r="O57" i="1"/>
  <c r="O85" i="1"/>
  <c r="A99" i="1"/>
  <c r="O99" i="1" s="1"/>
  <c r="A95" i="1"/>
  <c r="O95" i="1" s="1"/>
  <c r="O81" i="1"/>
  <c r="O66" i="1"/>
  <c r="A80" i="1"/>
  <c r="O70" i="1"/>
  <c r="A84" i="1"/>
  <c r="A68" i="1"/>
  <c r="O53" i="1"/>
  <c r="P102" i="1"/>
  <c r="R102" i="1" s="1"/>
  <c r="U49" i="2"/>
  <c r="R49" i="2"/>
  <c r="V49" i="2"/>
  <c r="S49" i="2"/>
  <c r="W49" i="2"/>
  <c r="T49" i="2"/>
  <c r="Q43" i="6"/>
  <c r="P43" i="6"/>
  <c r="O43" i="6"/>
  <c r="T43" i="6"/>
  <c r="S43" i="6"/>
  <c r="AB43" i="8"/>
  <c r="AA43" i="8"/>
  <c r="AF43" i="8"/>
  <c r="X43" i="8"/>
  <c r="AE43" i="8"/>
  <c r="W43" i="8"/>
  <c r="AD29" i="8"/>
  <c r="Z15" i="8"/>
  <c r="AA15" i="8"/>
  <c r="AE15" i="8"/>
  <c r="W15" i="8"/>
  <c r="AD15" i="8"/>
  <c r="V15" i="8"/>
  <c r="AD43" i="8"/>
  <c r="Z43" i="8"/>
  <c r="V43" i="8"/>
  <c r="U43" i="8"/>
  <c r="AC43" i="8"/>
  <c r="AE29" i="8"/>
  <c r="AA29" i="8"/>
  <c r="W29" i="8"/>
  <c r="Z29" i="8"/>
  <c r="V29" i="8"/>
  <c r="AC29" i="8"/>
  <c r="Y29" i="8"/>
  <c r="AF29" i="8"/>
  <c r="AB29" i="8"/>
  <c r="AC15" i="8"/>
  <c r="Y15" i="8"/>
  <c r="AF15" i="8"/>
  <c r="AB15" i="8"/>
  <c r="L29" i="9"/>
  <c r="K29" i="9"/>
  <c r="L15" i="9"/>
  <c r="K15" i="9"/>
  <c r="J29" i="5"/>
  <c r="K29" i="5"/>
  <c r="J15" i="5"/>
  <c r="K15" i="5"/>
  <c r="Q43" i="4"/>
  <c r="P29" i="4"/>
  <c r="K15" i="4"/>
  <c r="L15" i="4"/>
  <c r="R15" i="4" s="1"/>
  <c r="F88" i="1"/>
  <c r="G88" i="1"/>
  <c r="P88" i="1" s="1"/>
  <c r="P74" i="1"/>
  <c r="L59" i="1"/>
  <c r="S59" i="1" s="1"/>
  <c r="L45" i="1"/>
  <c r="AG29" i="8" l="1"/>
  <c r="AG42" i="8"/>
  <c r="AG28" i="8"/>
  <c r="Y48" i="2"/>
  <c r="Q45" i="1"/>
  <c r="P45" i="1"/>
  <c r="S31" i="1"/>
  <c r="M43" i="9"/>
  <c r="S15" i="5"/>
  <c r="W16" i="1"/>
  <c r="O84" i="1"/>
  <c r="A98" i="1"/>
  <c r="O98" i="1" s="1"/>
  <c r="A82" i="1"/>
  <c r="O68" i="1"/>
  <c r="O72" i="1"/>
  <c r="A86" i="1"/>
  <c r="A100" i="1" s="1"/>
  <c r="M15" i="9"/>
  <c r="O80" i="1"/>
  <c r="A94" i="1"/>
  <c r="O94" i="1" s="1"/>
  <c r="M29" i="9"/>
  <c r="A83" i="1"/>
  <c r="O69" i="1"/>
  <c r="T43" i="4"/>
  <c r="P43" i="4"/>
  <c r="P29" i="5"/>
  <c r="T29" i="5"/>
  <c r="Q29" i="5"/>
  <c r="O29" i="5"/>
  <c r="R29" i="5"/>
  <c r="S29" i="5"/>
  <c r="P15" i="5"/>
  <c r="T15" i="5"/>
  <c r="Q15" i="5"/>
  <c r="R15" i="5"/>
  <c r="O15" i="5"/>
  <c r="U43" i="6"/>
  <c r="AG43" i="8"/>
  <c r="AG15" i="8"/>
  <c r="S43" i="4"/>
  <c r="V43" i="4"/>
  <c r="R43" i="4"/>
  <c r="U43" i="4"/>
  <c r="Y49" i="2"/>
  <c r="V59" i="1"/>
  <c r="R59" i="1"/>
  <c r="U59" i="1"/>
  <c r="Q59" i="1"/>
  <c r="T59" i="1"/>
  <c r="P59" i="1"/>
  <c r="W59" i="1"/>
  <c r="V29" i="4"/>
  <c r="R29" i="4"/>
  <c r="S29" i="4"/>
  <c r="U29" i="4"/>
  <c r="Q29" i="4"/>
  <c r="T29" i="4"/>
  <c r="Q88" i="1"/>
  <c r="R88" i="1" s="1"/>
  <c r="T45" i="1"/>
  <c r="W45" i="1"/>
  <c r="S45" i="1"/>
  <c r="V45" i="1"/>
  <c r="R45" i="1"/>
  <c r="U45" i="1"/>
  <c r="U15" i="4"/>
  <c r="Q15" i="4"/>
  <c r="T15" i="4"/>
  <c r="P15" i="4"/>
  <c r="S15" i="4"/>
  <c r="V15" i="4"/>
  <c r="Q74" i="1"/>
  <c r="R74" i="1" s="1"/>
  <c r="V31" i="1"/>
  <c r="U31" i="1"/>
  <c r="T31" i="1"/>
  <c r="W31" i="1"/>
  <c r="M33" i="2"/>
  <c r="N33" i="2"/>
  <c r="R33" i="2" l="1"/>
  <c r="U14" i="5"/>
  <c r="W43" i="4"/>
  <c r="W15" i="4"/>
  <c r="U15" i="5"/>
  <c r="O82" i="1"/>
  <c r="A96" i="1"/>
  <c r="O96" i="1" s="1"/>
  <c r="O100" i="1"/>
  <c r="O86" i="1"/>
  <c r="A97" i="1"/>
  <c r="O97" i="1" s="1"/>
  <c r="O83" i="1"/>
  <c r="V33" i="2"/>
  <c r="T33" i="2"/>
  <c r="S33" i="2"/>
  <c r="U33" i="2"/>
  <c r="X33" i="2"/>
  <c r="W33" i="2"/>
  <c r="W29" i="4"/>
  <c r="U29" i="5"/>
  <c r="X59" i="1"/>
  <c r="X45" i="1"/>
  <c r="X31" i="1"/>
  <c r="AD39" i="8"/>
  <c r="X40" i="8"/>
  <c r="W39" i="8"/>
  <c r="U38" i="8"/>
  <c r="U37" i="8"/>
  <c r="X36" i="8"/>
  <c r="Q35" i="8"/>
  <c r="V35" i="8" s="1"/>
  <c r="W26" i="8"/>
  <c r="U25" i="8"/>
  <c r="Y24" i="8"/>
  <c r="X23" i="8"/>
  <c r="W22" i="8"/>
  <c r="Q21" i="8"/>
  <c r="V21" i="8" s="1"/>
  <c r="Y8" i="8"/>
  <c r="V9" i="8"/>
  <c r="W10" i="8"/>
  <c r="X11" i="8"/>
  <c r="Y12" i="8"/>
  <c r="U13" i="8"/>
  <c r="X7" i="8"/>
  <c r="R36" i="7"/>
  <c r="V38" i="7"/>
  <c r="V40" i="7"/>
  <c r="P40" i="7"/>
  <c r="Q41" i="7"/>
  <c r="S40" i="7"/>
  <c r="Q39" i="7"/>
  <c r="S38" i="7"/>
  <c r="Q37" i="7"/>
  <c r="S36" i="7"/>
  <c r="L35" i="7"/>
  <c r="Q35" i="7" s="1"/>
  <c r="R26" i="7"/>
  <c r="T25" i="7"/>
  <c r="R24" i="7"/>
  <c r="T23" i="7"/>
  <c r="R22" i="7"/>
  <c r="T21" i="7"/>
  <c r="P8" i="7"/>
  <c r="P9" i="7"/>
  <c r="P10" i="7"/>
  <c r="P11" i="7"/>
  <c r="P12" i="7"/>
  <c r="P7" i="7"/>
  <c r="S41" i="6"/>
  <c r="P40" i="6"/>
  <c r="S37" i="6"/>
  <c r="P36" i="6"/>
  <c r="Q35" i="6"/>
  <c r="R26" i="6"/>
  <c r="S25" i="6"/>
  <c r="P24" i="6"/>
  <c r="Q23" i="6"/>
  <c r="R22" i="6"/>
  <c r="S21" i="6"/>
  <c r="R8" i="6"/>
  <c r="R9" i="6"/>
  <c r="S10" i="6"/>
  <c r="P11" i="6"/>
  <c r="P12" i="6"/>
  <c r="Q13" i="6"/>
  <c r="K7" i="6"/>
  <c r="O7" i="6" s="1"/>
  <c r="Q9" i="6"/>
  <c r="S9" i="6"/>
  <c r="P7" i="5"/>
  <c r="Q41" i="5"/>
  <c r="R39" i="5"/>
  <c r="S38" i="5"/>
  <c r="P37" i="5"/>
  <c r="K27" i="5"/>
  <c r="R27" i="5" s="1"/>
  <c r="K26" i="5"/>
  <c r="O26" i="5" s="1"/>
  <c r="K25" i="5"/>
  <c r="P25" i="5" s="1"/>
  <c r="K24" i="5"/>
  <c r="Q24" i="5" s="1"/>
  <c r="K23" i="5"/>
  <c r="R23" i="5" s="1"/>
  <c r="K22" i="5"/>
  <c r="O22" i="5" s="1"/>
  <c r="K21" i="5"/>
  <c r="P21" i="5" s="1"/>
  <c r="Q8" i="5"/>
  <c r="P9" i="5"/>
  <c r="Q10" i="5"/>
  <c r="P11" i="5"/>
  <c r="Q12" i="5"/>
  <c r="U41" i="4"/>
  <c r="P27" i="4"/>
  <c r="T13" i="4"/>
  <c r="S13" i="6" l="1"/>
  <c r="S11" i="6"/>
  <c r="Z39" i="8"/>
  <c r="V39" i="8"/>
  <c r="R27" i="7"/>
  <c r="Q11" i="6"/>
  <c r="R10" i="6"/>
  <c r="Q8" i="6"/>
  <c r="S12" i="6"/>
  <c r="P27" i="6"/>
  <c r="R12" i="6"/>
  <c r="Q12" i="6"/>
  <c r="S8" i="6"/>
  <c r="T8" i="6"/>
  <c r="P8" i="6"/>
  <c r="T12" i="6"/>
  <c r="R13" i="6"/>
  <c r="T13" i="6"/>
  <c r="P13" i="6"/>
  <c r="R11" i="6"/>
  <c r="T9" i="6"/>
  <c r="P9" i="6"/>
  <c r="P36" i="7"/>
  <c r="R40" i="7"/>
  <c r="V36" i="7"/>
  <c r="U24" i="8"/>
  <c r="AA40" i="8"/>
  <c r="V40" i="8"/>
  <c r="Y39" i="8"/>
  <c r="AE36" i="8"/>
  <c r="Z36" i="8"/>
  <c r="AC35" i="8"/>
  <c r="AD26" i="8"/>
  <c r="AE24" i="8"/>
  <c r="Z24" i="8"/>
  <c r="AE23" i="8"/>
  <c r="W23" i="8"/>
  <c r="Z22" i="8"/>
  <c r="AE40" i="8"/>
  <c r="Z40" i="8"/>
  <c r="AD36" i="8"/>
  <c r="Y36" i="8"/>
  <c r="Y35" i="8"/>
  <c r="Z26" i="8"/>
  <c r="AD24" i="8"/>
  <c r="X24" i="8"/>
  <c r="AD23" i="8"/>
  <c r="V23" i="8"/>
  <c r="V22" i="8"/>
  <c r="T11" i="6"/>
  <c r="T41" i="7"/>
  <c r="R38" i="7"/>
  <c r="AD40" i="8"/>
  <c r="Y40" i="8"/>
  <c r="AC39" i="8"/>
  <c r="AC38" i="8"/>
  <c r="AC36" i="8"/>
  <c r="W36" i="8"/>
  <c r="U40" i="8"/>
  <c r="V26" i="8"/>
  <c r="AB24" i="8"/>
  <c r="W24" i="8"/>
  <c r="AA23" i="8"/>
  <c r="AF22" i="8"/>
  <c r="U26" i="8"/>
  <c r="T37" i="7"/>
  <c r="U23" i="8"/>
  <c r="AC40" i="8"/>
  <c r="W40" i="8"/>
  <c r="Y38" i="8"/>
  <c r="AA36" i="8"/>
  <c r="V36" i="8"/>
  <c r="U36" i="8"/>
  <c r="AF24" i="8"/>
  <c r="AA24" i="8"/>
  <c r="V24" i="8"/>
  <c r="Z23" i="8"/>
  <c r="AD22" i="8"/>
  <c r="Y33" i="2"/>
  <c r="Q13" i="4"/>
  <c r="R13" i="4"/>
  <c r="P13" i="4"/>
  <c r="P41" i="4"/>
  <c r="T41" i="5"/>
  <c r="P41" i="5"/>
  <c r="P40" i="5"/>
  <c r="Q39" i="5"/>
  <c r="R38" i="5"/>
  <c r="S37" i="5"/>
  <c r="T36" i="5"/>
  <c r="P36" i="5"/>
  <c r="S41" i="5"/>
  <c r="T40" i="5"/>
  <c r="T39" i="5"/>
  <c r="P39" i="5"/>
  <c r="Q38" i="5"/>
  <c r="R37" i="5"/>
  <c r="S36" i="5"/>
  <c r="S40" i="5"/>
  <c r="R41" i="5"/>
  <c r="R40" i="5"/>
  <c r="S39" i="5"/>
  <c r="T38" i="5"/>
  <c r="P38" i="5"/>
  <c r="Q37" i="5"/>
  <c r="R36" i="5"/>
  <c r="Q40" i="5"/>
  <c r="T37" i="5"/>
  <c r="Q36" i="5"/>
  <c r="Q27" i="5"/>
  <c r="R26" i="5"/>
  <c r="S25" i="5"/>
  <c r="T24" i="5"/>
  <c r="P24" i="5"/>
  <c r="Q23" i="5"/>
  <c r="R22" i="5"/>
  <c r="S21" i="5"/>
  <c r="O23" i="5"/>
  <c r="O27" i="5"/>
  <c r="P27" i="5"/>
  <c r="Q26" i="5"/>
  <c r="R25" i="5"/>
  <c r="S24" i="5"/>
  <c r="T23" i="5"/>
  <c r="P23" i="5"/>
  <c r="Q22" i="5"/>
  <c r="R21" i="5"/>
  <c r="O24" i="5"/>
  <c r="T27" i="5"/>
  <c r="S27" i="5"/>
  <c r="T26" i="5"/>
  <c r="P26" i="5"/>
  <c r="Q25" i="5"/>
  <c r="R24" i="5"/>
  <c r="S23" i="5"/>
  <c r="T22" i="5"/>
  <c r="P22" i="5"/>
  <c r="Q21" i="5"/>
  <c r="O21" i="5"/>
  <c r="O25" i="5"/>
  <c r="S26" i="5"/>
  <c r="T25" i="5"/>
  <c r="S22" i="5"/>
  <c r="T21" i="5"/>
  <c r="O8" i="5"/>
  <c r="O12" i="5"/>
  <c r="O9" i="5"/>
  <c r="T12" i="5"/>
  <c r="O10" i="5"/>
  <c r="Q13" i="5"/>
  <c r="P13" i="5"/>
  <c r="S13" i="5"/>
  <c r="T13" i="5"/>
  <c r="R13" i="5"/>
  <c r="O13" i="5"/>
  <c r="O11" i="5"/>
  <c r="O40" i="6"/>
  <c r="R41" i="6"/>
  <c r="S40" i="6"/>
  <c r="T39" i="6"/>
  <c r="P39" i="6"/>
  <c r="R37" i="6"/>
  <c r="S36" i="6"/>
  <c r="T35" i="6"/>
  <c r="O41" i="6"/>
  <c r="Q41" i="6"/>
  <c r="R40" i="6"/>
  <c r="S39" i="6"/>
  <c r="Q37" i="6"/>
  <c r="R36" i="6"/>
  <c r="S35" i="6"/>
  <c r="T41" i="6"/>
  <c r="P41" i="6"/>
  <c r="Q40" i="6"/>
  <c r="R39" i="6"/>
  <c r="T37" i="6"/>
  <c r="P37" i="6"/>
  <c r="Q36" i="6"/>
  <c r="R35" i="6"/>
  <c r="O39" i="6"/>
  <c r="T40" i="6"/>
  <c r="Q39" i="6"/>
  <c r="T36" i="6"/>
  <c r="O24" i="6"/>
  <c r="T27" i="6"/>
  <c r="Q26" i="6"/>
  <c r="R25" i="6"/>
  <c r="S24" i="6"/>
  <c r="T23" i="6"/>
  <c r="P23" i="6"/>
  <c r="Q22" i="6"/>
  <c r="R21" i="6"/>
  <c r="O21" i="6"/>
  <c r="O25" i="6"/>
  <c r="S27" i="6"/>
  <c r="T26" i="6"/>
  <c r="P26" i="6"/>
  <c r="Q25" i="6"/>
  <c r="R24" i="6"/>
  <c r="S23" i="6"/>
  <c r="T22" i="6"/>
  <c r="P22" i="6"/>
  <c r="Q21" i="6"/>
  <c r="O22" i="6"/>
  <c r="O26" i="6"/>
  <c r="R27" i="6"/>
  <c r="S26" i="6"/>
  <c r="T25" i="6"/>
  <c r="P25" i="6"/>
  <c r="Q24" i="6"/>
  <c r="R23" i="6"/>
  <c r="S22" i="6"/>
  <c r="T21" i="6"/>
  <c r="P21" i="6"/>
  <c r="O23" i="6"/>
  <c r="O27" i="6"/>
  <c r="U27" i="6" s="1"/>
  <c r="Q27" i="6"/>
  <c r="T24" i="6"/>
  <c r="Q10" i="6"/>
  <c r="T7" i="6"/>
  <c r="T10" i="6"/>
  <c r="P10" i="6"/>
  <c r="R7" i="6"/>
  <c r="P7" i="6"/>
  <c r="T39" i="7"/>
  <c r="T35" i="7"/>
  <c r="P37" i="7"/>
  <c r="P41" i="7"/>
  <c r="S41" i="7"/>
  <c r="U40" i="7"/>
  <c r="Q40" i="7"/>
  <c r="S39" i="7"/>
  <c r="U38" i="7"/>
  <c r="Q38" i="7"/>
  <c r="S37" i="7"/>
  <c r="U36" i="7"/>
  <c r="Q36" i="7"/>
  <c r="S35" i="7"/>
  <c r="P38" i="7"/>
  <c r="V41" i="7"/>
  <c r="R41" i="7"/>
  <c r="T40" i="7"/>
  <c r="V39" i="7"/>
  <c r="R39" i="7"/>
  <c r="T38" i="7"/>
  <c r="V37" i="7"/>
  <c r="R37" i="7"/>
  <c r="T36" i="7"/>
  <c r="V35" i="7"/>
  <c r="R35" i="7"/>
  <c r="P35" i="7"/>
  <c r="P39" i="7"/>
  <c r="U41" i="7"/>
  <c r="U39" i="7"/>
  <c r="U37" i="7"/>
  <c r="U35" i="7"/>
  <c r="P23" i="7"/>
  <c r="P27" i="7"/>
  <c r="S27" i="7"/>
  <c r="U26" i="7"/>
  <c r="Q26" i="7"/>
  <c r="S25" i="7"/>
  <c r="U24" i="7"/>
  <c r="Q24" i="7"/>
  <c r="S23" i="7"/>
  <c r="U22" i="7"/>
  <c r="Q22" i="7"/>
  <c r="S21" i="7"/>
  <c r="P24" i="7"/>
  <c r="V27" i="7"/>
  <c r="T26" i="7"/>
  <c r="V25" i="7"/>
  <c r="R25" i="7"/>
  <c r="T24" i="7"/>
  <c r="V23" i="7"/>
  <c r="R23" i="7"/>
  <c r="T22" i="7"/>
  <c r="V21" i="7"/>
  <c r="R21" i="7"/>
  <c r="P21" i="7"/>
  <c r="P25" i="7"/>
  <c r="U27" i="7"/>
  <c r="Q27" i="7"/>
  <c r="S26" i="7"/>
  <c r="U25" i="7"/>
  <c r="Q25" i="7"/>
  <c r="S24" i="7"/>
  <c r="U23" i="7"/>
  <c r="Q23" i="7"/>
  <c r="S22" i="7"/>
  <c r="U21" i="7"/>
  <c r="Q21" i="7"/>
  <c r="P22" i="7"/>
  <c r="P26" i="7"/>
  <c r="T27" i="7"/>
  <c r="V26" i="7"/>
  <c r="V24" i="7"/>
  <c r="V22" i="7"/>
  <c r="P13" i="7"/>
  <c r="V13" i="7"/>
  <c r="R13" i="7"/>
  <c r="T12" i="7"/>
  <c r="V11" i="7"/>
  <c r="R11" i="7"/>
  <c r="T10" i="7"/>
  <c r="V9" i="7"/>
  <c r="R9" i="7"/>
  <c r="T8" i="7"/>
  <c r="V7" i="7"/>
  <c r="R7" i="7"/>
  <c r="U13" i="7"/>
  <c r="Q13" i="7"/>
  <c r="S12" i="7"/>
  <c r="U11" i="7"/>
  <c r="Q11" i="7"/>
  <c r="S10" i="7"/>
  <c r="U9" i="7"/>
  <c r="Q9" i="7"/>
  <c r="S8" i="7"/>
  <c r="U7" i="7"/>
  <c r="Q7" i="7"/>
  <c r="T13" i="7"/>
  <c r="V12" i="7"/>
  <c r="R12" i="7"/>
  <c r="T11" i="7"/>
  <c r="V10" i="7"/>
  <c r="R10" i="7"/>
  <c r="T9" i="7"/>
  <c r="V8" i="7"/>
  <c r="R8" i="7"/>
  <c r="T7" i="7"/>
  <c r="S13" i="7"/>
  <c r="U12" i="7"/>
  <c r="Q12" i="7"/>
  <c r="S11" i="7"/>
  <c r="U10" i="7"/>
  <c r="Q10" i="7"/>
  <c r="S9" i="7"/>
  <c r="U8" i="7"/>
  <c r="Q8" i="7"/>
  <c r="S7" i="7"/>
  <c r="W41" i="8"/>
  <c r="AA41" i="8"/>
  <c r="AE41" i="8"/>
  <c r="AC41" i="8"/>
  <c r="Z41" i="8"/>
  <c r="X41" i="8"/>
  <c r="AB41" i="8"/>
  <c r="AF41" i="8"/>
  <c r="Y41" i="8"/>
  <c r="U41" i="8"/>
  <c r="V41" i="8"/>
  <c r="AD41" i="8"/>
  <c r="AF37" i="8"/>
  <c r="AB37" i="8"/>
  <c r="X37" i="8"/>
  <c r="AF38" i="8"/>
  <c r="AB38" i="8"/>
  <c r="X38" i="8"/>
  <c r="AE37" i="8"/>
  <c r="AA37" i="8"/>
  <c r="W37" i="8"/>
  <c r="AF39" i="8"/>
  <c r="AB39" i="8"/>
  <c r="X39" i="8"/>
  <c r="AE38" i="8"/>
  <c r="AA38" i="8"/>
  <c r="W38" i="8"/>
  <c r="AD37" i="8"/>
  <c r="Z37" i="8"/>
  <c r="V37" i="8"/>
  <c r="AF35" i="8"/>
  <c r="AB35" i="8"/>
  <c r="X35" i="8"/>
  <c r="U39" i="8"/>
  <c r="U35" i="8"/>
  <c r="AF40" i="8"/>
  <c r="AB40" i="8"/>
  <c r="AE39" i="8"/>
  <c r="AA39" i="8"/>
  <c r="AD38" i="8"/>
  <c r="Z38" i="8"/>
  <c r="V38" i="8"/>
  <c r="AC37" i="8"/>
  <c r="Y37" i="8"/>
  <c r="AF36" i="8"/>
  <c r="AB36" i="8"/>
  <c r="AE35" i="8"/>
  <c r="AA35" i="8"/>
  <c r="W35" i="8"/>
  <c r="AD35" i="8"/>
  <c r="Z35" i="8"/>
  <c r="AC25" i="8"/>
  <c r="Y25" i="8"/>
  <c r="AC21" i="8"/>
  <c r="Y21" i="8"/>
  <c r="AC26" i="8"/>
  <c r="Y26" i="8"/>
  <c r="AF25" i="8"/>
  <c r="AB25" i="8"/>
  <c r="X25" i="8"/>
  <c r="AC22" i="8"/>
  <c r="Y22" i="8"/>
  <c r="AF21" i="8"/>
  <c r="AB21" i="8"/>
  <c r="X21" i="8"/>
  <c r="X27" i="8"/>
  <c r="AB27" i="8"/>
  <c r="AF27" i="8"/>
  <c r="U27" i="8"/>
  <c r="AA27" i="8"/>
  <c r="Y27" i="8"/>
  <c r="AC27" i="8"/>
  <c r="W27" i="8"/>
  <c r="V27" i="8"/>
  <c r="Z27" i="8"/>
  <c r="AD27" i="8"/>
  <c r="AE27" i="8"/>
  <c r="U21" i="8"/>
  <c r="AF26" i="8"/>
  <c r="AB26" i="8"/>
  <c r="X26" i="8"/>
  <c r="AE25" i="8"/>
  <c r="AA25" i="8"/>
  <c r="W25" i="8"/>
  <c r="AC23" i="8"/>
  <c r="Y23" i="8"/>
  <c r="AB22" i="8"/>
  <c r="X22" i="8"/>
  <c r="AE21" i="8"/>
  <c r="AA21" i="8"/>
  <c r="W21" i="8"/>
  <c r="U22" i="8"/>
  <c r="AE26" i="8"/>
  <c r="AA26" i="8"/>
  <c r="AD25" i="8"/>
  <c r="Z25" i="8"/>
  <c r="V25" i="8"/>
  <c r="AC24" i="8"/>
  <c r="AF23" i="8"/>
  <c r="AB23" i="8"/>
  <c r="AE22" i="8"/>
  <c r="AA22" i="8"/>
  <c r="AD21" i="8"/>
  <c r="Z21" i="8"/>
  <c r="U8" i="8"/>
  <c r="U12" i="8"/>
  <c r="AC13" i="8"/>
  <c r="Y13" i="8"/>
  <c r="AF12" i="8"/>
  <c r="AB12" i="8"/>
  <c r="X12" i="8"/>
  <c r="AE11" i="8"/>
  <c r="AA11" i="8"/>
  <c r="W11" i="8"/>
  <c r="AD10" i="8"/>
  <c r="Z10" i="8"/>
  <c r="V10" i="8"/>
  <c r="AC9" i="8"/>
  <c r="Y9" i="8"/>
  <c r="AF8" i="8"/>
  <c r="AB8" i="8"/>
  <c r="X8" i="8"/>
  <c r="AE7" i="8"/>
  <c r="AA7" i="8"/>
  <c r="W7" i="8"/>
  <c r="U9" i="8"/>
  <c r="AF13" i="8"/>
  <c r="AB13" i="8"/>
  <c r="X13" i="8"/>
  <c r="AE12" i="8"/>
  <c r="AA12" i="8"/>
  <c r="W12" i="8"/>
  <c r="AD11" i="8"/>
  <c r="Z11" i="8"/>
  <c r="V11" i="8"/>
  <c r="AC10" i="8"/>
  <c r="Y10" i="8"/>
  <c r="AF9" i="8"/>
  <c r="AB9" i="8"/>
  <c r="X9" i="8"/>
  <c r="AE8" i="8"/>
  <c r="AA8" i="8"/>
  <c r="W8" i="8"/>
  <c r="AD7" i="8"/>
  <c r="Z7" i="8"/>
  <c r="V7" i="8"/>
  <c r="U10" i="8"/>
  <c r="AE13" i="8"/>
  <c r="AA13" i="8"/>
  <c r="W13" i="8"/>
  <c r="AD12" i="8"/>
  <c r="Z12" i="8"/>
  <c r="V12" i="8"/>
  <c r="AC11" i="8"/>
  <c r="Y11" i="8"/>
  <c r="AF10" i="8"/>
  <c r="AB10" i="8"/>
  <c r="X10" i="8"/>
  <c r="AE9" i="8"/>
  <c r="AA9" i="8"/>
  <c r="W9" i="8"/>
  <c r="AD8" i="8"/>
  <c r="Z8" i="8"/>
  <c r="V8" i="8"/>
  <c r="AC7" i="8"/>
  <c r="Y7" i="8"/>
  <c r="U7" i="8"/>
  <c r="U11" i="8"/>
  <c r="AD13" i="8"/>
  <c r="Z13" i="8"/>
  <c r="V13" i="8"/>
  <c r="AC12" i="8"/>
  <c r="AF11" i="8"/>
  <c r="AB11" i="8"/>
  <c r="AE10" i="8"/>
  <c r="AA10" i="8"/>
  <c r="AD9" i="8"/>
  <c r="Z9" i="8"/>
  <c r="AC8" i="8"/>
  <c r="AF7" i="8"/>
  <c r="AB7" i="8"/>
  <c r="S7" i="6"/>
  <c r="Q7" i="6"/>
  <c r="R12" i="5"/>
  <c r="P12" i="5"/>
  <c r="S11" i="5"/>
  <c r="Q11" i="5"/>
  <c r="T10" i="5"/>
  <c r="R10" i="5"/>
  <c r="P10" i="5"/>
  <c r="S9" i="5"/>
  <c r="Q9" i="5"/>
  <c r="T8" i="5"/>
  <c r="R8" i="5"/>
  <c r="P8" i="5"/>
  <c r="S7" i="5"/>
  <c r="Q7" i="5"/>
  <c r="S12" i="5"/>
  <c r="T11" i="5"/>
  <c r="R11" i="5"/>
  <c r="S10" i="5"/>
  <c r="T9" i="5"/>
  <c r="R9" i="5"/>
  <c r="S8" i="5"/>
  <c r="T7" i="5"/>
  <c r="R7" i="5"/>
  <c r="G100" i="1"/>
  <c r="P100" i="1" s="1"/>
  <c r="G99" i="1"/>
  <c r="Q99" i="1" s="1"/>
  <c r="G98" i="1"/>
  <c r="P98" i="1" s="1"/>
  <c r="G97" i="1"/>
  <c r="Q97" i="1" s="1"/>
  <c r="G96" i="1"/>
  <c r="P96" i="1" s="1"/>
  <c r="G95" i="1"/>
  <c r="Q95" i="1" s="1"/>
  <c r="G94" i="1"/>
  <c r="P94" i="1" s="1"/>
  <c r="G86" i="1"/>
  <c r="Q86" i="1" s="1"/>
  <c r="G85" i="1"/>
  <c r="P85" i="1" s="1"/>
  <c r="G84" i="1"/>
  <c r="Q84" i="1" s="1"/>
  <c r="G83" i="1"/>
  <c r="P83" i="1" s="1"/>
  <c r="G82" i="1"/>
  <c r="Q82" i="1" s="1"/>
  <c r="G81" i="1"/>
  <c r="P81" i="1" s="1"/>
  <c r="G80" i="1"/>
  <c r="Q80" i="1" s="1"/>
  <c r="P72" i="1"/>
  <c r="Q67" i="1"/>
  <c r="P68" i="1"/>
  <c r="P69" i="1"/>
  <c r="Q70" i="1"/>
  <c r="Q71" i="1"/>
  <c r="P66" i="1"/>
  <c r="U39" i="5" l="1"/>
  <c r="U40" i="5"/>
  <c r="U41" i="5"/>
  <c r="P97" i="1"/>
  <c r="R97" i="1" s="1"/>
  <c r="P67" i="1"/>
  <c r="R67" i="1" s="1"/>
  <c r="Q94" i="1"/>
  <c r="R94" i="1" s="1"/>
  <c r="Q100" i="1"/>
  <c r="R100" i="1" s="1"/>
  <c r="P71" i="1"/>
  <c r="R71" i="1" s="1"/>
  <c r="Q96" i="1"/>
  <c r="R96" i="1" s="1"/>
  <c r="U13" i="5"/>
  <c r="Q68" i="1"/>
  <c r="R68" i="1" s="1"/>
  <c r="Q66" i="1"/>
  <c r="R66" i="1" s="1"/>
  <c r="Q83" i="1"/>
  <c r="R83" i="1" s="1"/>
  <c r="Q98" i="1"/>
  <c r="R98" i="1" s="1"/>
  <c r="P95" i="1"/>
  <c r="R95" i="1" s="1"/>
  <c r="P99" i="1"/>
  <c r="R99" i="1" s="1"/>
  <c r="P80" i="1"/>
  <c r="R80" i="1" s="1"/>
  <c r="P82" i="1"/>
  <c r="R82" i="1" s="1"/>
  <c r="P84" i="1"/>
  <c r="R84" i="1" s="1"/>
  <c r="P86" i="1"/>
  <c r="R86" i="1" s="1"/>
  <c r="Q81" i="1"/>
  <c r="R81" i="1" s="1"/>
  <c r="Q85" i="1"/>
  <c r="R85" i="1" s="1"/>
  <c r="Q72" i="1"/>
  <c r="R72" i="1" s="1"/>
  <c r="P70" i="1"/>
  <c r="R70" i="1" s="1"/>
  <c r="Q69" i="1"/>
  <c r="R69" i="1" s="1"/>
  <c r="O13" i="6"/>
  <c r="J27" i="5"/>
  <c r="Q41" i="4"/>
  <c r="S41" i="4"/>
  <c r="Q27" i="4"/>
  <c r="S27" i="4"/>
  <c r="U27" i="4"/>
  <c r="S13" i="4"/>
  <c r="U13" i="4"/>
  <c r="N47" i="2"/>
  <c r="N31" i="2"/>
  <c r="T15" i="2" l="1"/>
  <c r="V15" i="2"/>
  <c r="S15" i="2"/>
  <c r="U15" i="2"/>
  <c r="X15" i="2"/>
  <c r="R15" i="2"/>
  <c r="W15" i="2"/>
  <c r="X47" i="2"/>
  <c r="T47" i="2"/>
  <c r="U47" i="2"/>
  <c r="V47" i="2"/>
  <c r="W47" i="2"/>
  <c r="X31" i="2"/>
  <c r="V31" i="2"/>
  <c r="W31" i="2"/>
  <c r="T31" i="2"/>
  <c r="U31" i="2"/>
  <c r="L41" i="9"/>
  <c r="K41" i="9"/>
  <c r="J41" i="9"/>
  <c r="L27" i="9"/>
  <c r="K27" i="9"/>
  <c r="J27" i="9"/>
  <c r="M27" i="9" s="1"/>
  <c r="L13" i="9"/>
  <c r="K13" i="9"/>
  <c r="J13" i="9"/>
  <c r="S31" i="2"/>
  <c r="R31" i="2"/>
  <c r="R47" i="2"/>
  <c r="S47" i="2"/>
  <c r="M47" i="2"/>
  <c r="AG41" i="8"/>
  <c r="AG27" i="8"/>
  <c r="AG13" i="8"/>
  <c r="V41" i="4"/>
  <c r="T41" i="4"/>
  <c r="R41" i="4"/>
  <c r="V27" i="4"/>
  <c r="T27" i="4"/>
  <c r="R27" i="4"/>
  <c r="V13" i="4"/>
  <c r="W13" i="4" s="1"/>
  <c r="M31" i="2"/>
  <c r="F100" i="1"/>
  <c r="F86" i="1"/>
  <c r="L57" i="1"/>
  <c r="R57" i="1" s="1"/>
  <c r="L43" i="1"/>
  <c r="Q43" i="1" s="1"/>
  <c r="L29" i="1"/>
  <c r="J14" i="1"/>
  <c r="C14" i="1" s="1"/>
  <c r="M41" i="9" l="1"/>
  <c r="M13" i="9"/>
  <c r="Y15" i="2"/>
  <c r="Y31" i="2"/>
  <c r="V14" i="1"/>
  <c r="P14" i="1"/>
  <c r="W27" i="4"/>
  <c r="R29" i="1"/>
  <c r="W29" i="1"/>
  <c r="Y47" i="2"/>
  <c r="W41" i="4"/>
  <c r="V57" i="1"/>
  <c r="T57" i="1"/>
  <c r="P57" i="1"/>
  <c r="W57" i="1"/>
  <c r="U57" i="1"/>
  <c r="S57" i="1"/>
  <c r="Q57" i="1"/>
  <c r="V43" i="1"/>
  <c r="T43" i="1"/>
  <c r="R43" i="1"/>
  <c r="P43" i="1"/>
  <c r="W43" i="1"/>
  <c r="U43" i="1"/>
  <c r="S43" i="1"/>
  <c r="V29" i="1"/>
  <c r="T29" i="1"/>
  <c r="P29" i="1"/>
  <c r="U29" i="1"/>
  <c r="S29" i="1"/>
  <c r="Q29" i="1"/>
  <c r="U14" i="1"/>
  <c r="W14" i="1" l="1"/>
  <c r="X57" i="1"/>
  <c r="X43" i="1"/>
  <c r="X29" i="1"/>
  <c r="J26" i="5"/>
  <c r="U12" i="5"/>
  <c r="P40" i="4"/>
  <c r="S40" i="4"/>
  <c r="T40" i="4"/>
  <c r="U40" i="4"/>
  <c r="V40" i="4"/>
  <c r="P26" i="4"/>
  <c r="Q26" i="4"/>
  <c r="T26" i="4"/>
  <c r="U26" i="4"/>
  <c r="P12" i="4"/>
  <c r="N46" i="2"/>
  <c r="N30" i="2"/>
  <c r="F99" i="1"/>
  <c r="F85" i="1"/>
  <c r="L56" i="1"/>
  <c r="P56" i="1" s="1"/>
  <c r="L42" i="1"/>
  <c r="P42" i="1" s="1"/>
  <c r="L28" i="1"/>
  <c r="P28" i="1" s="1"/>
  <c r="J13" i="1"/>
  <c r="C13" i="1" s="1"/>
  <c r="W28" i="1" l="1"/>
  <c r="Q28" i="1"/>
  <c r="U13" i="1"/>
  <c r="P13" i="1"/>
  <c r="T12" i="4"/>
  <c r="S28" i="1"/>
  <c r="U28" i="1"/>
  <c r="W46" i="2"/>
  <c r="X46" i="2"/>
  <c r="U46" i="2"/>
  <c r="T46" i="2"/>
  <c r="V46" i="2"/>
  <c r="W30" i="2"/>
  <c r="U30" i="2"/>
  <c r="X30" i="2"/>
  <c r="V30" i="2"/>
  <c r="T30" i="2"/>
  <c r="V14" i="2"/>
  <c r="X14" i="2"/>
  <c r="U14" i="2"/>
  <c r="W14" i="2"/>
  <c r="T14" i="2"/>
  <c r="S12" i="4"/>
  <c r="V12" i="4"/>
  <c r="R12" i="4"/>
  <c r="U12" i="4"/>
  <c r="Q12" i="4"/>
  <c r="S26" i="4"/>
  <c r="V26" i="4"/>
  <c r="R26" i="4"/>
  <c r="R40" i="4"/>
  <c r="Q40" i="4"/>
  <c r="K40" i="9"/>
  <c r="J40" i="9"/>
  <c r="L40" i="9"/>
  <c r="K26" i="9"/>
  <c r="J26" i="9"/>
  <c r="L26" i="9"/>
  <c r="J12" i="9"/>
  <c r="L12" i="9"/>
  <c r="K12" i="9"/>
  <c r="S14" i="2"/>
  <c r="R14" i="2"/>
  <c r="S30" i="2"/>
  <c r="R30" i="2"/>
  <c r="S46" i="2"/>
  <c r="R46" i="2"/>
  <c r="W40" i="7"/>
  <c r="O12" i="6"/>
  <c r="U26" i="6"/>
  <c r="U40" i="6"/>
  <c r="W42" i="1"/>
  <c r="U42" i="1"/>
  <c r="W26" i="7"/>
  <c r="W12" i="7"/>
  <c r="M46" i="2"/>
  <c r="M30" i="2"/>
  <c r="U56" i="1"/>
  <c r="Q56" i="1"/>
  <c r="W56" i="1"/>
  <c r="S56" i="1"/>
  <c r="V56" i="1"/>
  <c r="T56" i="1"/>
  <c r="R56" i="1"/>
  <c r="S42" i="1"/>
  <c r="Q42" i="1"/>
  <c r="V42" i="1"/>
  <c r="T42" i="1"/>
  <c r="R42" i="1"/>
  <c r="V28" i="1"/>
  <c r="T28" i="1"/>
  <c r="R28" i="1"/>
  <c r="V13" i="1"/>
  <c r="P36" i="4"/>
  <c r="P37" i="4"/>
  <c r="P38" i="4"/>
  <c r="P39" i="4"/>
  <c r="P22" i="4"/>
  <c r="P23" i="4"/>
  <c r="P24" i="4"/>
  <c r="P25" i="4"/>
  <c r="P21" i="4"/>
  <c r="P8" i="4"/>
  <c r="P9" i="4"/>
  <c r="P10" i="4"/>
  <c r="P11" i="4"/>
  <c r="O11" i="6"/>
  <c r="J25" i="5"/>
  <c r="N45" i="2"/>
  <c r="N29" i="2"/>
  <c r="F98" i="1"/>
  <c r="F84" i="1"/>
  <c r="L55" i="1"/>
  <c r="P55" i="1" s="1"/>
  <c r="L41" i="1"/>
  <c r="P41" i="1" s="1"/>
  <c r="L27" i="1"/>
  <c r="P27" i="1" s="1"/>
  <c r="J12" i="1"/>
  <c r="C12" i="1" s="1"/>
  <c r="M26" i="9" l="1"/>
  <c r="W13" i="1"/>
  <c r="W12" i="4"/>
  <c r="M40" i="9"/>
  <c r="S39" i="4"/>
  <c r="Q25" i="4"/>
  <c r="U25" i="4"/>
  <c r="Y46" i="2"/>
  <c r="U12" i="1"/>
  <c r="P12" i="1"/>
  <c r="S25" i="4"/>
  <c r="X42" i="1"/>
  <c r="W40" i="4"/>
  <c r="V25" i="4"/>
  <c r="X28" i="1"/>
  <c r="W26" i="4"/>
  <c r="M12" i="9"/>
  <c r="V45" i="2"/>
  <c r="W45" i="2"/>
  <c r="X45" i="2"/>
  <c r="U45" i="2"/>
  <c r="T45" i="2"/>
  <c r="T29" i="2"/>
  <c r="V29" i="2"/>
  <c r="U29" i="2"/>
  <c r="X29" i="2"/>
  <c r="W29" i="2"/>
  <c r="Y30" i="2"/>
  <c r="W13" i="2"/>
  <c r="U13" i="2"/>
  <c r="T13" i="2"/>
  <c r="X13" i="2"/>
  <c r="V13" i="2"/>
  <c r="Y14" i="2"/>
  <c r="P7" i="4"/>
  <c r="R7" i="4"/>
  <c r="Q7" i="4"/>
  <c r="K39" i="9"/>
  <c r="J39" i="9"/>
  <c r="L39" i="9"/>
  <c r="J25" i="9"/>
  <c r="L25" i="9"/>
  <c r="K25" i="9"/>
  <c r="L11" i="9"/>
  <c r="K11" i="9"/>
  <c r="J11" i="9"/>
  <c r="S13" i="2"/>
  <c r="R13" i="2"/>
  <c r="R45" i="2"/>
  <c r="S45" i="2"/>
  <c r="S29" i="2"/>
  <c r="R29" i="2"/>
  <c r="W27" i="7"/>
  <c r="W41" i="7"/>
  <c r="W13" i="7"/>
  <c r="U41" i="6"/>
  <c r="U13" i="6"/>
  <c r="U12" i="6"/>
  <c r="U26" i="5"/>
  <c r="U27" i="5"/>
  <c r="AG12" i="8"/>
  <c r="X56" i="1"/>
  <c r="M45" i="2"/>
  <c r="M29" i="2"/>
  <c r="U41" i="1"/>
  <c r="Q41" i="1"/>
  <c r="W41" i="1"/>
  <c r="S41" i="1"/>
  <c r="S11" i="4"/>
  <c r="U39" i="4"/>
  <c r="Q39" i="4"/>
  <c r="W55" i="1"/>
  <c r="U55" i="1"/>
  <c r="S55" i="1"/>
  <c r="Q55" i="1"/>
  <c r="V55" i="1"/>
  <c r="T55" i="1"/>
  <c r="R55" i="1"/>
  <c r="T25" i="4"/>
  <c r="R25" i="4"/>
  <c r="V41" i="1"/>
  <c r="T41" i="1"/>
  <c r="R41" i="1"/>
  <c r="U11" i="4"/>
  <c r="Q11" i="4"/>
  <c r="V39" i="4"/>
  <c r="T39" i="4"/>
  <c r="R39" i="4"/>
  <c r="V11" i="4"/>
  <c r="T11" i="4"/>
  <c r="R11" i="4"/>
  <c r="W27" i="1"/>
  <c r="U27" i="1"/>
  <c r="S27" i="1"/>
  <c r="Q27" i="1"/>
  <c r="V27" i="1"/>
  <c r="T27" i="1"/>
  <c r="R27" i="1"/>
  <c r="V12" i="1"/>
  <c r="W12" i="1" s="1"/>
  <c r="P35" i="8"/>
  <c r="P21" i="8"/>
  <c r="K35" i="7"/>
  <c r="O10" i="6"/>
  <c r="O9" i="6"/>
  <c r="O8" i="6"/>
  <c r="J7" i="6"/>
  <c r="J24" i="5"/>
  <c r="J23" i="5"/>
  <c r="J22" i="5"/>
  <c r="J21" i="5"/>
  <c r="V38" i="4"/>
  <c r="U38" i="4"/>
  <c r="T38" i="4"/>
  <c r="S38" i="4"/>
  <c r="R38" i="4"/>
  <c r="Q38" i="4"/>
  <c r="V37" i="4"/>
  <c r="U37" i="4"/>
  <c r="T37" i="4"/>
  <c r="S37" i="4"/>
  <c r="R37" i="4"/>
  <c r="Q37" i="4"/>
  <c r="V36" i="4"/>
  <c r="U36" i="4"/>
  <c r="T36" i="4"/>
  <c r="S36" i="4"/>
  <c r="R36" i="4"/>
  <c r="Q36" i="4"/>
  <c r="V35" i="4"/>
  <c r="U35" i="4"/>
  <c r="T35" i="4"/>
  <c r="S35" i="4"/>
  <c r="R35" i="4"/>
  <c r="Q35" i="4"/>
  <c r="V24" i="4"/>
  <c r="U24" i="4"/>
  <c r="T24" i="4"/>
  <c r="S24" i="4"/>
  <c r="R24" i="4"/>
  <c r="Q24" i="4"/>
  <c r="V23" i="4"/>
  <c r="U23" i="4"/>
  <c r="T23" i="4"/>
  <c r="S23" i="4"/>
  <c r="R23" i="4"/>
  <c r="Q23" i="4"/>
  <c r="V22" i="4"/>
  <c r="U22" i="4"/>
  <c r="T22" i="4"/>
  <c r="S22" i="4"/>
  <c r="R22" i="4"/>
  <c r="Q22" i="4"/>
  <c r="V21" i="4"/>
  <c r="U21" i="4"/>
  <c r="T21" i="4"/>
  <c r="S21" i="4"/>
  <c r="R21" i="4"/>
  <c r="Q21" i="4"/>
  <c r="Q8" i="4"/>
  <c r="R8" i="4"/>
  <c r="S8" i="4"/>
  <c r="T8" i="4"/>
  <c r="U8" i="4"/>
  <c r="V8" i="4"/>
  <c r="Q9" i="4"/>
  <c r="R9" i="4"/>
  <c r="S9" i="4"/>
  <c r="T9" i="4"/>
  <c r="U9" i="4"/>
  <c r="V9" i="4"/>
  <c r="Q10" i="4"/>
  <c r="R10" i="4"/>
  <c r="S10" i="4"/>
  <c r="T10" i="4"/>
  <c r="U10" i="4"/>
  <c r="V10" i="4"/>
  <c r="V7" i="4"/>
  <c r="U7" i="4"/>
  <c r="T7" i="4"/>
  <c r="S7" i="4"/>
  <c r="N43" i="2"/>
  <c r="N41" i="2"/>
  <c r="N27" i="2"/>
  <c r="N25" i="2"/>
  <c r="J9" i="1"/>
  <c r="C9" i="1" s="1"/>
  <c r="J10" i="1"/>
  <c r="C10" i="1" s="1"/>
  <c r="J11" i="1"/>
  <c r="C11" i="1" s="1"/>
  <c r="J8" i="1"/>
  <c r="C8" i="1" s="1"/>
  <c r="F97" i="1"/>
  <c r="F96" i="1"/>
  <c r="F95" i="1"/>
  <c r="F94" i="1"/>
  <c r="F83" i="1"/>
  <c r="F82" i="1"/>
  <c r="F81" i="1"/>
  <c r="F80" i="1"/>
  <c r="L54" i="1"/>
  <c r="W54" i="1" s="1"/>
  <c r="L53" i="1"/>
  <c r="L52" i="1"/>
  <c r="W52" i="1" s="1"/>
  <c r="L51" i="1"/>
  <c r="L40" i="1"/>
  <c r="W40" i="1" s="1"/>
  <c r="L39" i="1"/>
  <c r="L38" i="1"/>
  <c r="W38" i="1" s="1"/>
  <c r="L37" i="1"/>
  <c r="L24" i="1"/>
  <c r="Q24" i="1" s="1"/>
  <c r="L25" i="1"/>
  <c r="L26" i="1"/>
  <c r="Q26" i="1" s="1"/>
  <c r="L23" i="1"/>
  <c r="M25" i="9" l="1"/>
  <c r="M11" i="9"/>
  <c r="W21" i="4"/>
  <c r="W7" i="4"/>
  <c r="W23" i="4"/>
  <c r="W37" i="4"/>
  <c r="Y29" i="2"/>
  <c r="Y13" i="2"/>
  <c r="V9" i="1"/>
  <c r="P9" i="1"/>
  <c r="V8" i="1"/>
  <c r="U8" i="1"/>
  <c r="P8" i="1"/>
  <c r="U11" i="1"/>
  <c r="P11" i="1"/>
  <c r="W35" i="4"/>
  <c r="W25" i="4"/>
  <c r="Y45" i="2"/>
  <c r="U10" i="1"/>
  <c r="P10" i="1"/>
  <c r="V41" i="2"/>
  <c r="W41" i="2"/>
  <c r="X41" i="2"/>
  <c r="U41" i="2"/>
  <c r="T41" i="2"/>
  <c r="X43" i="2"/>
  <c r="U43" i="2"/>
  <c r="T43" i="2"/>
  <c r="V43" i="2"/>
  <c r="W43" i="2"/>
  <c r="X27" i="2"/>
  <c r="V27" i="2"/>
  <c r="W27" i="2"/>
  <c r="T27" i="2"/>
  <c r="U27" i="2"/>
  <c r="T25" i="2"/>
  <c r="V25" i="2"/>
  <c r="U25" i="2"/>
  <c r="X25" i="2"/>
  <c r="W25" i="2"/>
  <c r="U11" i="2"/>
  <c r="T11" i="2"/>
  <c r="W11" i="2"/>
  <c r="X11" i="2"/>
  <c r="V11" i="2"/>
  <c r="W11" i="4"/>
  <c r="J38" i="9"/>
  <c r="L38" i="9"/>
  <c r="K38" i="9"/>
  <c r="K35" i="9"/>
  <c r="J35" i="9"/>
  <c r="M35" i="9" s="1"/>
  <c r="L35" i="9"/>
  <c r="K36" i="9"/>
  <c r="J36" i="9"/>
  <c r="L36" i="9"/>
  <c r="L37" i="9"/>
  <c r="K37" i="9"/>
  <c r="J37" i="9"/>
  <c r="J21" i="9"/>
  <c r="L21" i="9"/>
  <c r="K21" i="9"/>
  <c r="K22" i="9"/>
  <c r="J22" i="9"/>
  <c r="L22" i="9"/>
  <c r="L23" i="9"/>
  <c r="K23" i="9"/>
  <c r="J23" i="9"/>
  <c r="L24" i="9"/>
  <c r="K24" i="9"/>
  <c r="J24" i="9"/>
  <c r="L9" i="9"/>
  <c r="K9" i="9"/>
  <c r="J9" i="9"/>
  <c r="L10" i="9"/>
  <c r="K10" i="9"/>
  <c r="J10" i="9"/>
  <c r="L7" i="9"/>
  <c r="K7" i="9"/>
  <c r="M7" i="9" s="1"/>
  <c r="J8" i="9"/>
  <c r="L8" i="9"/>
  <c r="K8" i="9"/>
  <c r="S27" i="2"/>
  <c r="R27" i="2"/>
  <c r="R43" i="2"/>
  <c r="S43" i="2"/>
  <c r="S11" i="2"/>
  <c r="R11" i="2"/>
  <c r="S25" i="2"/>
  <c r="R25" i="2"/>
  <c r="R41" i="2"/>
  <c r="S41" i="2"/>
  <c r="U25" i="6"/>
  <c r="AG25" i="8"/>
  <c r="AG40" i="8"/>
  <c r="AG26" i="8"/>
  <c r="W10" i="4"/>
  <c r="W8" i="4"/>
  <c r="W22" i="4"/>
  <c r="W24" i="4"/>
  <c r="W36" i="4"/>
  <c r="W38" i="4"/>
  <c r="W39" i="4"/>
  <c r="W9" i="4"/>
  <c r="U25" i="5"/>
  <c r="U11" i="5"/>
  <c r="U39" i="6"/>
  <c r="U10" i="6"/>
  <c r="U38" i="6"/>
  <c r="U11" i="6"/>
  <c r="W25" i="7"/>
  <c r="W39" i="7"/>
  <c r="W37" i="7"/>
  <c r="W11" i="7"/>
  <c r="AG11" i="8"/>
  <c r="AG10" i="8"/>
  <c r="AG39" i="8"/>
  <c r="M39" i="9"/>
  <c r="M27" i="2"/>
  <c r="M41" i="2"/>
  <c r="M43" i="2"/>
  <c r="X27" i="1"/>
  <c r="X41" i="1"/>
  <c r="X55" i="1"/>
  <c r="R10" i="2"/>
  <c r="N26" i="2"/>
  <c r="N28" i="2"/>
  <c r="N42" i="2"/>
  <c r="N44" i="2"/>
  <c r="V11" i="1"/>
  <c r="V10" i="1"/>
  <c r="U9" i="1"/>
  <c r="Q23" i="1"/>
  <c r="S23" i="1"/>
  <c r="U23" i="1"/>
  <c r="W23" i="1"/>
  <c r="V26" i="1"/>
  <c r="T26" i="1"/>
  <c r="R26" i="1"/>
  <c r="P26" i="1"/>
  <c r="V25" i="1"/>
  <c r="T25" i="1"/>
  <c r="R25" i="1"/>
  <c r="P25" i="1"/>
  <c r="V24" i="1"/>
  <c r="T24" i="1"/>
  <c r="R24" i="1"/>
  <c r="P24" i="1"/>
  <c r="Q37" i="1"/>
  <c r="S37" i="1"/>
  <c r="U37" i="1"/>
  <c r="W37" i="1"/>
  <c r="P38" i="1"/>
  <c r="R38" i="1"/>
  <c r="T38" i="1"/>
  <c r="V38" i="1"/>
  <c r="Q39" i="1"/>
  <c r="S39" i="1"/>
  <c r="U39" i="1"/>
  <c r="W39" i="1"/>
  <c r="P40" i="1"/>
  <c r="R40" i="1"/>
  <c r="T40" i="1"/>
  <c r="V40" i="1"/>
  <c r="Q51" i="1"/>
  <c r="S51" i="1"/>
  <c r="U51" i="1"/>
  <c r="W51" i="1"/>
  <c r="P52" i="1"/>
  <c r="R52" i="1"/>
  <c r="T52" i="1"/>
  <c r="V52" i="1"/>
  <c r="Q53" i="1"/>
  <c r="S53" i="1"/>
  <c r="U53" i="1"/>
  <c r="W53" i="1"/>
  <c r="P54" i="1"/>
  <c r="R54" i="1"/>
  <c r="T54" i="1"/>
  <c r="V54" i="1"/>
  <c r="P23" i="1"/>
  <c r="R23" i="1"/>
  <c r="T23" i="1"/>
  <c r="V23" i="1"/>
  <c r="W26" i="1"/>
  <c r="U26" i="1"/>
  <c r="S26" i="1"/>
  <c r="W25" i="1"/>
  <c r="U25" i="1"/>
  <c r="S25" i="1"/>
  <c r="Q25" i="1"/>
  <c r="W24" i="1"/>
  <c r="U24" i="1"/>
  <c r="S24" i="1"/>
  <c r="P37" i="1"/>
  <c r="R37" i="1"/>
  <c r="T37" i="1"/>
  <c r="V37" i="1"/>
  <c r="Q38" i="1"/>
  <c r="S38" i="1"/>
  <c r="U38" i="1"/>
  <c r="P39" i="1"/>
  <c r="R39" i="1"/>
  <c r="T39" i="1"/>
  <c r="V39" i="1"/>
  <c r="Q40" i="1"/>
  <c r="S40" i="1"/>
  <c r="U40" i="1"/>
  <c r="P51" i="1"/>
  <c r="R51" i="1"/>
  <c r="T51" i="1"/>
  <c r="V51" i="1"/>
  <c r="Q52" i="1"/>
  <c r="S52" i="1"/>
  <c r="U52" i="1"/>
  <c r="P53" i="1"/>
  <c r="R53" i="1"/>
  <c r="T53" i="1"/>
  <c r="V53" i="1"/>
  <c r="Q54" i="1"/>
  <c r="S54" i="1"/>
  <c r="U54" i="1"/>
  <c r="M38" i="9" l="1"/>
  <c r="M37" i="9"/>
  <c r="W9" i="1"/>
  <c r="W8" i="1"/>
  <c r="M21" i="9"/>
  <c r="X37" i="1"/>
  <c r="W10" i="1"/>
  <c r="Y43" i="2"/>
  <c r="Y41" i="2"/>
  <c r="X23" i="1"/>
  <c r="W11" i="1"/>
  <c r="Y11" i="2"/>
  <c r="Y27" i="2"/>
  <c r="Y25" i="2"/>
  <c r="M23" i="9"/>
  <c r="X25" i="1"/>
  <c r="W42" i="2"/>
  <c r="X42" i="2"/>
  <c r="U42" i="2"/>
  <c r="T42" i="2"/>
  <c r="V42" i="2"/>
  <c r="U44" i="2"/>
  <c r="T44" i="2"/>
  <c r="V44" i="2"/>
  <c r="W44" i="2"/>
  <c r="X44" i="2"/>
  <c r="W26" i="2"/>
  <c r="U26" i="2"/>
  <c r="X26" i="2"/>
  <c r="V26" i="2"/>
  <c r="T26" i="2"/>
  <c r="W28" i="2"/>
  <c r="X28" i="2"/>
  <c r="T28" i="2"/>
  <c r="U28" i="2"/>
  <c r="V28" i="2"/>
  <c r="X12" i="2"/>
  <c r="T12" i="2"/>
  <c r="U12" i="2"/>
  <c r="V12" i="2"/>
  <c r="W12" i="2"/>
  <c r="V10" i="2"/>
  <c r="T10" i="2"/>
  <c r="W10" i="2"/>
  <c r="X10" i="2"/>
  <c r="U10" i="2"/>
  <c r="S44" i="2"/>
  <c r="R44" i="2"/>
  <c r="S28" i="2"/>
  <c r="R28" i="2"/>
  <c r="S10" i="2"/>
  <c r="S42" i="2"/>
  <c r="R42" i="2"/>
  <c r="S26" i="2"/>
  <c r="R26" i="2"/>
  <c r="R12" i="2"/>
  <c r="S12" i="2"/>
  <c r="M9" i="9"/>
  <c r="W35" i="7"/>
  <c r="U21" i="6"/>
  <c r="U10" i="5"/>
  <c r="U23" i="5"/>
  <c r="AG38" i="8"/>
  <c r="AG23" i="8"/>
  <c r="U24" i="5"/>
  <c r="U8" i="5"/>
  <c r="U9" i="5"/>
  <c r="U22" i="5"/>
  <c r="U7" i="5"/>
  <c r="U36" i="6"/>
  <c r="U24" i="6"/>
  <c r="U8" i="6"/>
  <c r="U35" i="6"/>
  <c r="U23" i="6"/>
  <c r="U7" i="6"/>
  <c r="U22" i="6"/>
  <c r="U37" i="6"/>
  <c r="U9" i="6"/>
  <c r="W23" i="7"/>
  <c r="W21" i="7"/>
  <c r="W7" i="7"/>
  <c r="W38" i="7"/>
  <c r="W36" i="7"/>
  <c r="W24" i="7"/>
  <c r="W22" i="7"/>
  <c r="W8" i="7"/>
  <c r="W10" i="7"/>
  <c r="W9" i="7"/>
  <c r="AG36" i="8"/>
  <c r="AG22" i="8"/>
  <c r="AG8" i="8"/>
  <c r="AG7" i="8"/>
  <c r="AG35" i="8"/>
  <c r="AG21" i="8"/>
  <c r="AG9" i="8"/>
  <c r="AG24" i="8"/>
  <c r="AG37" i="8"/>
  <c r="M44" i="2"/>
  <c r="M42" i="2"/>
  <c r="M28" i="2"/>
  <c r="M26" i="2"/>
  <c r="X40" i="1"/>
  <c r="X38" i="1"/>
  <c r="X51" i="1"/>
  <c r="X26" i="1"/>
  <c r="X54" i="1"/>
  <c r="X53" i="1"/>
  <c r="X39" i="1"/>
  <c r="X24" i="1"/>
  <c r="X52" i="1"/>
  <c r="M24" i="9"/>
  <c r="M10" i="9"/>
  <c r="M36" i="9"/>
  <c r="M22" i="9"/>
  <c r="M8" i="9"/>
  <c r="Y12" i="2" l="1"/>
  <c r="Y42" i="2"/>
  <c r="Y44" i="2"/>
  <c r="Y26" i="2"/>
  <c r="Y28" i="2"/>
  <c r="Y10" i="2"/>
  <c r="W9" i="2"/>
  <c r="U9" i="2"/>
  <c r="S9" i="2"/>
  <c r="X9" i="2"/>
  <c r="V9" i="2"/>
  <c r="T9" i="2"/>
  <c r="Y9" i="2" l="1"/>
</calcChain>
</file>

<file path=xl/sharedStrings.xml><?xml version="1.0" encoding="utf-8"?>
<sst xmlns="http://schemas.openxmlformats.org/spreadsheetml/2006/main" count="789" uniqueCount="212">
  <si>
    <t>自殺者数</t>
    <rPh sb="0" eb="3">
      <t>ジサツシャ</t>
    </rPh>
    <rPh sb="3" eb="4">
      <t>スウ</t>
    </rPh>
    <phoneticPr fontId="1"/>
  </si>
  <si>
    <t>自殺死亡率</t>
    <rPh sb="0" eb="2">
      <t>ジサツ</t>
    </rPh>
    <rPh sb="2" eb="5">
      <t>シボウリツ</t>
    </rPh>
    <phoneticPr fontId="1"/>
  </si>
  <si>
    <t>人口</t>
    <rPh sb="0" eb="2">
      <t>ジンコウ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</si>
  <si>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</si>
  <si>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</si>
  <si>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</si>
  <si>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</si>
  <si>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</si>
  <si>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不詳</t>
    <rPh sb="0" eb="2">
      <t>フショウ</t>
    </rPh>
    <phoneticPr fontId="1"/>
  </si>
  <si>
    <t>計</t>
    <rPh sb="0" eb="1">
      <t>ケイ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</si>
  <si>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</si>
  <si>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</si>
  <si>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不明</t>
    <rPh sb="0" eb="2">
      <t>フメイ</t>
    </rPh>
    <phoneticPr fontId="1"/>
  </si>
  <si>
    <t>無職</t>
    <rPh sb="0" eb="2">
      <t>ムショク</t>
    </rPh>
    <phoneticPr fontId="1"/>
  </si>
  <si>
    <t>無職者</t>
    <rPh sb="0" eb="3">
      <t>ムショクシャ</t>
    </rPh>
    <phoneticPr fontId="1"/>
  </si>
  <si>
    <t>主婦</t>
    <rPh sb="0" eb="2">
      <t>シュフ</t>
    </rPh>
    <phoneticPr fontId="1"/>
  </si>
  <si>
    <t>失業者</t>
    <rPh sb="0" eb="3">
      <t>シツギョウシャ</t>
    </rPh>
    <phoneticPr fontId="1"/>
  </si>
  <si>
    <t>年金・雇用保険等生活者</t>
    <rPh sb="0" eb="2">
      <t>ネンキン</t>
    </rPh>
    <rPh sb="3" eb="5">
      <t>コヨウ</t>
    </rPh>
    <rPh sb="5" eb="7">
      <t>ホケン</t>
    </rPh>
    <rPh sb="7" eb="8">
      <t>トウ</t>
    </rPh>
    <rPh sb="8" eb="10">
      <t>セイカツ</t>
    </rPh>
    <rPh sb="10" eb="11">
      <t>シャ</t>
    </rPh>
    <phoneticPr fontId="1"/>
  </si>
  <si>
    <t>家庭問題</t>
    <rPh sb="0" eb="2">
      <t>カテイ</t>
    </rPh>
    <rPh sb="2" eb="4">
      <t>モンダイ</t>
    </rPh>
    <phoneticPr fontId="1"/>
  </si>
  <si>
    <t>健康問題</t>
    <rPh sb="0" eb="2">
      <t>ケンコウ</t>
    </rPh>
    <rPh sb="2" eb="4">
      <t>モンダイ</t>
    </rPh>
    <phoneticPr fontId="1"/>
  </si>
  <si>
    <t>経済・生活問題</t>
    <rPh sb="0" eb="2">
      <t>ケイザイ</t>
    </rPh>
    <rPh sb="3" eb="5">
      <t>セイカツ</t>
    </rPh>
    <rPh sb="5" eb="7">
      <t>モンダイ</t>
    </rPh>
    <phoneticPr fontId="1"/>
  </si>
  <si>
    <t>勤務問題</t>
    <rPh sb="0" eb="2">
      <t>キンム</t>
    </rPh>
    <rPh sb="2" eb="4">
      <t>モンダイ</t>
    </rPh>
    <phoneticPr fontId="1"/>
  </si>
  <si>
    <t>男女問題</t>
    <rPh sb="0" eb="2">
      <t>ダンジョ</t>
    </rPh>
    <rPh sb="2" eb="4">
      <t>モンダイ</t>
    </rPh>
    <phoneticPr fontId="1"/>
  </si>
  <si>
    <t>学校問題</t>
    <rPh sb="0" eb="2">
      <t>ガッコウ</t>
    </rPh>
    <rPh sb="2" eb="4">
      <t>モンダイ</t>
    </rPh>
    <phoneticPr fontId="1"/>
  </si>
  <si>
    <t>その他</t>
    <rPh sb="2" eb="3">
      <t>タ</t>
    </rPh>
    <phoneticPr fontId="1"/>
  </si>
  <si>
    <t>自宅等</t>
    <rPh sb="0" eb="2">
      <t>ジタク</t>
    </rPh>
    <rPh sb="2" eb="3">
      <t>トウ</t>
    </rPh>
    <phoneticPr fontId="1"/>
  </si>
  <si>
    <t>高層ビル</t>
    <rPh sb="0" eb="2">
      <t>コウソウ</t>
    </rPh>
    <phoneticPr fontId="1"/>
  </si>
  <si>
    <t>乗物</t>
    <rPh sb="0" eb="2">
      <t>ノリモノ</t>
    </rPh>
    <phoneticPr fontId="1"/>
  </si>
  <si>
    <t>海（湖）・
河川等</t>
    <rPh sb="0" eb="1">
      <t>ウミ</t>
    </rPh>
    <rPh sb="2" eb="3">
      <t>ミズウミ</t>
    </rPh>
    <rPh sb="6" eb="8">
      <t>カセン</t>
    </rPh>
    <rPh sb="8" eb="9">
      <t>トウ</t>
    </rPh>
    <phoneticPr fontId="1"/>
  </si>
  <si>
    <t>山</t>
    <rPh sb="0" eb="1">
      <t>ヤマ</t>
    </rPh>
    <phoneticPr fontId="1"/>
  </si>
  <si>
    <t>首つり</t>
    <rPh sb="0" eb="1">
      <t>クビ</t>
    </rPh>
    <phoneticPr fontId="1"/>
  </si>
  <si>
    <t>服毒</t>
    <rPh sb="0" eb="2">
      <t>フクドク</t>
    </rPh>
    <phoneticPr fontId="1"/>
  </si>
  <si>
    <t>練炭等</t>
    <rPh sb="0" eb="2">
      <t>レンタン</t>
    </rPh>
    <rPh sb="2" eb="3">
      <t>トウ</t>
    </rPh>
    <phoneticPr fontId="1"/>
  </si>
  <si>
    <t>飛降り</t>
    <rPh sb="0" eb="2">
      <t>トビオ</t>
    </rPh>
    <phoneticPr fontId="1"/>
  </si>
  <si>
    <t>飛込み</t>
    <rPh sb="0" eb="2">
      <t>トビコ</t>
    </rPh>
    <phoneticPr fontId="1"/>
  </si>
  <si>
    <t>日曜</t>
    <rPh sb="0" eb="2">
      <t>ニチヨウ</t>
    </rPh>
    <phoneticPr fontId="1"/>
  </si>
  <si>
    <t>月曜</t>
    <rPh sb="0" eb="2">
      <t>ゲツヨウ</t>
    </rPh>
    <phoneticPr fontId="1"/>
  </si>
  <si>
    <t>火曜</t>
    <rPh sb="0" eb="2">
      <t>カヨウ</t>
    </rPh>
    <phoneticPr fontId="1"/>
  </si>
  <si>
    <t>水曜</t>
    <rPh sb="0" eb="2">
      <t>スイヨウ</t>
    </rPh>
    <phoneticPr fontId="1"/>
  </si>
  <si>
    <t>木曜</t>
    <rPh sb="0" eb="2">
      <t>モクヨウ</t>
    </rPh>
    <phoneticPr fontId="1"/>
  </si>
  <si>
    <t>金曜</t>
    <rPh sb="0" eb="2">
      <t>キンヨウ</t>
    </rPh>
    <phoneticPr fontId="1"/>
  </si>
  <si>
    <t>土曜</t>
    <rPh sb="0" eb="2">
      <t>ドヨウ</t>
    </rPh>
    <phoneticPr fontId="1"/>
  </si>
  <si>
    <t>0-2時</t>
    <rPh sb="3" eb="4">
      <t>ジ</t>
    </rPh>
    <phoneticPr fontId="1"/>
  </si>
  <si>
    <t>2-4時</t>
    <rPh sb="3" eb="4">
      <t>ジ</t>
    </rPh>
    <phoneticPr fontId="1"/>
  </si>
  <si>
    <t>4-6時</t>
    <rPh sb="3" eb="4">
      <t>ジ</t>
    </rPh>
    <phoneticPr fontId="1"/>
  </si>
  <si>
    <t>6-8時</t>
    <rPh sb="3" eb="4">
      <t>ジ</t>
    </rPh>
    <phoneticPr fontId="1"/>
  </si>
  <si>
    <t>8-10時</t>
    <rPh sb="4" eb="5">
      <t>ジ</t>
    </rPh>
    <phoneticPr fontId="1"/>
  </si>
  <si>
    <t>10-12時</t>
    <rPh sb="5" eb="6">
      <t>ジ</t>
    </rPh>
    <phoneticPr fontId="1"/>
  </si>
  <si>
    <t>12-14時</t>
    <rPh sb="5" eb="6">
      <t>ジ</t>
    </rPh>
    <phoneticPr fontId="1"/>
  </si>
  <si>
    <t>14-16時</t>
    <rPh sb="5" eb="6">
      <t>ジ</t>
    </rPh>
    <phoneticPr fontId="1"/>
  </si>
  <si>
    <t>16-18時</t>
    <rPh sb="5" eb="6">
      <t>ジ</t>
    </rPh>
    <phoneticPr fontId="1"/>
  </si>
  <si>
    <t>18-20時</t>
    <rPh sb="5" eb="6">
      <t>ジ</t>
    </rPh>
    <phoneticPr fontId="1"/>
  </si>
  <si>
    <t>20-22時</t>
    <rPh sb="5" eb="6">
      <t>ジ</t>
    </rPh>
    <phoneticPr fontId="1"/>
  </si>
  <si>
    <t>22-24時</t>
    <rPh sb="5" eb="6">
      <t>ジ</t>
    </rPh>
    <phoneticPr fontId="1"/>
  </si>
  <si>
    <t>▼同居人の有無別自殺死亡割合</t>
    <rPh sb="1" eb="3">
      <t>ドウキョ</t>
    </rPh>
    <rPh sb="3" eb="4">
      <t>ニン</t>
    </rPh>
    <rPh sb="5" eb="7">
      <t>ウム</t>
    </rPh>
    <rPh sb="7" eb="8">
      <t>ベツ</t>
    </rPh>
    <rPh sb="8" eb="10">
      <t>ジサツ</t>
    </rPh>
    <rPh sb="10" eb="12">
      <t>シボウ</t>
    </rPh>
    <rPh sb="12" eb="14">
      <t>ワリアイ</t>
    </rPh>
    <phoneticPr fontId="1"/>
  </si>
  <si>
    <t>▼職業別自殺死亡割合</t>
    <rPh sb="1" eb="3">
      <t>ショクギョウ</t>
    </rPh>
    <rPh sb="3" eb="4">
      <t>ベツ</t>
    </rPh>
    <rPh sb="4" eb="6">
      <t>ジサツ</t>
    </rPh>
    <rPh sb="6" eb="8">
      <t>シボウ</t>
    </rPh>
    <rPh sb="8" eb="10">
      <t>ワリアイ</t>
    </rPh>
    <phoneticPr fontId="1"/>
  </si>
  <si>
    <t>▼原因・動機別自殺死亡割合</t>
    <rPh sb="1" eb="3">
      <t>ゲンイン</t>
    </rPh>
    <rPh sb="4" eb="6">
      <t>ドウキ</t>
    </rPh>
    <rPh sb="6" eb="7">
      <t>ベツ</t>
    </rPh>
    <rPh sb="7" eb="9">
      <t>ジサツ</t>
    </rPh>
    <rPh sb="9" eb="11">
      <t>シボウ</t>
    </rPh>
    <rPh sb="11" eb="13">
      <t>ワリアイ</t>
    </rPh>
    <phoneticPr fontId="1"/>
  </si>
  <si>
    <t>▼場所別自殺死亡割合</t>
    <rPh sb="1" eb="3">
      <t>バショ</t>
    </rPh>
    <rPh sb="3" eb="4">
      <t>ベツ</t>
    </rPh>
    <rPh sb="4" eb="6">
      <t>ジサツ</t>
    </rPh>
    <rPh sb="6" eb="8">
      <t>シボウ</t>
    </rPh>
    <rPh sb="8" eb="10">
      <t>ワリアイ</t>
    </rPh>
    <phoneticPr fontId="1"/>
  </si>
  <si>
    <t>▼手段別自殺死亡割合</t>
    <rPh sb="1" eb="3">
      <t>シュダン</t>
    </rPh>
    <rPh sb="3" eb="4">
      <t>ベツ</t>
    </rPh>
    <rPh sb="4" eb="6">
      <t>ジサツ</t>
    </rPh>
    <rPh sb="6" eb="8">
      <t>シボウ</t>
    </rPh>
    <rPh sb="8" eb="10">
      <t>ワリアイ</t>
    </rPh>
    <phoneticPr fontId="1"/>
  </si>
  <si>
    <t>▼曜日別自殺死亡割合</t>
    <rPh sb="1" eb="3">
      <t>ヨウビ</t>
    </rPh>
    <rPh sb="3" eb="4">
      <t>ベツ</t>
    </rPh>
    <rPh sb="4" eb="6">
      <t>ジサツ</t>
    </rPh>
    <rPh sb="6" eb="8">
      <t>シボウ</t>
    </rPh>
    <rPh sb="8" eb="10">
      <t>ワリアイ</t>
    </rPh>
    <phoneticPr fontId="1"/>
  </si>
  <si>
    <t>▼時間帯別自殺死亡割合</t>
    <rPh sb="1" eb="3">
      <t>ジカン</t>
    </rPh>
    <rPh sb="3" eb="4">
      <t>タイ</t>
    </rPh>
    <rPh sb="4" eb="5">
      <t>ベツ</t>
    </rPh>
    <rPh sb="5" eb="7">
      <t>ジサツ</t>
    </rPh>
    <rPh sb="7" eb="9">
      <t>シボウ</t>
    </rPh>
    <rPh sb="9" eb="11">
      <t>ワリアイ</t>
    </rPh>
    <phoneticPr fontId="1"/>
  </si>
  <si>
    <t>▼自殺未遂の有無別自殺死亡割合</t>
    <rPh sb="1" eb="3">
      <t>ジサツ</t>
    </rPh>
    <rPh sb="3" eb="5">
      <t>ミスイ</t>
    </rPh>
    <rPh sb="6" eb="8">
      <t>ウム</t>
    </rPh>
    <rPh sb="8" eb="9">
      <t>ベツ</t>
    </rPh>
    <rPh sb="9" eb="11">
      <t>ジサツ</t>
    </rPh>
    <rPh sb="11" eb="13">
      <t>シボウ</t>
    </rPh>
    <rPh sb="13" eb="15">
      <t>ワリアイ</t>
    </rPh>
    <phoneticPr fontId="1"/>
  </si>
  <si>
    <t>▼男女別自殺死亡数の推移</t>
    <rPh sb="1" eb="3">
      <t>ダンジョ</t>
    </rPh>
    <rPh sb="3" eb="4">
      <t>ベツ</t>
    </rPh>
    <rPh sb="4" eb="6">
      <t>ジサツ</t>
    </rPh>
    <rPh sb="6" eb="8">
      <t>シボウ</t>
    </rPh>
    <rPh sb="8" eb="9">
      <t>スウ</t>
    </rPh>
    <rPh sb="10" eb="12">
      <t>スイイ</t>
    </rPh>
    <phoneticPr fontId="1"/>
  </si>
  <si>
    <t>▼男女別自殺死亡割合</t>
    <rPh sb="1" eb="3">
      <t>ダンジョ</t>
    </rPh>
    <rPh sb="3" eb="4">
      <t>ベツ</t>
    </rPh>
    <rPh sb="4" eb="6">
      <t>ジサツ</t>
    </rPh>
    <rPh sb="6" eb="8">
      <t>シボウ</t>
    </rPh>
    <rPh sb="8" eb="10">
      <t>ワリアイ</t>
    </rPh>
    <phoneticPr fontId="1"/>
  </si>
  <si>
    <t>▼同居人の有無別自殺死亡数の推移</t>
    <rPh sb="1" eb="3">
      <t>ドウキョ</t>
    </rPh>
    <rPh sb="3" eb="4">
      <t>ニン</t>
    </rPh>
    <rPh sb="5" eb="7">
      <t>ウム</t>
    </rPh>
    <rPh sb="7" eb="8">
      <t>ベツ</t>
    </rPh>
    <rPh sb="8" eb="10">
      <t>ジサツ</t>
    </rPh>
    <rPh sb="10" eb="12">
      <t>シボウ</t>
    </rPh>
    <rPh sb="12" eb="13">
      <t>スウ</t>
    </rPh>
    <rPh sb="14" eb="16">
      <t>スイイ</t>
    </rPh>
    <phoneticPr fontId="1"/>
  </si>
  <si>
    <t>▼職業別自殺死亡数の推移</t>
    <rPh sb="1" eb="3">
      <t>ショクギョウ</t>
    </rPh>
    <rPh sb="3" eb="4">
      <t>ベツ</t>
    </rPh>
    <rPh sb="4" eb="6">
      <t>ジサツ</t>
    </rPh>
    <rPh sb="6" eb="8">
      <t>シボウ</t>
    </rPh>
    <rPh sb="8" eb="9">
      <t>スウ</t>
    </rPh>
    <rPh sb="10" eb="12">
      <t>スイイ</t>
    </rPh>
    <phoneticPr fontId="1"/>
  </si>
  <si>
    <t>▼場所別自殺死亡数の推移</t>
    <rPh sb="1" eb="3">
      <t>バショ</t>
    </rPh>
    <rPh sb="3" eb="4">
      <t>ベツ</t>
    </rPh>
    <rPh sb="4" eb="6">
      <t>ジサツ</t>
    </rPh>
    <rPh sb="6" eb="8">
      <t>シボウ</t>
    </rPh>
    <rPh sb="8" eb="9">
      <t>スウ</t>
    </rPh>
    <rPh sb="10" eb="12">
      <t>スイイ</t>
    </rPh>
    <phoneticPr fontId="1"/>
  </si>
  <si>
    <t>▼手段別自殺死亡数の推移</t>
    <rPh sb="1" eb="3">
      <t>シュダン</t>
    </rPh>
    <rPh sb="3" eb="4">
      <t>ベツ</t>
    </rPh>
    <rPh sb="4" eb="6">
      <t>ジサツ</t>
    </rPh>
    <rPh sb="6" eb="8">
      <t>シボウ</t>
    </rPh>
    <rPh sb="8" eb="9">
      <t>スウ</t>
    </rPh>
    <rPh sb="10" eb="12">
      <t>スイイ</t>
    </rPh>
    <phoneticPr fontId="1"/>
  </si>
  <si>
    <t>▼曜日別自殺死亡数の推移</t>
    <rPh sb="1" eb="3">
      <t>ヨウビ</t>
    </rPh>
    <rPh sb="3" eb="4">
      <t>ベツ</t>
    </rPh>
    <rPh sb="4" eb="6">
      <t>ジサツ</t>
    </rPh>
    <rPh sb="6" eb="8">
      <t>シボウ</t>
    </rPh>
    <rPh sb="8" eb="9">
      <t>スウ</t>
    </rPh>
    <rPh sb="10" eb="12">
      <t>スイイ</t>
    </rPh>
    <phoneticPr fontId="1"/>
  </si>
  <si>
    <t>▼時間帯別自殺死亡数の推移</t>
    <rPh sb="1" eb="3">
      <t>ジカン</t>
    </rPh>
    <rPh sb="3" eb="4">
      <t>タイ</t>
    </rPh>
    <rPh sb="4" eb="5">
      <t>ベツ</t>
    </rPh>
    <rPh sb="5" eb="7">
      <t>ジサツ</t>
    </rPh>
    <rPh sb="7" eb="9">
      <t>シボウ</t>
    </rPh>
    <rPh sb="9" eb="10">
      <t>スウ</t>
    </rPh>
    <rPh sb="11" eb="13">
      <t>スイイ</t>
    </rPh>
    <phoneticPr fontId="1"/>
  </si>
  <si>
    <t>▼自殺未遂の有無別自殺死亡数の推移</t>
    <rPh sb="1" eb="3">
      <t>ジサツ</t>
    </rPh>
    <rPh sb="3" eb="5">
      <t>ミスイ</t>
    </rPh>
    <rPh sb="6" eb="8">
      <t>ウム</t>
    </rPh>
    <rPh sb="8" eb="9">
      <t>ベツ</t>
    </rPh>
    <rPh sb="9" eb="11">
      <t>ジサツ</t>
    </rPh>
    <rPh sb="11" eb="13">
      <t>シボウ</t>
    </rPh>
    <rPh sb="13" eb="14">
      <t>スウ</t>
    </rPh>
    <rPh sb="15" eb="17">
      <t>スイイ</t>
    </rPh>
    <phoneticPr fontId="1"/>
  </si>
  <si>
    <t>平成25年</t>
    <rPh sb="0" eb="2">
      <t>ヘイセイ</t>
    </rPh>
    <rPh sb="4" eb="5">
      <t>ネン</t>
    </rPh>
    <phoneticPr fontId="1"/>
  </si>
  <si>
    <t>計（不詳除く）</t>
    <rPh sb="0" eb="1">
      <t>ケイ</t>
    </rPh>
    <rPh sb="2" eb="4">
      <t>フショウ</t>
    </rPh>
    <rPh sb="4" eb="5">
      <t>ノゾ</t>
    </rPh>
    <phoneticPr fontId="1"/>
  </si>
  <si>
    <t>目　 次</t>
    <rPh sb="0" eb="1">
      <t>メ</t>
    </rPh>
    <rPh sb="3" eb="4">
      <t>ジ</t>
    </rPh>
    <phoneticPr fontId="13"/>
  </si>
  <si>
    <t>１</t>
    <phoneticPr fontId="13"/>
  </si>
  <si>
    <t>グラフ</t>
    <phoneticPr fontId="13"/>
  </si>
  <si>
    <t>２</t>
    <phoneticPr fontId="13"/>
  </si>
  <si>
    <t>３</t>
    <phoneticPr fontId="13"/>
  </si>
  <si>
    <t>４</t>
    <phoneticPr fontId="13"/>
  </si>
  <si>
    <r>
      <t>▼男女別自殺死亡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Ph sb="1" eb="3">
      <t>ダンジョ</t>
    </rPh>
    <rPh sb="3" eb="4">
      <t>ベツ</t>
    </rPh>
    <rPh sb="4" eb="6">
      <t>ジサツ</t>
    </rPh>
    <rPh sb="6" eb="8">
      <t>シボウ</t>
    </rPh>
    <rPh sb="8" eb="10">
      <t>ワリアイ</t>
    </rPh>
    <phoneticPr fontId="1"/>
  </si>
  <si>
    <t>▼男女別自殺死亡者数（人）</t>
    <rPh sb="1" eb="3">
      <t>ダンジョ</t>
    </rPh>
    <rPh sb="3" eb="4">
      <t>ベツ</t>
    </rPh>
    <rPh sb="4" eb="6">
      <t>ジサツ</t>
    </rPh>
    <rPh sb="6" eb="8">
      <t>シボウ</t>
    </rPh>
    <rPh sb="8" eb="9">
      <t>シャ</t>
    </rPh>
    <rPh sb="9" eb="10">
      <t>スウ</t>
    </rPh>
    <rPh sb="11" eb="12">
      <t>ニン</t>
    </rPh>
    <phoneticPr fontId="1"/>
  </si>
  <si>
    <t>▼同居人の有無別自殺死亡数（人）　『総数』</t>
    <rPh sb="1" eb="3">
      <t>ドウキョ</t>
    </rPh>
    <rPh sb="3" eb="4">
      <t>ニン</t>
    </rPh>
    <rPh sb="5" eb="7">
      <t>ウム</t>
    </rPh>
    <rPh sb="7" eb="8">
      <t>ベツ</t>
    </rPh>
    <rPh sb="8" eb="10">
      <t>ジサツ</t>
    </rPh>
    <rPh sb="10" eb="13">
      <t>シボウスウ</t>
    </rPh>
    <rPh sb="14" eb="15">
      <t>ニン</t>
    </rPh>
    <rPh sb="18" eb="20">
      <t>ソウスウ</t>
    </rPh>
    <phoneticPr fontId="1"/>
  </si>
  <si>
    <r>
      <t>▼同居人の有無別自殺死亡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　</t>
    </r>
    <r>
      <rPr>
        <sz val="11"/>
        <color theme="1"/>
        <rFont val="ＭＳ Ｐゴシック"/>
        <family val="2"/>
        <charset val="128"/>
        <scheme val="minor"/>
      </rPr>
      <t>『総数』</t>
    </r>
    <rPh sb="1" eb="3">
      <t>ドウキョ</t>
    </rPh>
    <rPh sb="3" eb="4">
      <t>ニン</t>
    </rPh>
    <rPh sb="5" eb="7">
      <t>ウム</t>
    </rPh>
    <rPh sb="7" eb="8">
      <t>ベツ</t>
    </rPh>
    <rPh sb="8" eb="10">
      <t>ジサツ</t>
    </rPh>
    <rPh sb="10" eb="12">
      <t>シボウ</t>
    </rPh>
    <rPh sb="12" eb="14">
      <t>ワリアイ</t>
    </rPh>
    <rPh sb="19" eb="21">
      <t>ソウスウ</t>
    </rPh>
    <phoneticPr fontId="1"/>
  </si>
  <si>
    <t>▼同居人の有無別自殺死亡数（人）　『男』</t>
    <rPh sb="1" eb="3">
      <t>ドウキョ</t>
    </rPh>
    <rPh sb="3" eb="4">
      <t>ニン</t>
    </rPh>
    <rPh sb="5" eb="7">
      <t>ウム</t>
    </rPh>
    <rPh sb="7" eb="8">
      <t>ベツ</t>
    </rPh>
    <rPh sb="8" eb="10">
      <t>ジサツ</t>
    </rPh>
    <rPh sb="10" eb="13">
      <t>シボウスウ</t>
    </rPh>
    <rPh sb="14" eb="15">
      <t>ニン</t>
    </rPh>
    <rPh sb="18" eb="19">
      <t>オトコ</t>
    </rPh>
    <phoneticPr fontId="1"/>
  </si>
  <si>
    <r>
      <t>▼同居人の有無別自殺死亡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　</t>
    </r>
    <r>
      <rPr>
        <sz val="11"/>
        <color theme="1"/>
        <rFont val="ＭＳ Ｐゴシック"/>
        <family val="2"/>
        <charset val="128"/>
        <scheme val="minor"/>
      </rPr>
      <t>『男』</t>
    </r>
    <rPh sb="1" eb="3">
      <t>ドウキョ</t>
    </rPh>
    <rPh sb="3" eb="4">
      <t>ニン</t>
    </rPh>
    <rPh sb="5" eb="7">
      <t>ウム</t>
    </rPh>
    <rPh sb="7" eb="8">
      <t>ベツ</t>
    </rPh>
    <rPh sb="8" eb="10">
      <t>ジサツ</t>
    </rPh>
    <rPh sb="10" eb="12">
      <t>シボウ</t>
    </rPh>
    <rPh sb="12" eb="14">
      <t>ワリアイ</t>
    </rPh>
    <rPh sb="19" eb="20">
      <t>オトコ</t>
    </rPh>
    <phoneticPr fontId="1"/>
  </si>
  <si>
    <t>▼同居人の有無別自殺死亡数（人）　『女』</t>
    <rPh sb="1" eb="3">
      <t>ドウキョ</t>
    </rPh>
    <rPh sb="3" eb="4">
      <t>ニン</t>
    </rPh>
    <rPh sb="5" eb="7">
      <t>ウム</t>
    </rPh>
    <rPh sb="7" eb="8">
      <t>ベツ</t>
    </rPh>
    <rPh sb="8" eb="10">
      <t>ジサツ</t>
    </rPh>
    <rPh sb="10" eb="13">
      <t>シボウスウ</t>
    </rPh>
    <rPh sb="14" eb="15">
      <t>ニン</t>
    </rPh>
    <rPh sb="18" eb="19">
      <t>オンナ</t>
    </rPh>
    <phoneticPr fontId="1"/>
  </si>
  <si>
    <r>
      <t>▼同居人の有無別自殺死亡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　</t>
    </r>
    <r>
      <rPr>
        <sz val="11"/>
        <color theme="1"/>
        <rFont val="ＭＳ Ｐゴシック"/>
        <family val="2"/>
        <charset val="128"/>
        <scheme val="minor"/>
      </rPr>
      <t>『女』</t>
    </r>
    <rPh sb="1" eb="3">
      <t>ドウキョ</t>
    </rPh>
    <rPh sb="3" eb="4">
      <t>ニン</t>
    </rPh>
    <rPh sb="5" eb="7">
      <t>ウム</t>
    </rPh>
    <rPh sb="7" eb="8">
      <t>ベツ</t>
    </rPh>
    <rPh sb="8" eb="10">
      <t>ジサツ</t>
    </rPh>
    <rPh sb="10" eb="12">
      <t>シボウ</t>
    </rPh>
    <rPh sb="12" eb="14">
      <t>ワリアイ</t>
    </rPh>
    <rPh sb="19" eb="20">
      <t>オンナ</t>
    </rPh>
    <phoneticPr fontId="1"/>
  </si>
  <si>
    <t>▼職業別自殺死亡数（人）　『総数』</t>
    <rPh sb="1" eb="3">
      <t>ショクギョウ</t>
    </rPh>
    <rPh sb="3" eb="4">
      <t>ベツ</t>
    </rPh>
    <rPh sb="4" eb="6">
      <t>ジサツ</t>
    </rPh>
    <rPh sb="6" eb="9">
      <t>シボウスウ</t>
    </rPh>
    <rPh sb="10" eb="11">
      <t>ニン</t>
    </rPh>
    <rPh sb="14" eb="16">
      <t>ソウスウ</t>
    </rPh>
    <phoneticPr fontId="1"/>
  </si>
  <si>
    <t>▼職業別自殺死亡数（人）　『男』</t>
    <rPh sb="1" eb="3">
      <t>ショクギョウ</t>
    </rPh>
    <rPh sb="3" eb="4">
      <t>ベツ</t>
    </rPh>
    <rPh sb="4" eb="6">
      <t>ジサツ</t>
    </rPh>
    <rPh sb="6" eb="9">
      <t>シボウスウ</t>
    </rPh>
    <rPh sb="10" eb="11">
      <t>ニン</t>
    </rPh>
    <rPh sb="14" eb="15">
      <t>オトコ</t>
    </rPh>
    <phoneticPr fontId="1"/>
  </si>
  <si>
    <t>▼職業別自殺死亡数（人）　『女』</t>
    <rPh sb="1" eb="3">
      <t>ショクギョウ</t>
    </rPh>
    <rPh sb="3" eb="4">
      <t>ベツ</t>
    </rPh>
    <rPh sb="4" eb="6">
      <t>ジサツ</t>
    </rPh>
    <rPh sb="6" eb="9">
      <t>シボウスウ</t>
    </rPh>
    <rPh sb="10" eb="11">
      <t>ニン</t>
    </rPh>
    <rPh sb="14" eb="15">
      <t>オンナ</t>
    </rPh>
    <phoneticPr fontId="1"/>
  </si>
  <si>
    <r>
      <t>▼職業別自殺死亡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『総数』</t>
    </r>
    <rPh sb="1" eb="3">
      <t>ショクギョウ</t>
    </rPh>
    <rPh sb="3" eb="4">
      <t>ベツ</t>
    </rPh>
    <rPh sb="4" eb="6">
      <t>ジサツ</t>
    </rPh>
    <rPh sb="6" eb="8">
      <t>シボウ</t>
    </rPh>
    <rPh sb="8" eb="10">
      <t>ワリアイ</t>
    </rPh>
    <rPh sb="15" eb="17">
      <t>ソウスウ</t>
    </rPh>
    <phoneticPr fontId="1"/>
  </si>
  <si>
    <r>
      <t>▼職業別自殺死亡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『男』</t>
    </r>
    <rPh sb="1" eb="3">
      <t>ショクギョウ</t>
    </rPh>
    <rPh sb="3" eb="4">
      <t>ベツ</t>
    </rPh>
    <rPh sb="4" eb="6">
      <t>ジサツ</t>
    </rPh>
    <rPh sb="6" eb="8">
      <t>シボウ</t>
    </rPh>
    <rPh sb="8" eb="10">
      <t>ワリアイ</t>
    </rPh>
    <rPh sb="15" eb="16">
      <t>オトコ</t>
    </rPh>
    <phoneticPr fontId="1"/>
  </si>
  <si>
    <r>
      <t>▼職業別自殺死亡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『女』</t>
    </r>
    <rPh sb="1" eb="3">
      <t>ショクギョウ</t>
    </rPh>
    <rPh sb="3" eb="4">
      <t>ベツ</t>
    </rPh>
    <rPh sb="4" eb="6">
      <t>ジサツ</t>
    </rPh>
    <rPh sb="6" eb="8">
      <t>シボウ</t>
    </rPh>
    <rPh sb="8" eb="10">
      <t>ワリアイ</t>
    </rPh>
    <rPh sb="15" eb="16">
      <t>オンナ</t>
    </rPh>
    <phoneticPr fontId="1"/>
  </si>
  <si>
    <t>▼原因・動機別自殺死亡数（人）　『総数』</t>
    <rPh sb="1" eb="3">
      <t>ゲンイン</t>
    </rPh>
    <rPh sb="4" eb="6">
      <t>ドウキ</t>
    </rPh>
    <rPh sb="6" eb="7">
      <t>ベツ</t>
    </rPh>
    <rPh sb="7" eb="9">
      <t>ジサツ</t>
    </rPh>
    <rPh sb="9" eb="12">
      <t>シボウスウ</t>
    </rPh>
    <rPh sb="13" eb="14">
      <t>ニン</t>
    </rPh>
    <rPh sb="17" eb="19">
      <t>ソウスウ</t>
    </rPh>
    <phoneticPr fontId="1"/>
  </si>
  <si>
    <t>▼原因・動機別自殺死亡数（人）　『男』</t>
    <rPh sb="1" eb="3">
      <t>ゲンイン</t>
    </rPh>
    <rPh sb="4" eb="6">
      <t>ドウキ</t>
    </rPh>
    <rPh sb="6" eb="7">
      <t>ベツ</t>
    </rPh>
    <rPh sb="7" eb="9">
      <t>ジサツ</t>
    </rPh>
    <rPh sb="9" eb="12">
      <t>シボウスウ</t>
    </rPh>
    <rPh sb="13" eb="14">
      <t>ニン</t>
    </rPh>
    <rPh sb="17" eb="18">
      <t>オトコ</t>
    </rPh>
    <phoneticPr fontId="1"/>
  </si>
  <si>
    <t>▼原因・動機別自殺死亡数（人）　『女』</t>
    <rPh sb="1" eb="3">
      <t>ゲンイン</t>
    </rPh>
    <rPh sb="4" eb="6">
      <t>ドウキ</t>
    </rPh>
    <rPh sb="6" eb="7">
      <t>ベツ</t>
    </rPh>
    <rPh sb="7" eb="9">
      <t>ジサツ</t>
    </rPh>
    <rPh sb="9" eb="12">
      <t>シボウスウ</t>
    </rPh>
    <rPh sb="13" eb="14">
      <t>ニン</t>
    </rPh>
    <rPh sb="17" eb="18">
      <t>オンナ</t>
    </rPh>
    <phoneticPr fontId="1"/>
  </si>
  <si>
    <r>
      <t>▼原因・動機別自殺死亡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『総数』</t>
    </r>
    <rPh sb="1" eb="3">
      <t>ゲンイン</t>
    </rPh>
    <rPh sb="4" eb="6">
      <t>ドウキ</t>
    </rPh>
    <rPh sb="6" eb="7">
      <t>ベツ</t>
    </rPh>
    <rPh sb="7" eb="9">
      <t>ジサツ</t>
    </rPh>
    <rPh sb="9" eb="11">
      <t>シボウ</t>
    </rPh>
    <rPh sb="11" eb="13">
      <t>ワリアイ</t>
    </rPh>
    <rPh sb="18" eb="20">
      <t>ソウスウ</t>
    </rPh>
    <phoneticPr fontId="1"/>
  </si>
  <si>
    <r>
      <t>▼原因・動機別自殺死亡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『男』</t>
    </r>
    <rPh sb="1" eb="3">
      <t>ゲンイン</t>
    </rPh>
    <rPh sb="4" eb="6">
      <t>ドウキ</t>
    </rPh>
    <rPh sb="6" eb="7">
      <t>ベツ</t>
    </rPh>
    <rPh sb="7" eb="9">
      <t>ジサツ</t>
    </rPh>
    <rPh sb="9" eb="11">
      <t>シボウ</t>
    </rPh>
    <rPh sb="11" eb="13">
      <t>ワリアイ</t>
    </rPh>
    <rPh sb="18" eb="19">
      <t>オトコ</t>
    </rPh>
    <phoneticPr fontId="1"/>
  </si>
  <si>
    <r>
      <t>▼原因・動機別自殺死亡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『女』</t>
    </r>
    <rPh sb="1" eb="3">
      <t>ゲンイン</t>
    </rPh>
    <rPh sb="4" eb="6">
      <t>ドウキ</t>
    </rPh>
    <rPh sb="6" eb="7">
      <t>ベツ</t>
    </rPh>
    <rPh sb="7" eb="9">
      <t>ジサツ</t>
    </rPh>
    <rPh sb="9" eb="11">
      <t>シボウ</t>
    </rPh>
    <rPh sb="11" eb="13">
      <t>ワリアイ</t>
    </rPh>
    <rPh sb="18" eb="19">
      <t>オンナ</t>
    </rPh>
    <phoneticPr fontId="1"/>
  </si>
  <si>
    <t>▼場所別自殺死亡数（人）　『総数』</t>
    <rPh sb="1" eb="3">
      <t>バショ</t>
    </rPh>
    <rPh sb="3" eb="4">
      <t>ベツ</t>
    </rPh>
    <rPh sb="4" eb="6">
      <t>ジサツ</t>
    </rPh>
    <rPh sb="6" eb="9">
      <t>シボウスウ</t>
    </rPh>
    <rPh sb="10" eb="11">
      <t>ニン</t>
    </rPh>
    <rPh sb="14" eb="16">
      <t>ソウスウ</t>
    </rPh>
    <phoneticPr fontId="1"/>
  </si>
  <si>
    <t>▼場所別自殺死亡数（人）　『男』</t>
    <rPh sb="1" eb="3">
      <t>バショ</t>
    </rPh>
    <rPh sb="3" eb="4">
      <t>ベツ</t>
    </rPh>
    <rPh sb="4" eb="6">
      <t>ジサツ</t>
    </rPh>
    <rPh sb="6" eb="9">
      <t>シボウスウ</t>
    </rPh>
    <rPh sb="10" eb="11">
      <t>ニン</t>
    </rPh>
    <rPh sb="14" eb="15">
      <t>オトコ</t>
    </rPh>
    <phoneticPr fontId="1"/>
  </si>
  <si>
    <t>▼場所別自殺死亡数（人）　『女』</t>
    <rPh sb="1" eb="3">
      <t>バショ</t>
    </rPh>
    <rPh sb="3" eb="4">
      <t>ベツ</t>
    </rPh>
    <rPh sb="4" eb="6">
      <t>ジサツ</t>
    </rPh>
    <rPh sb="6" eb="8">
      <t>シボウ</t>
    </rPh>
    <rPh sb="8" eb="9">
      <t>スウ</t>
    </rPh>
    <rPh sb="10" eb="11">
      <t>ニン</t>
    </rPh>
    <rPh sb="14" eb="15">
      <t>オンナ</t>
    </rPh>
    <phoneticPr fontId="1"/>
  </si>
  <si>
    <r>
      <t>▼場所別自殺死亡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『総数』</t>
    </r>
    <rPh sb="1" eb="3">
      <t>バショ</t>
    </rPh>
    <rPh sb="3" eb="4">
      <t>ベツ</t>
    </rPh>
    <rPh sb="4" eb="6">
      <t>ジサツ</t>
    </rPh>
    <rPh sb="6" eb="8">
      <t>シボウ</t>
    </rPh>
    <rPh sb="8" eb="10">
      <t>ワリアイ</t>
    </rPh>
    <rPh sb="15" eb="17">
      <t>ソウスウ</t>
    </rPh>
    <phoneticPr fontId="1"/>
  </si>
  <si>
    <r>
      <t>▼場所別自殺死亡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『男』</t>
    </r>
    <rPh sb="1" eb="3">
      <t>バショ</t>
    </rPh>
    <rPh sb="3" eb="4">
      <t>ベツ</t>
    </rPh>
    <rPh sb="4" eb="6">
      <t>ジサツ</t>
    </rPh>
    <rPh sb="6" eb="8">
      <t>シボウ</t>
    </rPh>
    <rPh sb="8" eb="10">
      <t>ワリアイ</t>
    </rPh>
    <rPh sb="15" eb="16">
      <t>オトコ</t>
    </rPh>
    <phoneticPr fontId="1"/>
  </si>
  <si>
    <r>
      <t>▼場所別自殺死亡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『女』</t>
    </r>
    <rPh sb="1" eb="3">
      <t>バショ</t>
    </rPh>
    <rPh sb="3" eb="4">
      <t>ベツ</t>
    </rPh>
    <rPh sb="4" eb="6">
      <t>ジサツ</t>
    </rPh>
    <rPh sb="6" eb="8">
      <t>シボウ</t>
    </rPh>
    <rPh sb="8" eb="10">
      <t>ワリアイ</t>
    </rPh>
    <rPh sb="15" eb="16">
      <t>オンナ</t>
    </rPh>
    <phoneticPr fontId="1"/>
  </si>
  <si>
    <t>▼手段別自殺死亡数（人）　『総数』</t>
    <rPh sb="1" eb="3">
      <t>シュダン</t>
    </rPh>
    <rPh sb="3" eb="4">
      <t>ベツ</t>
    </rPh>
    <rPh sb="4" eb="6">
      <t>ジサツ</t>
    </rPh>
    <rPh sb="6" eb="9">
      <t>シボウスウ</t>
    </rPh>
    <rPh sb="10" eb="11">
      <t>ニン</t>
    </rPh>
    <rPh sb="14" eb="16">
      <t>ソウスウ</t>
    </rPh>
    <phoneticPr fontId="1"/>
  </si>
  <si>
    <t>▼手段別自殺死亡数（人）　『男』</t>
    <rPh sb="1" eb="3">
      <t>シュダン</t>
    </rPh>
    <rPh sb="3" eb="4">
      <t>ベツ</t>
    </rPh>
    <rPh sb="4" eb="6">
      <t>ジサツ</t>
    </rPh>
    <rPh sb="6" eb="9">
      <t>シボウスウ</t>
    </rPh>
    <rPh sb="10" eb="11">
      <t>ニン</t>
    </rPh>
    <rPh sb="14" eb="15">
      <t>オトコ</t>
    </rPh>
    <phoneticPr fontId="1"/>
  </si>
  <si>
    <t>▼手段別自殺死亡数（人）　『女』</t>
    <rPh sb="1" eb="3">
      <t>シュダン</t>
    </rPh>
    <rPh sb="3" eb="4">
      <t>ベツ</t>
    </rPh>
    <rPh sb="4" eb="6">
      <t>ジサツ</t>
    </rPh>
    <rPh sb="6" eb="9">
      <t>シボウスウ</t>
    </rPh>
    <rPh sb="10" eb="11">
      <t>ニン</t>
    </rPh>
    <rPh sb="14" eb="15">
      <t>オンナ</t>
    </rPh>
    <phoneticPr fontId="1"/>
  </si>
  <si>
    <r>
      <t>▼手段別自殺死亡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『総数』</t>
    </r>
    <rPh sb="1" eb="3">
      <t>シュダン</t>
    </rPh>
    <rPh sb="3" eb="4">
      <t>ベツ</t>
    </rPh>
    <rPh sb="4" eb="6">
      <t>ジサツ</t>
    </rPh>
    <rPh sb="6" eb="8">
      <t>シボウ</t>
    </rPh>
    <rPh sb="8" eb="10">
      <t>ワリアイ</t>
    </rPh>
    <rPh sb="15" eb="17">
      <t>ソウスウ</t>
    </rPh>
    <phoneticPr fontId="1"/>
  </si>
  <si>
    <r>
      <t>▼手段別自殺死亡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『男』</t>
    </r>
    <rPh sb="1" eb="3">
      <t>シュダン</t>
    </rPh>
    <rPh sb="3" eb="4">
      <t>ベツ</t>
    </rPh>
    <rPh sb="4" eb="6">
      <t>ジサツ</t>
    </rPh>
    <rPh sb="6" eb="8">
      <t>シボウ</t>
    </rPh>
    <rPh sb="8" eb="10">
      <t>ワリアイ</t>
    </rPh>
    <rPh sb="15" eb="16">
      <t>オトコ</t>
    </rPh>
    <phoneticPr fontId="1"/>
  </si>
  <si>
    <r>
      <t>▼手段別自殺死亡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『女』</t>
    </r>
    <rPh sb="1" eb="3">
      <t>シュダン</t>
    </rPh>
    <rPh sb="3" eb="4">
      <t>ベツ</t>
    </rPh>
    <rPh sb="4" eb="6">
      <t>ジサツ</t>
    </rPh>
    <rPh sb="6" eb="8">
      <t>シボウ</t>
    </rPh>
    <rPh sb="8" eb="10">
      <t>ワリアイ</t>
    </rPh>
    <rPh sb="15" eb="16">
      <t>オンナ</t>
    </rPh>
    <phoneticPr fontId="1"/>
  </si>
  <si>
    <t>▼自殺の曜日別死亡数（人）　『総数』</t>
    <rPh sb="1" eb="3">
      <t>ジサツ</t>
    </rPh>
    <rPh sb="4" eb="6">
      <t>ヨウビ</t>
    </rPh>
    <rPh sb="6" eb="7">
      <t>ベツ</t>
    </rPh>
    <rPh sb="7" eb="10">
      <t>シボウスウ</t>
    </rPh>
    <rPh sb="11" eb="12">
      <t>ニン</t>
    </rPh>
    <rPh sb="13" eb="14">
      <t>タンベツ</t>
    </rPh>
    <rPh sb="15" eb="17">
      <t>ソウスウ</t>
    </rPh>
    <phoneticPr fontId="1"/>
  </si>
  <si>
    <t>▼自殺の曜日別死亡数（人）　『男』</t>
    <rPh sb="1" eb="3">
      <t>ジサツ</t>
    </rPh>
    <rPh sb="4" eb="6">
      <t>ヨウビ</t>
    </rPh>
    <rPh sb="6" eb="7">
      <t>ベツ</t>
    </rPh>
    <rPh sb="7" eb="10">
      <t>シボウスウ</t>
    </rPh>
    <rPh sb="11" eb="12">
      <t>ニン</t>
    </rPh>
    <rPh sb="13" eb="14">
      <t>タンベツ</t>
    </rPh>
    <rPh sb="15" eb="16">
      <t>オトコ</t>
    </rPh>
    <phoneticPr fontId="1"/>
  </si>
  <si>
    <t>▼自殺の曜日別死亡数（人）　『女』</t>
    <rPh sb="1" eb="3">
      <t>ジサツ</t>
    </rPh>
    <rPh sb="4" eb="6">
      <t>ヨウビ</t>
    </rPh>
    <rPh sb="6" eb="7">
      <t>ベツ</t>
    </rPh>
    <rPh sb="7" eb="10">
      <t>シボウスウ</t>
    </rPh>
    <rPh sb="11" eb="12">
      <t>ニン</t>
    </rPh>
    <rPh sb="13" eb="14">
      <t>タンベツ</t>
    </rPh>
    <rPh sb="15" eb="16">
      <t>オンナ</t>
    </rPh>
    <phoneticPr fontId="1"/>
  </si>
  <si>
    <r>
      <t>▼自殺の曜日別死亡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『総数』</t>
    </r>
    <rPh sb="1" eb="3">
      <t>ジサツ</t>
    </rPh>
    <rPh sb="4" eb="6">
      <t>ヨウビ</t>
    </rPh>
    <rPh sb="6" eb="7">
      <t>ベツ</t>
    </rPh>
    <rPh sb="7" eb="9">
      <t>シボウ</t>
    </rPh>
    <rPh sb="9" eb="11">
      <t>ワリアイ</t>
    </rPh>
    <rPh sb="16" eb="18">
      <t>ソウスウ</t>
    </rPh>
    <phoneticPr fontId="1"/>
  </si>
  <si>
    <r>
      <t>▼自殺の曜日別死亡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『男』</t>
    </r>
    <rPh sb="1" eb="3">
      <t>ジサツ</t>
    </rPh>
    <rPh sb="4" eb="6">
      <t>ヨウビ</t>
    </rPh>
    <rPh sb="6" eb="7">
      <t>ベツ</t>
    </rPh>
    <rPh sb="7" eb="9">
      <t>シボウ</t>
    </rPh>
    <rPh sb="9" eb="11">
      <t>ワリアイ</t>
    </rPh>
    <rPh sb="16" eb="17">
      <t>オトコ</t>
    </rPh>
    <phoneticPr fontId="1"/>
  </si>
  <si>
    <r>
      <t>▼自殺の曜日別死亡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『女』</t>
    </r>
    <rPh sb="1" eb="3">
      <t>ジサツ</t>
    </rPh>
    <rPh sb="4" eb="6">
      <t>ヨウビ</t>
    </rPh>
    <rPh sb="6" eb="7">
      <t>ベツ</t>
    </rPh>
    <rPh sb="7" eb="9">
      <t>シボウ</t>
    </rPh>
    <rPh sb="9" eb="11">
      <t>ワリアイ</t>
    </rPh>
    <rPh sb="16" eb="17">
      <t>オンナ</t>
    </rPh>
    <phoneticPr fontId="1"/>
  </si>
  <si>
    <t>▼自殺の時間帯別死亡数（人）　『総数』</t>
    <rPh sb="1" eb="3">
      <t>ジサツ</t>
    </rPh>
    <rPh sb="4" eb="6">
      <t>ジカン</t>
    </rPh>
    <rPh sb="6" eb="7">
      <t>タイ</t>
    </rPh>
    <rPh sb="7" eb="8">
      <t>ベツ</t>
    </rPh>
    <rPh sb="8" eb="11">
      <t>シボウスウ</t>
    </rPh>
    <rPh sb="12" eb="13">
      <t>ニン</t>
    </rPh>
    <rPh sb="14" eb="15">
      <t>タンベツ</t>
    </rPh>
    <rPh sb="16" eb="18">
      <t>ソウスウ</t>
    </rPh>
    <phoneticPr fontId="1"/>
  </si>
  <si>
    <t>▼自殺の時間帯別死亡数（人）　『男』</t>
    <rPh sb="1" eb="3">
      <t>ジサツ</t>
    </rPh>
    <rPh sb="4" eb="6">
      <t>ジカン</t>
    </rPh>
    <rPh sb="6" eb="7">
      <t>タイ</t>
    </rPh>
    <rPh sb="7" eb="8">
      <t>ベツ</t>
    </rPh>
    <rPh sb="8" eb="11">
      <t>シボウスウ</t>
    </rPh>
    <rPh sb="12" eb="13">
      <t>ニン</t>
    </rPh>
    <rPh sb="14" eb="15">
      <t>タンベツ</t>
    </rPh>
    <rPh sb="16" eb="17">
      <t>オトコ</t>
    </rPh>
    <phoneticPr fontId="1"/>
  </si>
  <si>
    <t>▼自殺の時間帯別死亡数（人）　『女』</t>
    <rPh sb="1" eb="3">
      <t>ジサツ</t>
    </rPh>
    <rPh sb="4" eb="6">
      <t>ジカン</t>
    </rPh>
    <rPh sb="6" eb="7">
      <t>タイ</t>
    </rPh>
    <rPh sb="7" eb="8">
      <t>ベツ</t>
    </rPh>
    <rPh sb="8" eb="11">
      <t>シボウスウ</t>
    </rPh>
    <rPh sb="12" eb="13">
      <t>ニン</t>
    </rPh>
    <rPh sb="14" eb="15">
      <t>タンベツ</t>
    </rPh>
    <rPh sb="16" eb="17">
      <t>オンナ</t>
    </rPh>
    <phoneticPr fontId="1"/>
  </si>
  <si>
    <r>
      <t>▼自殺の時間帯別死亡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『総数』</t>
    </r>
    <rPh sb="1" eb="3">
      <t>ジサツ</t>
    </rPh>
    <rPh sb="4" eb="6">
      <t>ジカン</t>
    </rPh>
    <rPh sb="6" eb="7">
      <t>タイ</t>
    </rPh>
    <rPh sb="7" eb="8">
      <t>ベツ</t>
    </rPh>
    <rPh sb="8" eb="10">
      <t>シボウ</t>
    </rPh>
    <rPh sb="10" eb="12">
      <t>ワリアイ</t>
    </rPh>
    <rPh sb="17" eb="19">
      <t>ソウスウ</t>
    </rPh>
    <phoneticPr fontId="1"/>
  </si>
  <si>
    <r>
      <t>▼自殺の時間帯別死亡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『男』</t>
    </r>
    <rPh sb="1" eb="3">
      <t>ジサツ</t>
    </rPh>
    <rPh sb="4" eb="6">
      <t>ジカン</t>
    </rPh>
    <rPh sb="6" eb="7">
      <t>タイ</t>
    </rPh>
    <rPh sb="7" eb="8">
      <t>ベツ</t>
    </rPh>
    <rPh sb="8" eb="10">
      <t>シボウ</t>
    </rPh>
    <rPh sb="10" eb="12">
      <t>ワリアイ</t>
    </rPh>
    <rPh sb="17" eb="18">
      <t>オトコ</t>
    </rPh>
    <phoneticPr fontId="1"/>
  </si>
  <si>
    <r>
      <t>▼自殺の時間帯別死亡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『女』</t>
    </r>
    <rPh sb="1" eb="3">
      <t>ジサツ</t>
    </rPh>
    <rPh sb="4" eb="6">
      <t>ジカン</t>
    </rPh>
    <rPh sb="6" eb="7">
      <t>タイ</t>
    </rPh>
    <rPh sb="7" eb="8">
      <t>ベツ</t>
    </rPh>
    <rPh sb="8" eb="10">
      <t>シボウ</t>
    </rPh>
    <rPh sb="10" eb="12">
      <t>ワリアイ</t>
    </rPh>
    <rPh sb="17" eb="18">
      <t>オンナ</t>
    </rPh>
    <phoneticPr fontId="1"/>
  </si>
  <si>
    <t>▼自殺未遂歴の有無別死亡数（人）　『総数』</t>
    <rPh sb="1" eb="3">
      <t>ジサツ</t>
    </rPh>
    <rPh sb="3" eb="5">
      <t>ミスイ</t>
    </rPh>
    <rPh sb="5" eb="6">
      <t>レキ</t>
    </rPh>
    <rPh sb="7" eb="9">
      <t>ウム</t>
    </rPh>
    <rPh sb="9" eb="10">
      <t>ベツ</t>
    </rPh>
    <rPh sb="10" eb="13">
      <t>シボウスウ</t>
    </rPh>
    <rPh sb="14" eb="15">
      <t>ニン</t>
    </rPh>
    <rPh sb="18" eb="20">
      <t>ソウスウ</t>
    </rPh>
    <phoneticPr fontId="1"/>
  </si>
  <si>
    <t>▼自殺未遂歴の有無別死亡数（人）　『男』</t>
    <rPh sb="1" eb="3">
      <t>ジサツ</t>
    </rPh>
    <rPh sb="3" eb="5">
      <t>ミスイ</t>
    </rPh>
    <rPh sb="5" eb="6">
      <t>レキ</t>
    </rPh>
    <rPh sb="7" eb="9">
      <t>ウム</t>
    </rPh>
    <rPh sb="9" eb="10">
      <t>ベツ</t>
    </rPh>
    <rPh sb="10" eb="13">
      <t>シボウスウ</t>
    </rPh>
    <rPh sb="14" eb="15">
      <t>ニン</t>
    </rPh>
    <rPh sb="18" eb="19">
      <t>オトコ</t>
    </rPh>
    <phoneticPr fontId="1"/>
  </si>
  <si>
    <t>▼自殺未遂歴の有無別死亡数（人）　『女』</t>
    <rPh sb="1" eb="3">
      <t>ジサツ</t>
    </rPh>
    <rPh sb="3" eb="5">
      <t>ミスイ</t>
    </rPh>
    <rPh sb="5" eb="6">
      <t>レキ</t>
    </rPh>
    <rPh sb="7" eb="9">
      <t>ウム</t>
    </rPh>
    <rPh sb="9" eb="10">
      <t>ベツ</t>
    </rPh>
    <rPh sb="10" eb="13">
      <t>シボウスウ</t>
    </rPh>
    <rPh sb="14" eb="15">
      <t>ニン</t>
    </rPh>
    <rPh sb="18" eb="19">
      <t>オンナ</t>
    </rPh>
    <phoneticPr fontId="1"/>
  </si>
  <si>
    <r>
      <t>▼自殺未遂歴の有無別死亡</t>
    </r>
    <r>
      <rPr>
        <b/>
        <sz val="11"/>
        <color theme="1"/>
        <rFont val="ＭＳ Ｐゴシック"/>
        <family val="3"/>
        <charset val="128"/>
        <scheme val="minor"/>
      </rPr>
      <t>割合（％）　</t>
    </r>
    <r>
      <rPr>
        <sz val="11"/>
        <color theme="1"/>
        <rFont val="ＭＳ Ｐゴシック"/>
        <family val="2"/>
        <charset val="128"/>
        <scheme val="minor"/>
      </rPr>
      <t>『総数』</t>
    </r>
    <rPh sb="1" eb="3">
      <t>ジサツ</t>
    </rPh>
    <rPh sb="3" eb="5">
      <t>ミスイ</t>
    </rPh>
    <rPh sb="5" eb="6">
      <t>レキ</t>
    </rPh>
    <rPh sb="7" eb="9">
      <t>ウム</t>
    </rPh>
    <rPh sb="9" eb="10">
      <t>ベツ</t>
    </rPh>
    <rPh sb="10" eb="12">
      <t>シボウ</t>
    </rPh>
    <rPh sb="12" eb="14">
      <t>ワリアイ</t>
    </rPh>
    <rPh sb="19" eb="21">
      <t>ソウスウ</t>
    </rPh>
    <phoneticPr fontId="1"/>
  </si>
  <si>
    <r>
      <t>▼自殺未遂歴の有無別死亡</t>
    </r>
    <r>
      <rPr>
        <b/>
        <sz val="11"/>
        <color theme="1"/>
        <rFont val="ＭＳ Ｐゴシック"/>
        <family val="3"/>
        <charset val="128"/>
        <scheme val="minor"/>
      </rPr>
      <t>割合（％）　</t>
    </r>
    <r>
      <rPr>
        <sz val="11"/>
        <color theme="1"/>
        <rFont val="ＭＳ Ｐゴシック"/>
        <family val="2"/>
        <charset val="128"/>
        <scheme val="minor"/>
      </rPr>
      <t>『男』</t>
    </r>
    <rPh sb="1" eb="3">
      <t>ジサツ</t>
    </rPh>
    <rPh sb="3" eb="5">
      <t>ミスイ</t>
    </rPh>
    <rPh sb="5" eb="6">
      <t>レキ</t>
    </rPh>
    <rPh sb="7" eb="9">
      <t>ウム</t>
    </rPh>
    <rPh sb="9" eb="10">
      <t>ベツ</t>
    </rPh>
    <rPh sb="10" eb="12">
      <t>シボウ</t>
    </rPh>
    <rPh sb="12" eb="14">
      <t>ワリアイ</t>
    </rPh>
    <rPh sb="19" eb="20">
      <t>オトコ</t>
    </rPh>
    <phoneticPr fontId="1"/>
  </si>
  <si>
    <r>
      <t>▼自殺未遂歴の有無別死亡</t>
    </r>
    <r>
      <rPr>
        <b/>
        <sz val="11"/>
        <color theme="1"/>
        <rFont val="ＭＳ Ｐゴシック"/>
        <family val="3"/>
        <charset val="128"/>
        <scheme val="minor"/>
      </rPr>
      <t>割合（％）　</t>
    </r>
    <r>
      <rPr>
        <sz val="11"/>
        <color theme="1"/>
        <rFont val="ＭＳ Ｐゴシック"/>
        <family val="2"/>
        <charset val="128"/>
        <scheme val="minor"/>
      </rPr>
      <t>『女』</t>
    </r>
    <rPh sb="1" eb="3">
      <t>ジサツ</t>
    </rPh>
    <rPh sb="3" eb="5">
      <t>ミスイ</t>
    </rPh>
    <rPh sb="5" eb="6">
      <t>レキ</t>
    </rPh>
    <rPh sb="7" eb="9">
      <t>ウム</t>
    </rPh>
    <rPh sb="9" eb="10">
      <t>ベツ</t>
    </rPh>
    <rPh sb="10" eb="12">
      <t>シボウ</t>
    </rPh>
    <rPh sb="12" eb="14">
      <t>ワリアイ</t>
    </rPh>
    <rPh sb="19" eb="20">
      <t>オンナ</t>
    </rPh>
    <phoneticPr fontId="1"/>
  </si>
  <si>
    <t>項目：男女別自殺死亡数（割合）・男女別年齢階級別自殺死亡数（割合）・男女別同居人の有無別自殺死亡数（割合）・</t>
    <rPh sb="0" eb="2">
      <t>コウモク</t>
    </rPh>
    <rPh sb="3" eb="5">
      <t>ダンジョ</t>
    </rPh>
    <rPh sb="5" eb="6">
      <t>ベツ</t>
    </rPh>
    <rPh sb="6" eb="8">
      <t>ジサツ</t>
    </rPh>
    <rPh sb="8" eb="11">
      <t>シボウスウ</t>
    </rPh>
    <rPh sb="12" eb="14">
      <t>ワリアイ</t>
    </rPh>
    <rPh sb="16" eb="18">
      <t>ダンジョ</t>
    </rPh>
    <rPh sb="18" eb="19">
      <t>ベツ</t>
    </rPh>
    <rPh sb="19" eb="21">
      <t>ネンレイ</t>
    </rPh>
    <rPh sb="21" eb="23">
      <t>カイキュウ</t>
    </rPh>
    <rPh sb="23" eb="24">
      <t>ベツ</t>
    </rPh>
    <rPh sb="24" eb="26">
      <t>ジサツ</t>
    </rPh>
    <rPh sb="26" eb="29">
      <t>シボウスウ</t>
    </rPh>
    <rPh sb="30" eb="32">
      <t>ワリアイ</t>
    </rPh>
    <rPh sb="34" eb="36">
      <t>ダンジョ</t>
    </rPh>
    <rPh sb="36" eb="37">
      <t>ベツ</t>
    </rPh>
    <rPh sb="37" eb="39">
      <t>ドウキョ</t>
    </rPh>
    <rPh sb="39" eb="40">
      <t>ニン</t>
    </rPh>
    <rPh sb="41" eb="43">
      <t>ウム</t>
    </rPh>
    <rPh sb="43" eb="44">
      <t>ベツ</t>
    </rPh>
    <rPh sb="44" eb="46">
      <t>ジサツ</t>
    </rPh>
    <rPh sb="46" eb="49">
      <t>シボウスウ</t>
    </rPh>
    <rPh sb="50" eb="52">
      <t>ワリアイ</t>
    </rPh>
    <phoneticPr fontId="13"/>
  </si>
  <si>
    <t>　　　　男女別手段別自殺死亡数（割合）・男女別曜日別自殺死亡数（割合）・男女別時間帯別自殺死亡数（割合）・</t>
    <rPh sb="4" eb="6">
      <t>ダンジョ</t>
    </rPh>
    <rPh sb="6" eb="7">
      <t>ベツ</t>
    </rPh>
    <rPh sb="7" eb="9">
      <t>シュダン</t>
    </rPh>
    <rPh sb="9" eb="10">
      <t>ベツ</t>
    </rPh>
    <rPh sb="10" eb="12">
      <t>ジサツ</t>
    </rPh>
    <rPh sb="12" eb="15">
      <t>シボウスウ</t>
    </rPh>
    <rPh sb="16" eb="18">
      <t>ワリアイ</t>
    </rPh>
    <rPh sb="20" eb="22">
      <t>ダンジョ</t>
    </rPh>
    <rPh sb="22" eb="23">
      <t>ベツ</t>
    </rPh>
    <rPh sb="23" eb="25">
      <t>ヨウビ</t>
    </rPh>
    <rPh sb="25" eb="26">
      <t>ベツ</t>
    </rPh>
    <rPh sb="26" eb="28">
      <t>ジサツ</t>
    </rPh>
    <rPh sb="28" eb="31">
      <t>シボウスウ</t>
    </rPh>
    <rPh sb="32" eb="34">
      <t>ワリアイ</t>
    </rPh>
    <rPh sb="36" eb="38">
      <t>ダンジョ</t>
    </rPh>
    <rPh sb="38" eb="39">
      <t>ベツ</t>
    </rPh>
    <rPh sb="39" eb="41">
      <t>ジカン</t>
    </rPh>
    <rPh sb="41" eb="42">
      <t>タイ</t>
    </rPh>
    <rPh sb="42" eb="43">
      <t>ベツ</t>
    </rPh>
    <rPh sb="43" eb="45">
      <t>ジサツ</t>
    </rPh>
    <rPh sb="45" eb="48">
      <t>シボウスウ</t>
    </rPh>
    <rPh sb="49" eb="51">
      <t>ワリアイ</t>
    </rPh>
    <phoneticPr fontId="1"/>
  </si>
  <si>
    <t>　　　　男女別自殺未遂の有無別自殺死亡数（割合）</t>
    <rPh sb="4" eb="6">
      <t>ダンジョ</t>
    </rPh>
    <rPh sb="6" eb="7">
      <t>ベツ</t>
    </rPh>
    <rPh sb="7" eb="9">
      <t>ジサツ</t>
    </rPh>
    <rPh sb="9" eb="11">
      <t>ミスイ</t>
    </rPh>
    <rPh sb="12" eb="14">
      <t>ウム</t>
    </rPh>
    <rPh sb="14" eb="15">
      <t>ベツ</t>
    </rPh>
    <rPh sb="15" eb="17">
      <t>ジサツ</t>
    </rPh>
    <rPh sb="17" eb="20">
      <t>シボウスウ</t>
    </rPh>
    <rPh sb="21" eb="23">
      <t>ワリアイ</t>
    </rPh>
    <phoneticPr fontId="1"/>
  </si>
  <si>
    <t>　　    男女別職業別自殺死亡数（割合）・男女別原因・動機別自殺死亡数（割合）・男女別場所別自殺死亡数（割合）・</t>
    <rPh sb="6" eb="8">
      <t>ダンジョ</t>
    </rPh>
    <rPh sb="8" eb="9">
      <t>ベツ</t>
    </rPh>
    <rPh sb="9" eb="11">
      <t>ショクギョウ</t>
    </rPh>
    <rPh sb="11" eb="12">
      <t>ベツ</t>
    </rPh>
    <rPh sb="12" eb="14">
      <t>ジサツ</t>
    </rPh>
    <rPh sb="14" eb="17">
      <t>シボウスウ</t>
    </rPh>
    <rPh sb="18" eb="20">
      <t>ワリアイ</t>
    </rPh>
    <rPh sb="22" eb="24">
      <t>ダンジョ</t>
    </rPh>
    <rPh sb="24" eb="25">
      <t>ベツ</t>
    </rPh>
    <rPh sb="25" eb="27">
      <t>ゲンイン</t>
    </rPh>
    <rPh sb="28" eb="30">
      <t>ドウキ</t>
    </rPh>
    <rPh sb="30" eb="31">
      <t>ベツ</t>
    </rPh>
    <rPh sb="31" eb="33">
      <t>ジサツ</t>
    </rPh>
    <rPh sb="33" eb="36">
      <t>シボウスウ</t>
    </rPh>
    <rPh sb="37" eb="39">
      <t>ワリアイ</t>
    </rPh>
    <rPh sb="41" eb="43">
      <t>ダンジョ</t>
    </rPh>
    <rPh sb="43" eb="44">
      <t>ベツ</t>
    </rPh>
    <rPh sb="44" eb="46">
      <t>バショ</t>
    </rPh>
    <rPh sb="46" eb="47">
      <t>ベツ</t>
    </rPh>
    <rPh sb="47" eb="49">
      <t>ジサツ</t>
    </rPh>
    <rPh sb="49" eb="52">
      <t>シボウスウ</t>
    </rPh>
    <rPh sb="53" eb="55">
      <t>ワリアイ</t>
    </rPh>
    <phoneticPr fontId="1"/>
  </si>
  <si>
    <t>表</t>
    <rPh sb="0" eb="1">
      <t>ヒョウ</t>
    </rPh>
    <phoneticPr fontId="13"/>
  </si>
  <si>
    <t>岩手県・性別・職業別自殺死亡数・死亡割合</t>
    <rPh sb="0" eb="3">
      <t>イワテケン</t>
    </rPh>
    <rPh sb="4" eb="6">
      <t>セイベツ</t>
    </rPh>
    <rPh sb="7" eb="9">
      <t>ショクギョウ</t>
    </rPh>
    <rPh sb="9" eb="10">
      <t>ベツ</t>
    </rPh>
    <rPh sb="10" eb="12">
      <t>ジサツ</t>
    </rPh>
    <rPh sb="12" eb="14">
      <t>シボウ</t>
    </rPh>
    <rPh sb="14" eb="15">
      <t>スウ</t>
    </rPh>
    <rPh sb="16" eb="18">
      <t>シボウ</t>
    </rPh>
    <rPh sb="18" eb="20">
      <t>ワリアイ</t>
    </rPh>
    <phoneticPr fontId="1"/>
  </si>
  <si>
    <t>岩手県・性別・原因・動機別自殺死亡数・死亡割合</t>
    <rPh sb="0" eb="3">
      <t>イワテケン</t>
    </rPh>
    <rPh sb="4" eb="6">
      <t>セイベツ</t>
    </rPh>
    <rPh sb="7" eb="9">
      <t>ゲンイン</t>
    </rPh>
    <rPh sb="10" eb="12">
      <t>ドウキ</t>
    </rPh>
    <rPh sb="12" eb="13">
      <t>ベツ</t>
    </rPh>
    <rPh sb="13" eb="15">
      <t>ジサツ</t>
    </rPh>
    <rPh sb="15" eb="17">
      <t>シボウ</t>
    </rPh>
    <rPh sb="17" eb="18">
      <t>スウ</t>
    </rPh>
    <rPh sb="19" eb="21">
      <t>シボウ</t>
    </rPh>
    <rPh sb="21" eb="23">
      <t>ワリアイ</t>
    </rPh>
    <phoneticPr fontId="1"/>
  </si>
  <si>
    <t>５</t>
    <phoneticPr fontId="13"/>
  </si>
  <si>
    <t>岩手県・性別・場所別自殺死亡数・死亡割合</t>
    <rPh sb="0" eb="3">
      <t>イワテケン</t>
    </rPh>
    <rPh sb="4" eb="6">
      <t>セイベツ</t>
    </rPh>
    <rPh sb="7" eb="9">
      <t>バショ</t>
    </rPh>
    <rPh sb="9" eb="10">
      <t>ベツ</t>
    </rPh>
    <rPh sb="10" eb="12">
      <t>ジサツ</t>
    </rPh>
    <rPh sb="12" eb="14">
      <t>シボウ</t>
    </rPh>
    <rPh sb="14" eb="15">
      <t>スウ</t>
    </rPh>
    <rPh sb="16" eb="18">
      <t>シボウ</t>
    </rPh>
    <rPh sb="18" eb="20">
      <t>ワリアイ</t>
    </rPh>
    <phoneticPr fontId="1"/>
  </si>
  <si>
    <t>６</t>
    <phoneticPr fontId="13"/>
  </si>
  <si>
    <t>岩手県・性別・手段別自殺死亡数・死亡割合</t>
    <rPh sb="0" eb="3">
      <t>イワテケン</t>
    </rPh>
    <rPh sb="4" eb="6">
      <t>セイベツ</t>
    </rPh>
    <rPh sb="7" eb="9">
      <t>シュダン</t>
    </rPh>
    <rPh sb="9" eb="10">
      <t>ベツ</t>
    </rPh>
    <rPh sb="10" eb="12">
      <t>ジサツ</t>
    </rPh>
    <rPh sb="12" eb="14">
      <t>シボウ</t>
    </rPh>
    <rPh sb="14" eb="15">
      <t>スウ</t>
    </rPh>
    <rPh sb="16" eb="18">
      <t>シボウ</t>
    </rPh>
    <rPh sb="18" eb="20">
      <t>ワリアイ</t>
    </rPh>
    <phoneticPr fontId="1"/>
  </si>
  <si>
    <t>７</t>
    <phoneticPr fontId="13"/>
  </si>
  <si>
    <t>岩手県・性別・曜日別自殺死亡数・死亡割合</t>
    <rPh sb="0" eb="3">
      <t>イワテケン</t>
    </rPh>
    <rPh sb="4" eb="6">
      <t>セイベツ</t>
    </rPh>
    <rPh sb="7" eb="9">
      <t>ヨウビ</t>
    </rPh>
    <rPh sb="9" eb="10">
      <t>ベツ</t>
    </rPh>
    <rPh sb="10" eb="12">
      <t>ジサツ</t>
    </rPh>
    <rPh sb="12" eb="14">
      <t>シボウ</t>
    </rPh>
    <rPh sb="14" eb="15">
      <t>スウ</t>
    </rPh>
    <rPh sb="16" eb="18">
      <t>シボウ</t>
    </rPh>
    <rPh sb="18" eb="20">
      <t>ワリアイ</t>
    </rPh>
    <phoneticPr fontId="1"/>
  </si>
  <si>
    <t>８</t>
    <phoneticPr fontId="13"/>
  </si>
  <si>
    <t>岩手県・性別・時間帯別自殺死亡数・死亡割合</t>
    <rPh sb="0" eb="3">
      <t>イワテケン</t>
    </rPh>
    <rPh sb="4" eb="6">
      <t>セイベツ</t>
    </rPh>
    <rPh sb="7" eb="9">
      <t>ジカン</t>
    </rPh>
    <rPh sb="9" eb="10">
      <t>タイ</t>
    </rPh>
    <rPh sb="10" eb="11">
      <t>ベツ</t>
    </rPh>
    <rPh sb="11" eb="13">
      <t>ジサツ</t>
    </rPh>
    <rPh sb="13" eb="15">
      <t>シボウ</t>
    </rPh>
    <rPh sb="15" eb="16">
      <t>スウ</t>
    </rPh>
    <rPh sb="17" eb="19">
      <t>シボウ</t>
    </rPh>
    <rPh sb="19" eb="21">
      <t>ワリアイ</t>
    </rPh>
    <phoneticPr fontId="1"/>
  </si>
  <si>
    <t>９</t>
    <phoneticPr fontId="13"/>
  </si>
  <si>
    <t>岩手県・性別・自殺未遂歴の有無別自殺死亡数・死亡割合</t>
    <rPh sb="0" eb="3">
      <t>イワテケン</t>
    </rPh>
    <rPh sb="4" eb="6">
      <t>セイベツ</t>
    </rPh>
    <rPh sb="7" eb="9">
      <t>ジサツ</t>
    </rPh>
    <rPh sb="9" eb="11">
      <t>ミスイ</t>
    </rPh>
    <rPh sb="11" eb="12">
      <t>レキ</t>
    </rPh>
    <rPh sb="13" eb="15">
      <t>ウム</t>
    </rPh>
    <rPh sb="15" eb="16">
      <t>ベツ</t>
    </rPh>
    <rPh sb="16" eb="18">
      <t>ジサツ</t>
    </rPh>
    <rPh sb="18" eb="20">
      <t>シボウ</t>
    </rPh>
    <rPh sb="20" eb="21">
      <t>スウ</t>
    </rPh>
    <rPh sb="22" eb="24">
      <t>シボウ</t>
    </rPh>
    <rPh sb="24" eb="26">
      <t>ワリアイ</t>
    </rPh>
    <phoneticPr fontId="1"/>
  </si>
  <si>
    <t>▼年齢階級別自殺死亡数の推移</t>
    <rPh sb="1" eb="3">
      <t>ネンレイ</t>
    </rPh>
    <rPh sb="3" eb="5">
      <t>カイキュウ</t>
    </rPh>
    <rPh sb="5" eb="6">
      <t>ベツ</t>
    </rPh>
    <rPh sb="6" eb="8">
      <t>ジサツ</t>
    </rPh>
    <rPh sb="8" eb="10">
      <t>シボウ</t>
    </rPh>
    <rPh sb="10" eb="11">
      <t>スウ</t>
    </rPh>
    <rPh sb="12" eb="14">
      <t>スイイ</t>
    </rPh>
    <phoneticPr fontId="1"/>
  </si>
  <si>
    <t>▼年齢階級別自殺死亡割合</t>
    <rPh sb="1" eb="3">
      <t>ネンレイ</t>
    </rPh>
    <rPh sb="3" eb="5">
      <t>カイキュウ</t>
    </rPh>
    <rPh sb="5" eb="6">
      <t>ベツ</t>
    </rPh>
    <rPh sb="6" eb="8">
      <t>ジサツ</t>
    </rPh>
    <rPh sb="8" eb="10">
      <t>シボウ</t>
    </rPh>
    <rPh sb="10" eb="12">
      <t>ワリアイ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</si>
  <si>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</si>
  <si>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</si>
  <si>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80歳以上</t>
    <rPh sb="2" eb="3">
      <t>サイ</t>
    </rPh>
    <rPh sb="3" eb="5">
      <t>イジョウ</t>
    </rPh>
    <phoneticPr fontId="1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</si>
  <si>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</si>
  <si>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</si>
  <si>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</si>
  <si>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</si>
  <si>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60～69歳</t>
    <rPh sb="5" eb="6">
      <t>サイ</t>
    </rPh>
    <phoneticPr fontId="1"/>
  </si>
  <si>
    <t>70～79歳</t>
    <rPh sb="5" eb="6">
      <t>サイ</t>
    </rPh>
    <phoneticPr fontId="1"/>
  </si>
  <si>
    <t>Ｈ22年</t>
    <rPh sb="3" eb="4">
      <t>ネン</t>
    </rPh>
    <phoneticPr fontId="1"/>
  </si>
  <si>
    <t>Ｈ23年</t>
    <rPh sb="3" eb="4">
      <t>ネン</t>
    </rPh>
    <phoneticPr fontId="1"/>
  </si>
  <si>
    <t>Ｈ24年</t>
    <rPh sb="3" eb="4">
      <t>ネン</t>
    </rPh>
    <phoneticPr fontId="1"/>
  </si>
  <si>
    <t>Ｈ25年</t>
    <rPh sb="3" eb="4">
      <t>ネン</t>
    </rPh>
    <phoneticPr fontId="1"/>
  </si>
  <si>
    <t>Ｈ26年</t>
    <rPh sb="3" eb="4">
      <t>ネン</t>
    </rPh>
    <phoneticPr fontId="1"/>
  </si>
  <si>
    <t>Ｈ27年</t>
    <rPh sb="3" eb="4">
      <t>ネン</t>
    </rPh>
    <phoneticPr fontId="1"/>
  </si>
  <si>
    <t>平成28年</t>
    <rPh sb="0" eb="2">
      <t>ヘイセイ</t>
    </rPh>
    <rPh sb="4" eb="5">
      <t>ネン</t>
    </rPh>
    <phoneticPr fontId="1"/>
  </si>
  <si>
    <t>Ｈ28年</t>
    <rPh sb="3" eb="4">
      <t>ネン</t>
    </rPh>
    <phoneticPr fontId="1"/>
  </si>
  <si>
    <t>▼自殺死亡率（人口10万対）</t>
    <rPh sb="1" eb="3">
      <t>ジサツ</t>
    </rPh>
    <rPh sb="3" eb="6">
      <t>シボウリツ</t>
    </rPh>
    <rPh sb="7" eb="9">
      <t>ジンコウ</t>
    </rPh>
    <rPh sb="11" eb="12">
      <t>マン</t>
    </rPh>
    <rPh sb="12" eb="13">
      <t>タイ</t>
    </rPh>
    <phoneticPr fontId="1"/>
  </si>
  <si>
    <t>▼自殺者数（人）</t>
    <rPh sb="1" eb="4">
      <t>ジサツシャ</t>
    </rPh>
    <rPh sb="4" eb="5">
      <t>スウ</t>
    </rPh>
    <rPh sb="6" eb="7">
      <t>ニン</t>
    </rPh>
    <phoneticPr fontId="1"/>
  </si>
  <si>
    <t>20歳未満</t>
    <rPh sb="2" eb="3">
      <t>サイ</t>
    </rPh>
    <rPh sb="3" eb="5">
      <t>ミマン</t>
    </rPh>
    <phoneticPr fontId="1"/>
  </si>
  <si>
    <t>（岩手県）『厚生労働省自殺対策推進室「自殺の統計」』（地域における自殺の基礎資料より）</t>
    <rPh sb="1" eb="4">
      <t>イワテケン</t>
    </rPh>
    <rPh sb="6" eb="8">
      <t>コウセイ</t>
    </rPh>
    <rPh sb="8" eb="11">
      <t>ロウドウショウ</t>
    </rPh>
    <rPh sb="11" eb="13">
      <t>ジサツ</t>
    </rPh>
    <rPh sb="13" eb="15">
      <t>タイサク</t>
    </rPh>
    <rPh sb="15" eb="17">
      <t>スイシン</t>
    </rPh>
    <rPh sb="17" eb="18">
      <t>シツ</t>
    </rPh>
    <rPh sb="19" eb="21">
      <t>ジサツ</t>
    </rPh>
    <rPh sb="22" eb="24">
      <t>トウケイ</t>
    </rPh>
    <rPh sb="27" eb="29">
      <t>チイキ</t>
    </rPh>
    <rPh sb="33" eb="35">
      <t>ジサツ</t>
    </rPh>
    <rPh sb="36" eb="38">
      <t>キソ</t>
    </rPh>
    <rPh sb="38" eb="40">
      <t>シリョウ</t>
    </rPh>
    <phoneticPr fontId="13"/>
  </si>
  <si>
    <t>平成29年</t>
    <rPh sb="0" eb="2">
      <t>ヘイセイ</t>
    </rPh>
    <rPh sb="4" eb="5">
      <t>ネン</t>
    </rPh>
    <phoneticPr fontId="1"/>
  </si>
  <si>
    <t>Ｈ29年</t>
    <rPh sb="3" eb="4">
      <t>ネン</t>
    </rPh>
    <phoneticPr fontId="1"/>
  </si>
  <si>
    <t>平成30年</t>
    <rPh sb="0" eb="2">
      <t>ヘイセイ</t>
    </rPh>
    <rPh sb="4" eb="5">
      <t>ネン</t>
    </rPh>
    <phoneticPr fontId="1"/>
  </si>
  <si>
    <t>Ｈ30年</t>
    <rPh sb="3" eb="4">
      <t>ネン</t>
    </rPh>
    <phoneticPr fontId="1"/>
  </si>
  <si>
    <t>令和元年</t>
    <rPh sb="0" eb="2">
      <t>レイワ</t>
    </rPh>
    <rPh sb="2" eb="4">
      <t>ガンネン</t>
    </rPh>
    <rPh sb="3" eb="4">
      <t>ネン</t>
    </rPh>
    <phoneticPr fontId="1"/>
  </si>
  <si>
    <t>　　注）厚生労働省「自殺の統計：地域における自殺の基礎資料」　&gt;　「年（確定値）」　&gt;　「A５表（都道府県別集計－自殺日・住所地－総数）」の公表値を使用し作成。　</t>
    <rPh sb="2" eb="3">
      <t>チュウ</t>
    </rPh>
    <rPh sb="4" eb="9">
      <t>コウセイロウドウショウ</t>
    </rPh>
    <rPh sb="10" eb="12">
      <t>ジサツ</t>
    </rPh>
    <rPh sb="13" eb="15">
      <t>トウケイ</t>
    </rPh>
    <rPh sb="16" eb="18">
      <t>チイキ</t>
    </rPh>
    <rPh sb="22" eb="24">
      <t>ジサツ</t>
    </rPh>
    <rPh sb="25" eb="27">
      <t>キソ</t>
    </rPh>
    <rPh sb="27" eb="29">
      <t>シリョウ</t>
    </rPh>
    <rPh sb="34" eb="35">
      <t>ネン</t>
    </rPh>
    <rPh sb="36" eb="39">
      <t>カクテイチ</t>
    </rPh>
    <rPh sb="47" eb="48">
      <t>ヒョウ</t>
    </rPh>
    <rPh sb="49" eb="53">
      <t>トドウフケン</t>
    </rPh>
    <rPh sb="53" eb="56">
      <t>ベツシュウケイ</t>
    </rPh>
    <rPh sb="57" eb="59">
      <t>ジサツ</t>
    </rPh>
    <rPh sb="59" eb="60">
      <t>ビ</t>
    </rPh>
    <rPh sb="61" eb="64">
      <t>ジュウショチ</t>
    </rPh>
    <rPh sb="65" eb="67">
      <t>ソウスウ</t>
    </rPh>
    <rPh sb="70" eb="72">
      <t>コウヒョウ</t>
    </rPh>
    <rPh sb="72" eb="73">
      <t>アタイ</t>
    </rPh>
    <rPh sb="74" eb="76">
      <t>シヨウ</t>
    </rPh>
    <rPh sb="77" eb="79">
      <t>サクセイ</t>
    </rPh>
    <phoneticPr fontId="1"/>
  </si>
  <si>
    <t>　　　　　各年人口は「住民基本台帳年報　住民基本台帳人口、世帯数（各年1月1日現在）を使用</t>
    <rPh sb="5" eb="7">
      <t>カクネン</t>
    </rPh>
    <rPh sb="7" eb="9">
      <t>ジンコウ</t>
    </rPh>
    <rPh sb="20" eb="22">
      <t>ジュウミン</t>
    </rPh>
    <rPh sb="22" eb="24">
      <t>キホン</t>
    </rPh>
    <rPh sb="24" eb="26">
      <t>ダイチョウ</t>
    </rPh>
    <rPh sb="33" eb="34">
      <t>カク</t>
    </rPh>
    <rPh sb="43" eb="45">
      <t>シヨウ</t>
    </rPh>
    <phoneticPr fontId="1"/>
  </si>
  <si>
    <t>※各項目の割合は、厚生労働省の公表値を使用し、岩手県環境保健研究センターで算出したもの。</t>
    <rPh sb="1" eb="2">
      <t>カク</t>
    </rPh>
    <rPh sb="2" eb="4">
      <t>コウモク</t>
    </rPh>
    <rPh sb="5" eb="7">
      <t>ワリアイ</t>
    </rPh>
    <rPh sb="15" eb="17">
      <t>コウヒョウ</t>
    </rPh>
    <rPh sb="17" eb="18">
      <t>アタイ</t>
    </rPh>
    <rPh sb="19" eb="21">
      <t>シヨウ</t>
    </rPh>
    <rPh sb="23" eb="26">
      <t>イワテケン</t>
    </rPh>
    <rPh sb="26" eb="28">
      <t>カンキョウ</t>
    </rPh>
    <rPh sb="28" eb="30">
      <t>ホケン</t>
    </rPh>
    <rPh sb="30" eb="32">
      <t>ケンキュウ</t>
    </rPh>
    <rPh sb="37" eb="39">
      <t>サンシュツ</t>
    </rPh>
    <phoneticPr fontId="1"/>
  </si>
  <si>
    <t>計
（不詳除く）</t>
    <rPh sb="0" eb="1">
      <t>ケイ</t>
    </rPh>
    <rPh sb="3" eb="5">
      <t>フショウ</t>
    </rPh>
    <rPh sb="5" eb="6">
      <t>ノゾ</t>
    </rPh>
    <phoneticPr fontId="1"/>
  </si>
  <si>
    <r>
      <t xml:space="preserve">自営業・
</t>
    </r>
    <r>
      <rPr>
        <sz val="9"/>
        <color theme="1"/>
        <rFont val="ＭＳ Ｐゴシック"/>
        <family val="3"/>
        <charset val="128"/>
        <scheme val="minor"/>
      </rPr>
      <t>家族従事者</t>
    </r>
    <rPh sb="0" eb="3">
      <t>ジエイギョウ</t>
    </rPh>
    <rPh sb="5" eb="7">
      <t>カゾク</t>
    </rPh>
    <rPh sb="7" eb="10">
      <t>ジュウジシャ</t>
    </rPh>
    <phoneticPr fontId="1"/>
  </si>
  <si>
    <t>被雇用・
勤め人</t>
    <rPh sb="0" eb="1">
      <t>ヒ</t>
    </rPh>
    <rPh sb="1" eb="3">
      <t>コヨウ</t>
    </rPh>
    <rPh sb="5" eb="6">
      <t>ツト</t>
    </rPh>
    <rPh sb="7" eb="8">
      <t>ニン</t>
    </rPh>
    <phoneticPr fontId="1"/>
  </si>
  <si>
    <t>学生・
生徒等</t>
    <rPh sb="0" eb="2">
      <t>ガクセイ</t>
    </rPh>
    <rPh sb="4" eb="6">
      <t>セイト</t>
    </rPh>
    <rPh sb="6" eb="7">
      <t>トウ</t>
    </rPh>
    <phoneticPr fontId="1"/>
  </si>
  <si>
    <t>その他の
無職者</t>
    <rPh sb="2" eb="3">
      <t>タ</t>
    </rPh>
    <rPh sb="5" eb="8">
      <t>ムショクシャ</t>
    </rPh>
    <phoneticPr fontId="1"/>
  </si>
  <si>
    <t>自営等</t>
    <rPh sb="0" eb="2">
      <t>ジエイ</t>
    </rPh>
    <rPh sb="2" eb="3">
      <t>トウ</t>
    </rPh>
    <phoneticPr fontId="1"/>
  </si>
  <si>
    <t>学生等</t>
    <rPh sb="0" eb="2">
      <t>ガクセイ</t>
    </rPh>
    <rPh sb="2" eb="3">
      <t>トウ</t>
    </rPh>
    <phoneticPr fontId="1"/>
  </si>
  <si>
    <t>失業者</t>
    <rPh sb="0" eb="3">
      <t>シツギョウシャ</t>
    </rPh>
    <phoneticPr fontId="1"/>
  </si>
  <si>
    <t>年金等
生活者</t>
    <rPh sb="0" eb="3">
      <t>ネンキントウ</t>
    </rPh>
    <rPh sb="4" eb="7">
      <t>セイカツシャ</t>
    </rPh>
    <phoneticPr fontId="1"/>
  </si>
  <si>
    <t>不詳</t>
    <rPh sb="0" eb="2">
      <t>フショウ</t>
    </rPh>
    <phoneticPr fontId="1"/>
  </si>
  <si>
    <t>勤め人</t>
    <rPh sb="0" eb="1">
      <t>ツト</t>
    </rPh>
    <rPh sb="2" eb="3">
      <t>ニン</t>
    </rPh>
    <phoneticPr fontId="1"/>
  </si>
  <si>
    <t>その他
無職者</t>
    <rPh sb="2" eb="3">
      <t>タ</t>
    </rPh>
    <rPh sb="4" eb="7">
      <t>ムショクシャ</t>
    </rPh>
    <phoneticPr fontId="1"/>
  </si>
  <si>
    <t>主婦</t>
    <rPh sb="0" eb="2">
      <t>シュフ</t>
    </rPh>
    <phoneticPr fontId="1"/>
  </si>
  <si>
    <t>▼原因・動機別（注）自殺死亡数の推移</t>
    <rPh sb="1" eb="3">
      <t>ゲンイン</t>
    </rPh>
    <rPh sb="4" eb="6">
      <t>ドウキ</t>
    </rPh>
    <rPh sb="6" eb="7">
      <t>ベツ</t>
    </rPh>
    <rPh sb="8" eb="9">
      <t>チュウ</t>
    </rPh>
    <rPh sb="10" eb="12">
      <t>ジサツ</t>
    </rPh>
    <rPh sb="12" eb="14">
      <t>シボウ</t>
    </rPh>
    <rPh sb="14" eb="15">
      <t>スウ</t>
    </rPh>
    <rPh sb="16" eb="18">
      <t>スイイ</t>
    </rPh>
    <phoneticPr fontId="1"/>
  </si>
  <si>
    <t>岩手県・性別・年齢（10歳階級）別・項目別自殺死亡資料</t>
    <rPh sb="0" eb="3">
      <t>イワテケン</t>
    </rPh>
    <rPh sb="4" eb="6">
      <t>セイベツ</t>
    </rPh>
    <rPh sb="7" eb="9">
      <t>ネンレイ</t>
    </rPh>
    <rPh sb="12" eb="13">
      <t>サイ</t>
    </rPh>
    <rPh sb="13" eb="15">
      <t>カイキュウ</t>
    </rPh>
    <rPh sb="16" eb="17">
      <t>ベツ</t>
    </rPh>
    <rPh sb="18" eb="20">
      <t>コウモク</t>
    </rPh>
    <rPh sb="20" eb="21">
      <t>ベツ</t>
    </rPh>
    <rPh sb="21" eb="23">
      <t>ジサツ</t>
    </rPh>
    <rPh sb="23" eb="25">
      <t>シボウ</t>
    </rPh>
    <rPh sb="25" eb="27">
      <t>シリョウ</t>
    </rPh>
    <phoneticPr fontId="1"/>
  </si>
  <si>
    <t>岩手県・性別・年齢（10歳階級）別・同居人の有無別自殺死亡数・死亡割合</t>
    <rPh sb="0" eb="3">
      <t>イワテケン</t>
    </rPh>
    <rPh sb="4" eb="6">
      <t>セイベツ</t>
    </rPh>
    <rPh sb="7" eb="9">
      <t>ネンレイ</t>
    </rPh>
    <rPh sb="12" eb="13">
      <t>サイ</t>
    </rPh>
    <rPh sb="13" eb="15">
      <t>カイキュウ</t>
    </rPh>
    <rPh sb="16" eb="17">
      <t>ベツ</t>
    </rPh>
    <rPh sb="18" eb="20">
      <t>ドウキョ</t>
    </rPh>
    <rPh sb="20" eb="21">
      <t>ニン</t>
    </rPh>
    <rPh sb="22" eb="24">
      <t>ウム</t>
    </rPh>
    <rPh sb="24" eb="25">
      <t>ベツ</t>
    </rPh>
    <rPh sb="25" eb="27">
      <t>ジサツ</t>
    </rPh>
    <rPh sb="27" eb="29">
      <t>シボウ</t>
    </rPh>
    <rPh sb="29" eb="30">
      <t>スウ</t>
    </rPh>
    <rPh sb="31" eb="33">
      <t>シボウ</t>
    </rPh>
    <rPh sb="33" eb="35">
      <t>ワリアイ</t>
    </rPh>
    <phoneticPr fontId="1"/>
  </si>
  <si>
    <t>▼年齢（10歳階級）別自殺死亡数（人）　『総数』</t>
    <rPh sb="1" eb="3">
      <t>ネンレイ</t>
    </rPh>
    <rPh sb="6" eb="7">
      <t>サイ</t>
    </rPh>
    <rPh sb="7" eb="9">
      <t>カイキュウ</t>
    </rPh>
    <rPh sb="10" eb="11">
      <t>ベツ</t>
    </rPh>
    <rPh sb="11" eb="13">
      <t>ジサツ</t>
    </rPh>
    <rPh sb="13" eb="16">
      <t>シボウスウ</t>
    </rPh>
    <rPh sb="17" eb="18">
      <t>ニン</t>
    </rPh>
    <rPh sb="21" eb="23">
      <t>ソウスウ</t>
    </rPh>
    <phoneticPr fontId="1"/>
  </si>
  <si>
    <r>
      <t>▼年齢（10歳階級）別自殺死亡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『総数』</t>
    </r>
    <rPh sb="1" eb="3">
      <t>ネンレイ</t>
    </rPh>
    <rPh sb="6" eb="7">
      <t>サイ</t>
    </rPh>
    <rPh sb="7" eb="9">
      <t>カイキュウ</t>
    </rPh>
    <rPh sb="10" eb="11">
      <t>ベツ</t>
    </rPh>
    <rPh sb="11" eb="13">
      <t>ジサツ</t>
    </rPh>
    <rPh sb="13" eb="15">
      <t>シボウ</t>
    </rPh>
    <rPh sb="15" eb="17">
      <t>ワリアイ</t>
    </rPh>
    <rPh sb="22" eb="24">
      <t>ソウスウ</t>
    </rPh>
    <phoneticPr fontId="1"/>
  </si>
  <si>
    <t>▼年齢（10歳階級）別自殺死亡数（人）　『男』</t>
    <rPh sb="1" eb="3">
      <t>ネンレイ</t>
    </rPh>
    <rPh sb="6" eb="7">
      <t>サイ</t>
    </rPh>
    <rPh sb="7" eb="9">
      <t>カイキュウ</t>
    </rPh>
    <rPh sb="10" eb="11">
      <t>ベツ</t>
    </rPh>
    <rPh sb="11" eb="13">
      <t>ジサツ</t>
    </rPh>
    <rPh sb="13" eb="16">
      <t>シボウスウ</t>
    </rPh>
    <rPh sb="17" eb="18">
      <t>ニン</t>
    </rPh>
    <rPh sb="21" eb="22">
      <t>オトコ</t>
    </rPh>
    <phoneticPr fontId="1"/>
  </si>
  <si>
    <r>
      <t>▼年齢（10歳階級）別自殺死亡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『男』</t>
    </r>
    <rPh sb="1" eb="3">
      <t>ネンレイ</t>
    </rPh>
    <rPh sb="6" eb="7">
      <t>サイ</t>
    </rPh>
    <rPh sb="7" eb="9">
      <t>カイキュウ</t>
    </rPh>
    <rPh sb="10" eb="11">
      <t>ベツ</t>
    </rPh>
    <rPh sb="11" eb="13">
      <t>ジサツ</t>
    </rPh>
    <rPh sb="13" eb="15">
      <t>シボウ</t>
    </rPh>
    <rPh sb="15" eb="17">
      <t>ワリアイ</t>
    </rPh>
    <rPh sb="22" eb="23">
      <t>オトコ</t>
    </rPh>
    <phoneticPr fontId="1"/>
  </si>
  <si>
    <t>▼年齢（10歳階級）別自殺死亡数（人）　『女』</t>
    <rPh sb="1" eb="3">
      <t>ネンレイ</t>
    </rPh>
    <rPh sb="6" eb="7">
      <t>サイ</t>
    </rPh>
    <rPh sb="7" eb="9">
      <t>カイキュウ</t>
    </rPh>
    <rPh sb="10" eb="11">
      <t>ベツ</t>
    </rPh>
    <rPh sb="11" eb="13">
      <t>ジサツ</t>
    </rPh>
    <rPh sb="13" eb="16">
      <t>シボウスウ</t>
    </rPh>
    <rPh sb="17" eb="18">
      <t>ニン</t>
    </rPh>
    <rPh sb="21" eb="22">
      <t>オンナ</t>
    </rPh>
    <phoneticPr fontId="1"/>
  </si>
  <si>
    <r>
      <t>▼年齢（10歳階級）別自殺死亡</t>
    </r>
    <r>
      <rPr>
        <b/>
        <sz val="11"/>
        <color theme="1"/>
        <rFont val="ＭＳ Ｐゴシック"/>
        <family val="3"/>
        <charset val="128"/>
        <scheme val="minor"/>
      </rPr>
      <t>割合（％）</t>
    </r>
    <r>
      <rPr>
        <sz val="11"/>
        <color theme="1"/>
        <rFont val="ＭＳ Ｐゴシック"/>
        <family val="2"/>
        <charset val="128"/>
        <scheme val="minor"/>
      </rPr>
      <t>　『女』</t>
    </r>
    <rPh sb="1" eb="3">
      <t>ネンレイ</t>
    </rPh>
    <rPh sb="6" eb="7">
      <t>サイ</t>
    </rPh>
    <rPh sb="7" eb="9">
      <t>カイキュウ</t>
    </rPh>
    <rPh sb="10" eb="11">
      <t>ベツ</t>
    </rPh>
    <rPh sb="11" eb="13">
      <t>ジサツ</t>
    </rPh>
    <rPh sb="13" eb="15">
      <t>シボウ</t>
    </rPh>
    <rPh sb="15" eb="17">
      <t>ワリアイ</t>
    </rPh>
    <rPh sb="22" eb="23">
      <t>オンナ</t>
    </rPh>
    <phoneticPr fontId="1"/>
  </si>
  <si>
    <t>令和2年</t>
    <rPh sb="0" eb="2">
      <t>レイワ</t>
    </rPh>
    <rPh sb="3" eb="4">
      <t>ネン</t>
    </rPh>
    <phoneticPr fontId="1"/>
  </si>
  <si>
    <t>令和元年</t>
    <rPh sb="0" eb="2">
      <t>レイワ</t>
    </rPh>
    <rPh sb="2" eb="3">
      <t>ガン</t>
    </rPh>
    <phoneticPr fontId="1"/>
  </si>
  <si>
    <t>令和2年</t>
    <rPh sb="0" eb="2">
      <t>レイワ</t>
    </rPh>
    <phoneticPr fontId="1"/>
  </si>
  <si>
    <t>令和元年</t>
    <rPh sb="0" eb="2">
      <t>レイワ</t>
    </rPh>
    <rPh sb="2" eb="3">
      <t>ガン</t>
    </rPh>
    <phoneticPr fontId="1"/>
  </si>
  <si>
    <t>令和2年</t>
    <rPh sb="0" eb="2">
      <t>レイワ</t>
    </rPh>
    <phoneticPr fontId="1"/>
  </si>
  <si>
    <t>令和元年</t>
    <rPh sb="0" eb="2">
      <t>レイワ</t>
    </rPh>
    <rPh sb="2" eb="4">
      <t>ガンネン</t>
    </rPh>
    <phoneticPr fontId="1"/>
  </si>
  <si>
    <t>令和元年</t>
    <rPh sb="0" eb="2">
      <t>レイワ</t>
    </rPh>
    <rPh sb="2" eb="3">
      <t>ガン</t>
    </rPh>
    <phoneticPr fontId="1"/>
  </si>
  <si>
    <t>令和2年</t>
    <rPh sb="0" eb="2">
      <t>レイワ</t>
    </rPh>
    <phoneticPr fontId="1"/>
  </si>
  <si>
    <t>Ｒ元年</t>
    <rPh sb="1" eb="3">
      <t>ガンネン</t>
    </rPh>
    <rPh sb="2" eb="3">
      <t>ネン</t>
    </rPh>
    <phoneticPr fontId="1"/>
  </si>
  <si>
    <t>Ｒ2年</t>
    <rPh sb="2" eb="3">
      <t>ネン</t>
    </rPh>
    <phoneticPr fontId="1"/>
  </si>
  <si>
    <t>Ｒ2年</t>
    <phoneticPr fontId="1"/>
  </si>
  <si>
    <t>Ｒ元年</t>
    <rPh sb="1" eb="2">
      <t>ガン</t>
    </rPh>
    <phoneticPr fontId="1"/>
  </si>
  <si>
    <t>平成22年～令和２年</t>
    <rPh sb="0" eb="2">
      <t>ヘイセイ</t>
    </rPh>
    <rPh sb="4" eb="5">
      <t>ネン</t>
    </rPh>
    <rPh sb="6" eb="8">
      <t>レイワ</t>
    </rPh>
    <rPh sb="9" eb="10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</si>
</sst>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0_ "/>
    <numFmt numFmtId="178" formatCode="0.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4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>
      <alignment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4" borderId="7" xfId="0" applyFill="1" applyBorder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0" fillId="4" borderId="5" xfId="0" applyFill="1" applyBorder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0" fillId="6" borderId="0" xfId="0" applyFont="1" applyFill="1">
      <alignment vertical="center"/>
    </xf>
    <xf numFmtId="0" fontId="0" fillId="6" borderId="0" xfId="0" applyFill="1">
      <alignment vertical="center"/>
    </xf>
    <xf numFmtId="0" fontId="0" fillId="0" borderId="11" xfId="0" applyBorder="1">
      <alignment vertical="center"/>
    </xf>
    <xf numFmtId="0" fontId="12" fillId="0" borderId="0" xfId="0" applyFont="1" applyAlignment="1"/>
    <xf numFmtId="0" fontId="0" fillId="0" borderId="0" xfId="0" applyAlignment="1"/>
    <xf numFmtId="0" fontId="12" fillId="3" borderId="0" xfId="0" applyFont="1" applyFill="1" applyAlignment="1"/>
    <xf numFmtId="0" fontId="0" fillId="3" borderId="0" xfId="0" applyFill="1" applyAlignment="1"/>
    <xf numFmtId="0" fontId="14" fillId="0" borderId="0" xfId="0" applyFont="1" applyAlignment="1"/>
    <xf numFmtId="49" fontId="0" fillId="0" borderId="0" xfId="0" applyNumberFormat="1" applyAlignment="1"/>
    <xf numFmtId="0" fontId="12" fillId="0" borderId="0" xfId="0" quotePrefix="1" applyFont="1" applyAlignment="1"/>
    <xf numFmtId="0" fontId="15" fillId="0" borderId="0" xfId="0" applyFont="1" applyBorder="1" applyAlignment="1"/>
    <xf numFmtId="0" fontId="0" fillId="3" borderId="0" xfId="0" applyFill="1" applyAlignment="1">
      <alignment horizontal="right" vertical="center"/>
    </xf>
    <xf numFmtId="0" fontId="16" fillId="0" borderId="0" xfId="0" applyFont="1">
      <alignment vertical="center"/>
    </xf>
    <xf numFmtId="0" fontId="1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0" fillId="4" borderId="1" xfId="0" applyFont="1" applyFill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76" fontId="0" fillId="5" borderId="9" xfId="0" applyNumberFormat="1" applyFill="1" applyBorder="1" applyAlignment="1">
      <alignment horizontal="center" vertical="center"/>
    </xf>
    <xf numFmtId="176" fontId="0" fillId="5" borderId="0" xfId="0" applyNumberForma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12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2" xfId="0" applyFont="1" applyFill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Border="1">
      <alignment vertical="center"/>
    </xf>
    <xf numFmtId="0" fontId="19" fillId="0" borderId="0" xfId="0" applyFont="1">
      <alignment vertical="center"/>
    </xf>
    <xf numFmtId="0" fontId="19" fillId="3" borderId="0" xfId="0" applyFont="1" applyFill="1">
      <alignment vertical="center"/>
    </xf>
    <xf numFmtId="0" fontId="19" fillId="2" borderId="3" xfId="0" applyFont="1" applyFill="1" applyBorder="1">
      <alignment vertical="center"/>
    </xf>
    <xf numFmtId="0" fontId="19" fillId="0" borderId="9" xfId="0" applyFont="1" applyBorder="1">
      <alignment vertical="center"/>
    </xf>
    <xf numFmtId="0" fontId="19" fillId="4" borderId="3" xfId="0" applyFont="1" applyFill="1" applyBorder="1">
      <alignment vertical="center"/>
    </xf>
    <xf numFmtId="0" fontId="19" fillId="4" borderId="14" xfId="0" applyFont="1" applyFill="1" applyBorder="1">
      <alignment vertical="center"/>
    </xf>
    <xf numFmtId="0" fontId="19" fillId="4" borderId="15" xfId="0" applyFont="1" applyFill="1" applyBorder="1">
      <alignment vertical="center"/>
    </xf>
    <xf numFmtId="0" fontId="19" fillId="4" borderId="16" xfId="0" applyFont="1" applyFill="1" applyBorder="1">
      <alignment vertical="center"/>
    </xf>
    <xf numFmtId="178" fontId="0" fillId="5" borderId="0" xfId="0" applyNumberFormat="1" applyFill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38" fontId="10" fillId="0" borderId="0" xfId="1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6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>
      <alignment vertical="center"/>
    </xf>
    <xf numFmtId="49" fontId="22" fillId="0" borderId="0" xfId="2" applyNumberFormat="1" applyAlignment="1"/>
    <xf numFmtId="0" fontId="22" fillId="0" borderId="0" xfId="2" applyAlignment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99"/>
      <color rgb="FFFF00FF"/>
      <color rgb="FFFFCCFF"/>
      <color rgb="FFFF66FF"/>
      <color rgb="FFFF99FF"/>
      <color rgb="FFFFFFCC"/>
      <color rgb="FF99CCFF"/>
      <color rgb="FF00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男女別自殺死亡数の推移</a:t>
            </a:r>
          </a:p>
        </c:rich>
      </c:tx>
      <c:layout>
        <c:manualLayout>
          <c:xMode val="edge"/>
          <c:yMode val="edge"/>
          <c:x val="0.30813387604201847"/>
          <c:y val="4.326923076923076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607174103237096E-2"/>
          <c:y val="0.1514238845144357"/>
          <c:w val="0.88619356955380579"/>
          <c:h val="0.7289158646835812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 年齢別・同居の有無別'!$H$7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 年齢別・同居の有無別'!$B$8:$B$18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年齢別・同居の有無別'!$H$8:$H$18</c:f>
              <c:numCache>
                <c:formatCode>General</c:formatCode>
                <c:ptCount val="11"/>
                <c:pt idx="0">
                  <c:v>284</c:v>
                </c:pt>
                <c:pt idx="1">
                  <c:v>274</c:v>
                </c:pt>
                <c:pt idx="2">
                  <c:v>241</c:v>
                </c:pt>
                <c:pt idx="3">
                  <c:v>259</c:v>
                </c:pt>
                <c:pt idx="4">
                  <c:v>236</c:v>
                </c:pt>
                <c:pt idx="5">
                  <c:v>201</c:v>
                </c:pt>
                <c:pt idx="6">
                  <c:v>204</c:v>
                </c:pt>
                <c:pt idx="7">
                  <c:v>175</c:v>
                </c:pt>
                <c:pt idx="8">
                  <c:v>171</c:v>
                </c:pt>
                <c:pt idx="9">
                  <c:v>190</c:v>
                </c:pt>
                <c:pt idx="10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5-42CB-8A80-C8CCD3399CB5}"/>
            </c:ext>
          </c:extLst>
        </c:ser>
        <c:ser>
          <c:idx val="1"/>
          <c:order val="1"/>
          <c:tx>
            <c:strRef>
              <c:f>'2 年齢別・同居の有無別'!$I$7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FF66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 年齢別・同居の有無別'!$B$8:$B$18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年齢別・同居の有無別'!$I$8:$I$18</c:f>
              <c:numCache>
                <c:formatCode>General</c:formatCode>
                <c:ptCount val="11"/>
                <c:pt idx="0">
                  <c:v>155</c:v>
                </c:pt>
                <c:pt idx="1">
                  <c:v>117</c:v>
                </c:pt>
                <c:pt idx="2">
                  <c:v>101</c:v>
                </c:pt>
                <c:pt idx="3">
                  <c:v>102</c:v>
                </c:pt>
                <c:pt idx="4">
                  <c:v>118</c:v>
                </c:pt>
                <c:pt idx="5">
                  <c:v>102</c:v>
                </c:pt>
                <c:pt idx="6">
                  <c:v>98</c:v>
                </c:pt>
                <c:pt idx="7">
                  <c:v>89</c:v>
                </c:pt>
                <c:pt idx="8">
                  <c:v>91</c:v>
                </c:pt>
                <c:pt idx="9">
                  <c:v>76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5-42CB-8A80-C8CCD3399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gapDepth val="55"/>
        <c:shape val="box"/>
        <c:axId val="40630528"/>
        <c:axId val="42582016"/>
        <c:axId val="0"/>
      </c:bar3DChart>
      <c:catAx>
        <c:axId val="40630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42582016"/>
        <c:crosses val="autoZero"/>
        <c:auto val="1"/>
        <c:lblAlgn val="ctr"/>
        <c:lblOffset val="100"/>
        <c:noMultiLvlLbl val="0"/>
      </c:catAx>
      <c:valAx>
        <c:axId val="4258201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0.10309339457567804"/>
              <c:y val="8.778944298629337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063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81616039530046"/>
          <c:y val="0.13000985851499244"/>
          <c:w val="0.11511159299218522"/>
          <c:h val="0.19111674742580254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年齢</a:t>
            </a:r>
            <a:r>
              <a:rPr lang="ja-JP" altLang="en-US"/>
              <a:t>階級</a:t>
            </a:r>
            <a:r>
              <a:rPr lang="ja-JP"/>
              <a:t>別自殺死亡</a:t>
            </a:r>
            <a:r>
              <a:rPr lang="ja-JP" altLang="en-US"/>
              <a:t>数</a:t>
            </a:r>
            <a:r>
              <a:rPr lang="ja-JP"/>
              <a:t>の推移　</a:t>
            </a:r>
            <a:r>
              <a:rPr lang="en-US"/>
              <a:t>『</a:t>
            </a:r>
            <a:r>
              <a:rPr lang="ja-JP" altLang="en-US"/>
              <a:t>女</a:t>
            </a:r>
            <a:r>
              <a:rPr lang="en-US"/>
              <a:t>』</a:t>
            </a:r>
            <a:endParaRPr lang="ja-JP"/>
          </a:p>
        </c:rich>
      </c:tx>
      <c:layout>
        <c:manualLayout>
          <c:xMode val="edge"/>
          <c:yMode val="edge"/>
          <c:x val="0.2383597874193491"/>
          <c:y val="1.8518700787401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6854654190271"/>
          <c:y val="0.11760425780110821"/>
          <c:w val="0.85887986349336132"/>
          <c:h val="0.63494130941965587"/>
        </c:manualLayout>
      </c:layout>
      <c:lineChart>
        <c:grouping val="standard"/>
        <c:varyColors val="0"/>
        <c:ser>
          <c:idx val="0"/>
          <c:order val="0"/>
          <c:tx>
            <c:strRef>
              <c:f>'2 年齢別・同居の有無別'!$C$50</c:f>
              <c:strCache>
                <c:ptCount val="1"/>
                <c:pt idx="0">
                  <c:v>20歳未満</c:v>
                </c:pt>
              </c:strCache>
            </c:strRef>
          </c:tx>
          <c:marker>
            <c:symbol val="none"/>
          </c:marker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年齢別・同居の有無別'!$C$51:$C$61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A-4B67-9FC8-C775619AD279}"/>
            </c:ext>
          </c:extLst>
        </c:ser>
        <c:ser>
          <c:idx val="1"/>
          <c:order val="1"/>
          <c:tx>
            <c:strRef>
              <c:f>'2 年齢別・同居の有無別'!$D$50</c:f>
              <c:strCache>
                <c:ptCount val="1"/>
                <c:pt idx="0">
                  <c:v>20～29歳</c:v>
                </c:pt>
              </c:strCache>
            </c:strRef>
          </c:tx>
          <c:marker>
            <c:symbol val="none"/>
          </c:marker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年齢別・同居の有無別'!$D$51:$D$61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9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A-4B67-9FC8-C775619AD279}"/>
            </c:ext>
          </c:extLst>
        </c:ser>
        <c:ser>
          <c:idx val="2"/>
          <c:order val="2"/>
          <c:tx>
            <c:strRef>
              <c:f>'2 年齢別・同居の有無別'!$E$50</c:f>
              <c:strCache>
                <c:ptCount val="1"/>
                <c:pt idx="0">
                  <c:v>30～39歳</c:v>
                </c:pt>
              </c:strCache>
            </c:strRef>
          </c:tx>
          <c:marker>
            <c:symbol val="none"/>
          </c:marker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年齢別・同居の有無別'!$E$51:$E$61</c:f>
              <c:numCache>
                <c:formatCode>General</c:formatCode>
                <c:ptCount val="11"/>
                <c:pt idx="0">
                  <c:v>15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8A-4B67-9FC8-C775619AD279}"/>
            </c:ext>
          </c:extLst>
        </c:ser>
        <c:ser>
          <c:idx val="3"/>
          <c:order val="3"/>
          <c:tx>
            <c:strRef>
              <c:f>'2 年齢別・同居の有無別'!$F$50</c:f>
              <c:strCache>
                <c:ptCount val="1"/>
                <c:pt idx="0">
                  <c:v>40～49歳</c:v>
                </c:pt>
              </c:strCache>
            </c:strRef>
          </c:tx>
          <c:marker>
            <c:symbol val="none"/>
          </c:marker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年齢別・同居の有無別'!$F$51:$F$61</c:f>
              <c:numCache>
                <c:formatCode>General</c:formatCode>
                <c:ptCount val="11"/>
                <c:pt idx="0">
                  <c:v>18</c:v>
                </c:pt>
                <c:pt idx="1">
                  <c:v>14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12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8A-4B67-9FC8-C775619AD279}"/>
            </c:ext>
          </c:extLst>
        </c:ser>
        <c:ser>
          <c:idx val="4"/>
          <c:order val="4"/>
          <c:tx>
            <c:strRef>
              <c:f>'2 年齢別・同居の有無別'!$G$50</c:f>
              <c:strCache>
                <c:ptCount val="1"/>
                <c:pt idx="0">
                  <c:v>50～59歳</c:v>
                </c:pt>
              </c:strCache>
            </c:strRef>
          </c:tx>
          <c:marker>
            <c:symbol val="none"/>
          </c:marker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年齢別・同居の有無別'!$G$51:$G$61</c:f>
              <c:numCache>
                <c:formatCode>General</c:formatCode>
                <c:ptCount val="11"/>
                <c:pt idx="0">
                  <c:v>19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21</c:v>
                </c:pt>
                <c:pt idx="5">
                  <c:v>13</c:v>
                </c:pt>
                <c:pt idx="6">
                  <c:v>10</c:v>
                </c:pt>
                <c:pt idx="7">
                  <c:v>14</c:v>
                </c:pt>
                <c:pt idx="8">
                  <c:v>12</c:v>
                </c:pt>
                <c:pt idx="9">
                  <c:v>8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8A-4B67-9FC8-C775619AD279}"/>
            </c:ext>
          </c:extLst>
        </c:ser>
        <c:ser>
          <c:idx val="5"/>
          <c:order val="5"/>
          <c:tx>
            <c:strRef>
              <c:f>'2 年齢別・同居の有無別'!$H$50</c:f>
              <c:strCache>
                <c:ptCount val="1"/>
                <c:pt idx="0">
                  <c:v>60～69歳</c:v>
                </c:pt>
              </c:strCache>
            </c:strRef>
          </c:tx>
          <c:marker>
            <c:symbol val="none"/>
          </c:marker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年齢別・同居の有無別'!$H$51:$H$61</c:f>
              <c:numCache>
                <c:formatCode>General</c:formatCode>
                <c:ptCount val="11"/>
                <c:pt idx="0">
                  <c:v>26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11</c:v>
                </c:pt>
                <c:pt idx="8">
                  <c:v>14</c:v>
                </c:pt>
                <c:pt idx="9">
                  <c:v>10</c:v>
                </c:pt>
                <c:pt idx="1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8A-4B67-9FC8-C775619AD279}"/>
            </c:ext>
          </c:extLst>
        </c:ser>
        <c:ser>
          <c:idx val="6"/>
          <c:order val="6"/>
          <c:tx>
            <c:strRef>
              <c:f>'2 年齢別・同居の有無別'!$I$50</c:f>
              <c:strCache>
                <c:ptCount val="1"/>
                <c:pt idx="0">
                  <c:v>70～79歳</c:v>
                </c:pt>
              </c:strCache>
            </c:strRef>
          </c:tx>
          <c:marker>
            <c:symbol val="none"/>
          </c:marker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年齢別・同居の有無別'!$I$51:$I$61</c:f>
              <c:numCache>
                <c:formatCode>General</c:formatCode>
                <c:ptCount val="11"/>
                <c:pt idx="0">
                  <c:v>36</c:v>
                </c:pt>
                <c:pt idx="1">
                  <c:v>26</c:v>
                </c:pt>
                <c:pt idx="2">
                  <c:v>17</c:v>
                </c:pt>
                <c:pt idx="3">
                  <c:v>25</c:v>
                </c:pt>
                <c:pt idx="4">
                  <c:v>27</c:v>
                </c:pt>
                <c:pt idx="5">
                  <c:v>24</c:v>
                </c:pt>
                <c:pt idx="6">
                  <c:v>19</c:v>
                </c:pt>
                <c:pt idx="7">
                  <c:v>19</c:v>
                </c:pt>
                <c:pt idx="8">
                  <c:v>13</c:v>
                </c:pt>
                <c:pt idx="9">
                  <c:v>16</c:v>
                </c:pt>
                <c:pt idx="1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8A-4B67-9FC8-C775619AD279}"/>
            </c:ext>
          </c:extLst>
        </c:ser>
        <c:ser>
          <c:idx val="7"/>
          <c:order val="7"/>
          <c:tx>
            <c:strRef>
              <c:f>'2 年齢別・同居の有無別'!$J$50</c:f>
              <c:strCache>
                <c:ptCount val="1"/>
                <c:pt idx="0">
                  <c:v>80歳以上</c:v>
                </c:pt>
              </c:strCache>
            </c:strRef>
          </c:tx>
          <c:marker>
            <c:symbol val="none"/>
          </c:marker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年齢別・同居の有無別'!$J$51:$J$61</c:f>
              <c:numCache>
                <c:formatCode>General</c:formatCode>
                <c:ptCount val="11"/>
                <c:pt idx="0">
                  <c:v>33</c:v>
                </c:pt>
                <c:pt idx="1">
                  <c:v>33</c:v>
                </c:pt>
                <c:pt idx="2">
                  <c:v>22</c:v>
                </c:pt>
                <c:pt idx="3">
                  <c:v>29</c:v>
                </c:pt>
                <c:pt idx="4">
                  <c:v>27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18</c:v>
                </c:pt>
                <c:pt idx="1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8A-4B67-9FC8-C775619AD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77024"/>
        <c:axId val="39778560"/>
      </c:lineChart>
      <c:catAx>
        <c:axId val="39777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778560"/>
        <c:crosses val="autoZero"/>
        <c:auto val="1"/>
        <c:lblAlgn val="ctr"/>
        <c:lblOffset val="100"/>
        <c:noMultiLvlLbl val="0"/>
      </c:catAx>
      <c:valAx>
        <c:axId val="39778560"/>
        <c:scaling>
          <c:orientation val="minMax"/>
        </c:scaling>
        <c:delete val="0"/>
        <c:axPos val="l"/>
        <c:majorGridlines/>
        <c:numFmt formatCode="0_ " sourceLinked="0"/>
        <c:majorTickMark val="none"/>
        <c:minorTickMark val="none"/>
        <c:tickLblPos val="nextTo"/>
        <c:crossAx val="39777024"/>
        <c:crosses val="autoZero"/>
        <c:crossBetween val="between"/>
      </c:valAx>
      <c:spPr>
        <a:solidFill>
          <a:schemeClr val="bg1"/>
        </a:solidFill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0175257751264956"/>
          <c:y val="0.88197800640304957"/>
          <c:w val="0.85835682503569677"/>
          <c:h val="0.1014511315326940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txPr>
    <a:bodyPr/>
    <a:lstStyle/>
    <a:p>
      <a:pPr>
        <a:defRPr sz="9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原因・動機別自殺死亡数の推移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0114914898482062E-2"/>
          <c:y val="0.1037153689122193"/>
          <c:w val="0.89671519280492018"/>
          <c:h val="0.559095623864324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 原因・動機別'!$B$21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原因・動機別'!$C$20:$J$20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原因・動機別'!$C$21:$J$21</c:f>
              <c:numCache>
                <c:formatCode>General</c:formatCode>
                <c:ptCount val="8"/>
                <c:pt idx="0">
                  <c:v>24</c:v>
                </c:pt>
                <c:pt idx="1">
                  <c:v>98</c:v>
                </c:pt>
                <c:pt idx="2">
                  <c:v>90</c:v>
                </c:pt>
                <c:pt idx="3">
                  <c:v>25</c:v>
                </c:pt>
                <c:pt idx="4">
                  <c:v>12</c:v>
                </c:pt>
                <c:pt idx="5">
                  <c:v>6</c:v>
                </c:pt>
                <c:pt idx="6">
                  <c:v>12</c:v>
                </c:pt>
                <c:pt idx="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7-4464-AAF6-8942F635FFC3}"/>
            </c:ext>
          </c:extLst>
        </c:ser>
        <c:ser>
          <c:idx val="1"/>
          <c:order val="1"/>
          <c:tx>
            <c:strRef>
              <c:f>'4 原因・動機別'!$B$22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原因・動機別'!$C$20:$J$20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原因・動機別'!$C$22:$J$22</c:f>
              <c:numCache>
                <c:formatCode>General</c:formatCode>
                <c:ptCount val="8"/>
                <c:pt idx="0">
                  <c:v>33</c:v>
                </c:pt>
                <c:pt idx="1">
                  <c:v>112</c:v>
                </c:pt>
                <c:pt idx="2">
                  <c:v>79</c:v>
                </c:pt>
                <c:pt idx="3">
                  <c:v>37</c:v>
                </c:pt>
                <c:pt idx="4">
                  <c:v>5</c:v>
                </c:pt>
                <c:pt idx="5">
                  <c:v>2</c:v>
                </c:pt>
                <c:pt idx="6">
                  <c:v>22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7-4464-AAF6-8942F635FFC3}"/>
            </c:ext>
          </c:extLst>
        </c:ser>
        <c:ser>
          <c:idx val="2"/>
          <c:order val="2"/>
          <c:tx>
            <c:strRef>
              <c:f>'4 原因・動機別'!$B$23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原因・動機別'!$C$20:$J$20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原因・動機別'!$C$23:$J$23</c:f>
              <c:numCache>
                <c:formatCode>General</c:formatCode>
                <c:ptCount val="8"/>
                <c:pt idx="0">
                  <c:v>33</c:v>
                </c:pt>
                <c:pt idx="1">
                  <c:v>83</c:v>
                </c:pt>
                <c:pt idx="2">
                  <c:v>56</c:v>
                </c:pt>
                <c:pt idx="3">
                  <c:v>37</c:v>
                </c:pt>
                <c:pt idx="4">
                  <c:v>10</c:v>
                </c:pt>
                <c:pt idx="5">
                  <c:v>7</c:v>
                </c:pt>
                <c:pt idx="6">
                  <c:v>14</c:v>
                </c:pt>
                <c:pt idx="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7-4464-AAF6-8942F635FFC3}"/>
            </c:ext>
          </c:extLst>
        </c:ser>
        <c:ser>
          <c:idx val="3"/>
          <c:order val="3"/>
          <c:tx>
            <c:strRef>
              <c:f>'4 原因・動機別'!$B$24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原因・動機別'!$C$20:$J$20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原因・動機別'!$C$24:$J$24</c:f>
              <c:numCache>
                <c:formatCode>General</c:formatCode>
                <c:ptCount val="8"/>
                <c:pt idx="0">
                  <c:v>36</c:v>
                </c:pt>
                <c:pt idx="1">
                  <c:v>96</c:v>
                </c:pt>
                <c:pt idx="2">
                  <c:v>50</c:v>
                </c:pt>
                <c:pt idx="3">
                  <c:v>24</c:v>
                </c:pt>
                <c:pt idx="4">
                  <c:v>5</c:v>
                </c:pt>
                <c:pt idx="5">
                  <c:v>1</c:v>
                </c:pt>
                <c:pt idx="6">
                  <c:v>9</c:v>
                </c:pt>
                <c:pt idx="7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07-4464-AAF6-8942F635FFC3}"/>
            </c:ext>
          </c:extLst>
        </c:ser>
        <c:ser>
          <c:idx val="4"/>
          <c:order val="4"/>
          <c:tx>
            <c:strRef>
              <c:f>'4 原因・動機別'!$B$25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原因・動機別'!$C$20:$J$20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原因・動機別'!$C$25:$J$25</c:f>
              <c:numCache>
                <c:formatCode>General</c:formatCode>
                <c:ptCount val="8"/>
                <c:pt idx="0">
                  <c:v>34</c:v>
                </c:pt>
                <c:pt idx="1">
                  <c:v>86</c:v>
                </c:pt>
                <c:pt idx="2">
                  <c:v>48</c:v>
                </c:pt>
                <c:pt idx="3">
                  <c:v>29</c:v>
                </c:pt>
                <c:pt idx="4">
                  <c:v>6</c:v>
                </c:pt>
                <c:pt idx="5">
                  <c:v>1</c:v>
                </c:pt>
                <c:pt idx="6">
                  <c:v>14</c:v>
                </c:pt>
                <c:pt idx="7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07-4464-AAF6-8942F635FFC3}"/>
            </c:ext>
          </c:extLst>
        </c:ser>
        <c:ser>
          <c:idx val="5"/>
          <c:order val="5"/>
          <c:tx>
            <c:strRef>
              <c:f>'4 原因・動機別'!$B$26</c:f>
              <c:strCache>
                <c:ptCount val="1"/>
                <c:pt idx="0">
                  <c:v>Ｈ27年</c:v>
                </c:pt>
              </c:strCache>
            </c:strRef>
          </c:tx>
          <c:invertIfNegative val="0"/>
          <c:cat>
            <c:strRef>
              <c:f>'4 原因・動機別'!$C$20:$J$20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原因・動機別'!$C$26:$J$26</c:f>
              <c:numCache>
                <c:formatCode>General</c:formatCode>
                <c:ptCount val="8"/>
                <c:pt idx="0">
                  <c:v>30</c:v>
                </c:pt>
                <c:pt idx="1">
                  <c:v>57</c:v>
                </c:pt>
                <c:pt idx="2">
                  <c:v>26</c:v>
                </c:pt>
                <c:pt idx="3">
                  <c:v>16</c:v>
                </c:pt>
                <c:pt idx="4">
                  <c:v>3</c:v>
                </c:pt>
                <c:pt idx="5">
                  <c:v>2</c:v>
                </c:pt>
                <c:pt idx="6">
                  <c:v>18</c:v>
                </c:pt>
                <c:pt idx="7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07-4464-AAF6-8942F635FFC3}"/>
            </c:ext>
          </c:extLst>
        </c:ser>
        <c:ser>
          <c:idx val="6"/>
          <c:order val="6"/>
          <c:tx>
            <c:strRef>
              <c:f>'4 原因・動機別'!$B$27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原因・動機別'!$C$20:$J$20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原因・動機別'!$C$27:$J$27</c:f>
              <c:numCache>
                <c:formatCode>General</c:formatCode>
                <c:ptCount val="8"/>
                <c:pt idx="0">
                  <c:v>18</c:v>
                </c:pt>
                <c:pt idx="1">
                  <c:v>64</c:v>
                </c:pt>
                <c:pt idx="2">
                  <c:v>26</c:v>
                </c:pt>
                <c:pt idx="3">
                  <c:v>22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07-4464-AAF6-8942F635FFC3}"/>
            </c:ext>
          </c:extLst>
        </c:ser>
        <c:ser>
          <c:idx val="7"/>
          <c:order val="7"/>
          <c:tx>
            <c:strRef>
              <c:f>'4 原因・動機別'!$B$28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原因・動機別'!$C$20:$J$20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原因・動機別'!$C$28:$J$28</c:f>
              <c:numCache>
                <c:formatCode>General</c:formatCode>
                <c:ptCount val="8"/>
                <c:pt idx="0">
                  <c:v>17</c:v>
                </c:pt>
                <c:pt idx="1">
                  <c:v>46</c:v>
                </c:pt>
                <c:pt idx="2">
                  <c:v>22</c:v>
                </c:pt>
                <c:pt idx="3">
                  <c:v>17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07-4464-AAF6-8942F635FFC3}"/>
            </c:ext>
          </c:extLst>
        </c:ser>
        <c:ser>
          <c:idx val="8"/>
          <c:order val="8"/>
          <c:tx>
            <c:strRef>
              <c:f>'4 原因・動機別'!$B$29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原因・動機別'!$C$20:$J$20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原因・動機別'!$C$29:$J$29</c:f>
              <c:numCache>
                <c:formatCode>General</c:formatCode>
                <c:ptCount val="8"/>
                <c:pt idx="0">
                  <c:v>27</c:v>
                </c:pt>
                <c:pt idx="1">
                  <c:v>60</c:v>
                </c:pt>
                <c:pt idx="2">
                  <c:v>26</c:v>
                </c:pt>
                <c:pt idx="3">
                  <c:v>13</c:v>
                </c:pt>
                <c:pt idx="4">
                  <c:v>4</c:v>
                </c:pt>
                <c:pt idx="5">
                  <c:v>1</c:v>
                </c:pt>
                <c:pt idx="6">
                  <c:v>11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F-4256-9749-5FCAEC373C78}"/>
            </c:ext>
          </c:extLst>
        </c:ser>
        <c:ser>
          <c:idx val="10"/>
          <c:order val="9"/>
          <c:tx>
            <c:strRef>
              <c:f>'4 原因・動機別'!$B$30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'4 原因・動機別'!$C$30:$J$30</c:f>
              <c:numCache>
                <c:formatCode>General</c:formatCode>
                <c:ptCount val="8"/>
                <c:pt idx="0">
                  <c:v>31</c:v>
                </c:pt>
                <c:pt idx="1">
                  <c:v>63</c:v>
                </c:pt>
                <c:pt idx="2">
                  <c:v>45</c:v>
                </c:pt>
                <c:pt idx="3">
                  <c:v>22</c:v>
                </c:pt>
                <c:pt idx="4">
                  <c:v>4</c:v>
                </c:pt>
                <c:pt idx="5">
                  <c:v>8</c:v>
                </c:pt>
                <c:pt idx="6">
                  <c:v>17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F-4D65-8838-513811B17CE3}"/>
            </c:ext>
          </c:extLst>
        </c:ser>
        <c:ser>
          <c:idx val="11"/>
          <c:order val="10"/>
          <c:tx>
            <c:strRef>
              <c:f>'4 原因・動機別'!$B$31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 原因・動機別'!$C$31:$J$31</c:f>
              <c:numCache>
                <c:formatCode>General</c:formatCode>
                <c:ptCount val="8"/>
                <c:pt idx="0">
                  <c:v>29</c:v>
                </c:pt>
                <c:pt idx="1">
                  <c:v>60</c:v>
                </c:pt>
                <c:pt idx="2">
                  <c:v>62</c:v>
                </c:pt>
                <c:pt idx="3">
                  <c:v>30</c:v>
                </c:pt>
                <c:pt idx="4">
                  <c:v>4</c:v>
                </c:pt>
                <c:pt idx="5">
                  <c:v>2</c:v>
                </c:pt>
                <c:pt idx="6">
                  <c:v>14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DF-4D65-8838-513811B17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810176"/>
        <c:axId val="39811712"/>
        <c:axId val="0"/>
      </c:bar3DChart>
      <c:catAx>
        <c:axId val="39810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ja-JP"/>
          </a:p>
        </c:txPr>
        <c:crossAx val="39811712"/>
        <c:crosses val="autoZero"/>
        <c:auto val="1"/>
        <c:lblAlgn val="ctr"/>
        <c:lblOffset val="100"/>
        <c:noMultiLvlLbl val="0"/>
      </c:catAx>
      <c:valAx>
        <c:axId val="3981171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7.7938101487314088E-2"/>
              <c:y val="3.107283464566930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9810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6456375219700093E-2"/>
          <c:y val="0.80937891355547653"/>
          <c:w val="0.86403468487245649"/>
          <c:h val="0.16249608298426219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原因・動機別自殺死亡数の推移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607174103237096E-2"/>
          <c:y val="0.1037153689122193"/>
          <c:w val="0.8907382771183453"/>
          <c:h val="0.554611599030890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 原因・動機別'!$B$35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原因・動機別'!$C$34:$J$34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原因・動機別'!$C$35:$J$35</c:f>
              <c:numCache>
                <c:formatCode>General</c:formatCode>
                <c:ptCount val="8"/>
                <c:pt idx="0">
                  <c:v>19</c:v>
                </c:pt>
                <c:pt idx="1">
                  <c:v>110</c:v>
                </c:pt>
                <c:pt idx="2">
                  <c:v>14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1-4B41-ACB5-475F0A914CC2}"/>
            </c:ext>
          </c:extLst>
        </c:ser>
        <c:ser>
          <c:idx val="1"/>
          <c:order val="1"/>
          <c:tx>
            <c:strRef>
              <c:f>'4 原因・動機別'!$B$36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原因・動機別'!$C$34:$J$34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原因・動機別'!$C$36:$J$36</c:f>
              <c:numCache>
                <c:formatCode>General</c:formatCode>
                <c:ptCount val="8"/>
                <c:pt idx="0">
                  <c:v>13</c:v>
                </c:pt>
                <c:pt idx="1">
                  <c:v>77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6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1-4B41-ACB5-475F0A914CC2}"/>
            </c:ext>
          </c:extLst>
        </c:ser>
        <c:ser>
          <c:idx val="2"/>
          <c:order val="2"/>
          <c:tx>
            <c:strRef>
              <c:f>'4 原因・動機別'!$B$37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原因・動機別'!$C$34:$J$34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原因・動機別'!$C$37:$J$37</c:f>
              <c:numCache>
                <c:formatCode>General</c:formatCode>
                <c:ptCount val="8"/>
                <c:pt idx="0">
                  <c:v>16</c:v>
                </c:pt>
                <c:pt idx="1">
                  <c:v>63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61-4B41-ACB5-475F0A914CC2}"/>
            </c:ext>
          </c:extLst>
        </c:ser>
        <c:ser>
          <c:idx val="3"/>
          <c:order val="3"/>
          <c:tx>
            <c:strRef>
              <c:f>'4 原因・動機別'!$B$38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原因・動機別'!$C$34:$J$34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原因・動機別'!$C$38:$J$38</c:f>
              <c:numCache>
                <c:formatCode>General</c:formatCode>
                <c:ptCount val="8"/>
                <c:pt idx="0">
                  <c:v>23</c:v>
                </c:pt>
                <c:pt idx="1">
                  <c:v>55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61-4B41-ACB5-475F0A914CC2}"/>
            </c:ext>
          </c:extLst>
        </c:ser>
        <c:ser>
          <c:idx val="4"/>
          <c:order val="4"/>
          <c:tx>
            <c:strRef>
              <c:f>'4 原因・動機別'!$B$39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原因・動機別'!$C$34:$J$34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原因・動機別'!$C$39:$J$39</c:f>
              <c:numCache>
                <c:formatCode>General</c:formatCode>
                <c:ptCount val="8"/>
                <c:pt idx="0">
                  <c:v>25</c:v>
                </c:pt>
                <c:pt idx="1">
                  <c:v>76</c:v>
                </c:pt>
                <c:pt idx="2">
                  <c:v>4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9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61-4B41-ACB5-475F0A914CC2}"/>
            </c:ext>
          </c:extLst>
        </c:ser>
        <c:ser>
          <c:idx val="5"/>
          <c:order val="5"/>
          <c:tx>
            <c:strRef>
              <c:f>'4 原因・動機別'!$B$40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原因・動機別'!$C$34:$J$34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原因・動機別'!$C$40:$J$40</c:f>
              <c:numCache>
                <c:formatCode>General</c:formatCode>
                <c:ptCount val="8"/>
                <c:pt idx="0">
                  <c:v>7</c:v>
                </c:pt>
                <c:pt idx="1">
                  <c:v>54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61-4B41-ACB5-475F0A914CC2}"/>
            </c:ext>
          </c:extLst>
        </c:ser>
        <c:ser>
          <c:idx val="6"/>
          <c:order val="6"/>
          <c:tx>
            <c:strRef>
              <c:f>'4 原因・動機別'!$B$41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原因・動機別'!$C$34:$J$34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原因・動機別'!$C$41:$J$41</c:f>
              <c:numCache>
                <c:formatCode>General</c:formatCode>
                <c:ptCount val="8"/>
                <c:pt idx="0">
                  <c:v>15</c:v>
                </c:pt>
                <c:pt idx="1">
                  <c:v>34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61-4B41-ACB5-475F0A914CC2}"/>
            </c:ext>
          </c:extLst>
        </c:ser>
        <c:ser>
          <c:idx val="7"/>
          <c:order val="7"/>
          <c:tx>
            <c:strRef>
              <c:f>'4 原因・動機別'!$B$42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原因・動機別'!$C$34:$J$34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原因・動機別'!$C$42:$J$42</c:f>
              <c:numCache>
                <c:formatCode>General</c:formatCode>
                <c:ptCount val="8"/>
                <c:pt idx="0">
                  <c:v>8</c:v>
                </c:pt>
                <c:pt idx="1">
                  <c:v>50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61-4B41-ACB5-475F0A914CC2}"/>
            </c:ext>
          </c:extLst>
        </c:ser>
        <c:ser>
          <c:idx val="8"/>
          <c:order val="8"/>
          <c:tx>
            <c:strRef>
              <c:f>'4 原因・動機別'!$B$43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原因・動機別'!$C$34:$J$34</c:f>
              <c:strCache>
                <c:ptCount val="8"/>
                <c:pt idx="0">
                  <c:v>家庭問題</c:v>
                </c:pt>
                <c:pt idx="1">
                  <c:v>健康問題</c:v>
                </c:pt>
                <c:pt idx="2">
                  <c:v>経済・生活問題</c:v>
                </c:pt>
                <c:pt idx="3">
                  <c:v>勤務問題</c:v>
                </c:pt>
                <c:pt idx="4">
                  <c:v>男女問題</c:v>
                </c:pt>
                <c:pt idx="5">
                  <c:v>学校問題</c:v>
                </c:pt>
                <c:pt idx="6">
                  <c:v>その他</c:v>
                </c:pt>
                <c:pt idx="7">
                  <c:v>不詳</c:v>
                </c:pt>
              </c:strCache>
            </c:strRef>
          </c:cat>
          <c:val>
            <c:numRef>
              <c:f>'4 原因・動機別'!$C$43:$J$43</c:f>
              <c:numCache>
                <c:formatCode>General</c:formatCode>
                <c:ptCount val="8"/>
                <c:pt idx="0">
                  <c:v>18</c:v>
                </c:pt>
                <c:pt idx="1">
                  <c:v>51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D-4046-A741-EEE61BFF498B}"/>
            </c:ext>
          </c:extLst>
        </c:ser>
        <c:ser>
          <c:idx val="10"/>
          <c:order val="9"/>
          <c:tx>
            <c:strRef>
              <c:f>'4 原因・動機別'!$B$44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'4 原因・動機別'!$C$44:$J$44</c:f>
              <c:numCache>
                <c:formatCode>General</c:formatCode>
                <c:ptCount val="8"/>
                <c:pt idx="0">
                  <c:v>19</c:v>
                </c:pt>
                <c:pt idx="1">
                  <c:v>56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8-401E-B90C-ECD8FA6C7830}"/>
            </c:ext>
          </c:extLst>
        </c:ser>
        <c:ser>
          <c:idx val="11"/>
          <c:order val="10"/>
          <c:tx>
            <c:strRef>
              <c:f>'4 原因・動機別'!$B$45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 原因・動機別'!$C$45:$J$45</c:f>
              <c:numCache>
                <c:formatCode>General</c:formatCode>
                <c:ptCount val="8"/>
                <c:pt idx="0">
                  <c:v>24</c:v>
                </c:pt>
                <c:pt idx="1">
                  <c:v>63</c:v>
                </c:pt>
                <c:pt idx="2">
                  <c:v>12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12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08-401E-B90C-ECD8FA6C7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851136"/>
        <c:axId val="39852672"/>
        <c:axId val="0"/>
      </c:bar3DChart>
      <c:catAx>
        <c:axId val="39851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ja-JP"/>
          </a:p>
        </c:txPr>
        <c:crossAx val="39852672"/>
        <c:crosses val="autoZero"/>
        <c:auto val="1"/>
        <c:lblAlgn val="ctr"/>
        <c:lblOffset val="100"/>
        <c:noMultiLvlLbl val="0"/>
      </c:catAx>
      <c:valAx>
        <c:axId val="3985267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7.7938101487314088E-2"/>
              <c:y val="3.107283464566930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985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92478278441142E-2"/>
          <c:y val="0.80937898391265162"/>
          <c:w val="0.86310394720321848"/>
          <c:h val="0.16249602300786836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原因・動機別自殺死亡割合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2670590933414877"/>
          <c:y val="0.12264953058752272"/>
          <c:w val="0.81572944905411837"/>
          <c:h val="0.6269249697153240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'4 原因・動機別'!$P$20</c:f>
              <c:strCache>
                <c:ptCount val="1"/>
                <c:pt idx="0">
                  <c:v>家庭問題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原因・動機別'!$P$21:$P$31</c:f>
              <c:numCache>
                <c:formatCode>0.0_ </c:formatCode>
                <c:ptCount val="11"/>
                <c:pt idx="0">
                  <c:v>8.9887640449438209</c:v>
                </c:pt>
                <c:pt idx="1">
                  <c:v>11.379310344827587</c:v>
                </c:pt>
                <c:pt idx="2">
                  <c:v>13.750000000000002</c:v>
                </c:pt>
                <c:pt idx="3">
                  <c:v>16.289592760180994</c:v>
                </c:pt>
                <c:pt idx="4">
                  <c:v>15.596330275229359</c:v>
                </c:pt>
                <c:pt idx="5">
                  <c:v>19.736842105263158</c:v>
                </c:pt>
                <c:pt idx="6">
                  <c:v>13.043478260869565</c:v>
                </c:pt>
                <c:pt idx="7">
                  <c:v>15.454545454545453</c:v>
                </c:pt>
                <c:pt idx="8">
                  <c:v>19.014084507042252</c:v>
                </c:pt>
                <c:pt idx="9">
                  <c:v>16.315789473684212</c:v>
                </c:pt>
                <c:pt idx="10">
                  <c:v>14.427860696517413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3-4A2C-AE22-144CF76169BD}"/>
            </c:ext>
          </c:extLst>
        </c:ser>
        <c:ser>
          <c:idx val="1"/>
          <c:order val="1"/>
          <c:tx>
            <c:strRef>
              <c:f>'4 原因・動機別'!$Q$20</c:f>
              <c:strCache>
                <c:ptCount val="1"/>
                <c:pt idx="0">
                  <c:v>健康問題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原因・動機別'!$Q$21:$Q$31</c:f>
              <c:numCache>
                <c:formatCode>0.0_ </c:formatCode>
                <c:ptCount val="11"/>
                <c:pt idx="0">
                  <c:v>36.704119850187269</c:v>
                </c:pt>
                <c:pt idx="1">
                  <c:v>38.620689655172413</c:v>
                </c:pt>
                <c:pt idx="2">
                  <c:v>34.583333333333336</c:v>
                </c:pt>
                <c:pt idx="3">
                  <c:v>43.438914027149323</c:v>
                </c:pt>
                <c:pt idx="4">
                  <c:v>39.449541284403672</c:v>
                </c:pt>
                <c:pt idx="5">
                  <c:v>37.5</c:v>
                </c:pt>
                <c:pt idx="6">
                  <c:v>46.376811594202898</c:v>
                </c:pt>
                <c:pt idx="7">
                  <c:v>41.818181818181813</c:v>
                </c:pt>
                <c:pt idx="8">
                  <c:v>42.25352112676056</c:v>
                </c:pt>
                <c:pt idx="9">
                  <c:v>33.157894736842103</c:v>
                </c:pt>
                <c:pt idx="10">
                  <c:v>29.850746268656714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C-4EA6-8AC6-4E2D9F57DC0C}"/>
            </c:ext>
          </c:extLst>
        </c:ser>
        <c:ser>
          <c:idx val="2"/>
          <c:order val="2"/>
          <c:tx>
            <c:strRef>
              <c:f>'4 原因・動機別'!$R$20</c:f>
              <c:strCache>
                <c:ptCount val="1"/>
                <c:pt idx="0">
                  <c:v>経済・生活問題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原因・動機別'!$R$21:$R$31</c:f>
              <c:numCache>
                <c:formatCode>0.0_ </c:formatCode>
                <c:ptCount val="11"/>
                <c:pt idx="0">
                  <c:v>33.707865168539328</c:v>
                </c:pt>
                <c:pt idx="1">
                  <c:v>27.241379310344826</c:v>
                </c:pt>
                <c:pt idx="2">
                  <c:v>23.333333333333332</c:v>
                </c:pt>
                <c:pt idx="3">
                  <c:v>22.624434389140273</c:v>
                </c:pt>
                <c:pt idx="4">
                  <c:v>22.018348623853214</c:v>
                </c:pt>
                <c:pt idx="5">
                  <c:v>17.105263157894736</c:v>
                </c:pt>
                <c:pt idx="6">
                  <c:v>18.840579710144929</c:v>
                </c:pt>
                <c:pt idx="7">
                  <c:v>20</c:v>
                </c:pt>
                <c:pt idx="8">
                  <c:v>18.30985915492958</c:v>
                </c:pt>
                <c:pt idx="9">
                  <c:v>23.684210526315788</c:v>
                </c:pt>
                <c:pt idx="10">
                  <c:v>30.845771144278604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C-4EA6-8AC6-4E2D9F57DC0C}"/>
            </c:ext>
          </c:extLst>
        </c:ser>
        <c:ser>
          <c:idx val="3"/>
          <c:order val="3"/>
          <c:tx>
            <c:strRef>
              <c:f>'4 原因・動機別'!$S$20</c:f>
              <c:strCache>
                <c:ptCount val="1"/>
                <c:pt idx="0">
                  <c:v>勤務問題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原因・動機別'!$S$21:$S$31</c:f>
              <c:numCache>
                <c:formatCode>0.0_ </c:formatCode>
                <c:ptCount val="11"/>
                <c:pt idx="0">
                  <c:v>9.3632958801498134</c:v>
                </c:pt>
                <c:pt idx="1">
                  <c:v>12.758620689655173</c:v>
                </c:pt>
                <c:pt idx="2">
                  <c:v>15.416666666666668</c:v>
                </c:pt>
                <c:pt idx="3">
                  <c:v>10.859728506787331</c:v>
                </c:pt>
                <c:pt idx="4">
                  <c:v>13.302752293577983</c:v>
                </c:pt>
                <c:pt idx="5">
                  <c:v>10.526315789473683</c:v>
                </c:pt>
                <c:pt idx="6">
                  <c:v>15.942028985507244</c:v>
                </c:pt>
                <c:pt idx="7">
                  <c:v>15.454545454545453</c:v>
                </c:pt>
                <c:pt idx="8">
                  <c:v>9.1549295774647899</c:v>
                </c:pt>
                <c:pt idx="9">
                  <c:v>11.578947368421053</c:v>
                </c:pt>
                <c:pt idx="10">
                  <c:v>14.925373134328357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9C-4EA6-8AC6-4E2D9F57DC0C}"/>
            </c:ext>
          </c:extLst>
        </c:ser>
        <c:ser>
          <c:idx val="4"/>
          <c:order val="4"/>
          <c:tx>
            <c:strRef>
              <c:f>'4 原因・動機別'!$T$20</c:f>
              <c:strCache>
                <c:ptCount val="1"/>
                <c:pt idx="0">
                  <c:v>男女問題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原因・動機別'!$T$21:$T$31</c:f>
              <c:numCache>
                <c:formatCode>0.0_ </c:formatCode>
                <c:ptCount val="11"/>
                <c:pt idx="0">
                  <c:v>4.4943820224719104</c:v>
                </c:pt>
                <c:pt idx="1">
                  <c:v>1.7241379310344827</c:v>
                </c:pt>
                <c:pt idx="2">
                  <c:v>4.1666666666666661</c:v>
                </c:pt>
                <c:pt idx="3">
                  <c:v>2.2624434389140271</c:v>
                </c:pt>
                <c:pt idx="4">
                  <c:v>2.7522935779816518</c:v>
                </c:pt>
                <c:pt idx="5">
                  <c:v>1.9736842105263157</c:v>
                </c:pt>
                <c:pt idx="6">
                  <c:v>2.1739130434782608</c:v>
                </c:pt>
                <c:pt idx="7">
                  <c:v>2.7272727272727271</c:v>
                </c:pt>
                <c:pt idx="8">
                  <c:v>2.8169014084507045</c:v>
                </c:pt>
                <c:pt idx="9">
                  <c:v>2.1052631578947367</c:v>
                </c:pt>
                <c:pt idx="10">
                  <c:v>1.9900497512437811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9C-4EA6-8AC6-4E2D9F57DC0C}"/>
            </c:ext>
          </c:extLst>
        </c:ser>
        <c:ser>
          <c:idx val="5"/>
          <c:order val="5"/>
          <c:tx>
            <c:strRef>
              <c:f>'4 原因・動機別'!$U$20</c:f>
              <c:strCache>
                <c:ptCount val="1"/>
                <c:pt idx="0">
                  <c:v>学校問題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原因・動機別'!$U$21:$U$31</c:f>
              <c:numCache>
                <c:formatCode>0.0_ </c:formatCode>
                <c:ptCount val="11"/>
                <c:pt idx="0">
                  <c:v>2.2471910112359552</c:v>
                </c:pt>
                <c:pt idx="1">
                  <c:v>0.68965517241379315</c:v>
                </c:pt>
                <c:pt idx="2">
                  <c:v>2.9166666666666665</c:v>
                </c:pt>
                <c:pt idx="3">
                  <c:v>0.45248868778280549</c:v>
                </c:pt>
                <c:pt idx="4">
                  <c:v>0.45871559633027525</c:v>
                </c:pt>
                <c:pt idx="5">
                  <c:v>1.3157894736842104</c:v>
                </c:pt>
                <c:pt idx="6">
                  <c:v>0</c:v>
                </c:pt>
                <c:pt idx="7">
                  <c:v>0</c:v>
                </c:pt>
                <c:pt idx="8">
                  <c:v>0.70422535211267612</c:v>
                </c:pt>
                <c:pt idx="9">
                  <c:v>4.2105263157894735</c:v>
                </c:pt>
                <c:pt idx="10">
                  <c:v>0.99502487562189057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9C-4EA6-8AC6-4E2D9F57DC0C}"/>
            </c:ext>
          </c:extLst>
        </c:ser>
        <c:ser>
          <c:idx val="6"/>
          <c:order val="6"/>
          <c:tx>
            <c:strRef>
              <c:f>'4 原因・動機別'!$V$20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原因・動機別'!$V$21:$V$31</c:f>
              <c:numCache>
                <c:formatCode>0.0_ </c:formatCode>
                <c:ptCount val="11"/>
                <c:pt idx="0">
                  <c:v>4.4943820224719104</c:v>
                </c:pt>
                <c:pt idx="1">
                  <c:v>7.5862068965517242</c:v>
                </c:pt>
                <c:pt idx="2">
                  <c:v>5.833333333333333</c:v>
                </c:pt>
                <c:pt idx="3">
                  <c:v>4.0723981900452486</c:v>
                </c:pt>
                <c:pt idx="4">
                  <c:v>6.4220183486238538</c:v>
                </c:pt>
                <c:pt idx="5">
                  <c:v>11.842105263157894</c:v>
                </c:pt>
                <c:pt idx="6">
                  <c:v>3.6231884057971016</c:v>
                </c:pt>
                <c:pt idx="7">
                  <c:v>4.5454545454545459</c:v>
                </c:pt>
                <c:pt idx="8">
                  <c:v>7.7464788732394361</c:v>
                </c:pt>
                <c:pt idx="9">
                  <c:v>8.9473684210526319</c:v>
                </c:pt>
                <c:pt idx="10">
                  <c:v>6.9651741293532341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9C-4EA6-8AC6-4E2D9F57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39879040"/>
        <c:axId val="39880576"/>
        <c:axId val="0"/>
      </c:bar3DChart>
      <c:catAx>
        <c:axId val="398790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9880576"/>
        <c:crosses val="autoZero"/>
        <c:auto val="1"/>
        <c:lblAlgn val="ctr"/>
        <c:lblOffset val="100"/>
        <c:noMultiLvlLbl val="0"/>
      </c:catAx>
      <c:valAx>
        <c:axId val="3988057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398790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3.4834316360193594E-2"/>
          <c:y val="0.87119208055723807"/>
          <c:w val="0.93057505601194923"/>
          <c:h val="0.1013707601453664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原因・動機別自殺死亡割合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0.12675032808398951"/>
          <c:y val="0.1178418382798304"/>
          <c:w val="0.81492993063367081"/>
          <c:h val="0.6508176862507570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'4 原因・動機別'!$P$34</c:f>
              <c:strCache>
                <c:ptCount val="1"/>
                <c:pt idx="0">
                  <c:v>家庭問題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原因・動機別'!$P$35:$P$45</c:f>
              <c:numCache>
                <c:formatCode>0.0_ </c:formatCode>
                <c:ptCount val="11"/>
                <c:pt idx="0">
                  <c:v>12.101910828025478</c:v>
                </c:pt>
                <c:pt idx="1">
                  <c:v>11.711711711711711</c:v>
                </c:pt>
                <c:pt idx="2">
                  <c:v>16.161616161616163</c:v>
                </c:pt>
                <c:pt idx="3">
                  <c:v>25.274725274725274</c:v>
                </c:pt>
                <c:pt idx="4">
                  <c:v>20.325203252032519</c:v>
                </c:pt>
                <c:pt idx="5">
                  <c:v>9.0909090909090917</c:v>
                </c:pt>
                <c:pt idx="6">
                  <c:v>25.423728813559322</c:v>
                </c:pt>
                <c:pt idx="7">
                  <c:v>11.76470588235294</c:v>
                </c:pt>
                <c:pt idx="8">
                  <c:v>20.224719101123593</c:v>
                </c:pt>
                <c:pt idx="9">
                  <c:v>20.43010752688172</c:v>
                </c:pt>
                <c:pt idx="10">
                  <c:v>19.047619047619047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C-473C-A915-1090CF28A31A}"/>
            </c:ext>
          </c:extLst>
        </c:ser>
        <c:ser>
          <c:idx val="1"/>
          <c:order val="1"/>
          <c:tx>
            <c:strRef>
              <c:f>'4 原因・動機別'!$Q$34</c:f>
              <c:strCache>
                <c:ptCount val="1"/>
                <c:pt idx="0">
                  <c:v>健康問題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原因・動機別'!$Q$35:$Q$45</c:f>
              <c:numCache>
                <c:formatCode>0.0_ </c:formatCode>
                <c:ptCount val="11"/>
                <c:pt idx="0">
                  <c:v>70.063694267515913</c:v>
                </c:pt>
                <c:pt idx="1">
                  <c:v>69.369369369369366</c:v>
                </c:pt>
                <c:pt idx="2">
                  <c:v>63.636363636363633</c:v>
                </c:pt>
                <c:pt idx="3">
                  <c:v>60.439560439560438</c:v>
                </c:pt>
                <c:pt idx="4">
                  <c:v>61.788617886178862</c:v>
                </c:pt>
                <c:pt idx="5">
                  <c:v>70.129870129870127</c:v>
                </c:pt>
                <c:pt idx="6">
                  <c:v>57.627118644067799</c:v>
                </c:pt>
                <c:pt idx="7">
                  <c:v>73.529411764705884</c:v>
                </c:pt>
                <c:pt idx="8">
                  <c:v>57.303370786516851</c:v>
                </c:pt>
                <c:pt idx="9">
                  <c:v>60.215053763440864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E-427A-B786-BEF3D1D82A15}"/>
            </c:ext>
          </c:extLst>
        </c:ser>
        <c:ser>
          <c:idx val="2"/>
          <c:order val="2"/>
          <c:tx>
            <c:strRef>
              <c:f>'4 原因・動機別'!$R$34</c:f>
              <c:strCache>
                <c:ptCount val="1"/>
                <c:pt idx="0">
                  <c:v>経済・生活問題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原因・動機別'!$R$35:$R$45</c:f>
              <c:numCache>
                <c:formatCode>0.0_ </c:formatCode>
                <c:ptCount val="11"/>
                <c:pt idx="0">
                  <c:v>8.9171974522292992</c:v>
                </c:pt>
                <c:pt idx="1">
                  <c:v>7.2072072072072073</c:v>
                </c:pt>
                <c:pt idx="2">
                  <c:v>6.0606060606060606</c:v>
                </c:pt>
                <c:pt idx="3">
                  <c:v>4.395604395604396</c:v>
                </c:pt>
                <c:pt idx="4">
                  <c:v>3.2520325203252036</c:v>
                </c:pt>
                <c:pt idx="5">
                  <c:v>3.8961038961038961</c:v>
                </c:pt>
                <c:pt idx="6">
                  <c:v>6.7796610169491522</c:v>
                </c:pt>
                <c:pt idx="7">
                  <c:v>4.4117647058823533</c:v>
                </c:pt>
                <c:pt idx="8">
                  <c:v>7.8651685393258424</c:v>
                </c:pt>
                <c:pt idx="9">
                  <c:v>6.4516129032258061</c:v>
                </c:pt>
                <c:pt idx="10">
                  <c:v>9.5238095238095237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E-427A-B786-BEF3D1D82A15}"/>
            </c:ext>
          </c:extLst>
        </c:ser>
        <c:ser>
          <c:idx val="3"/>
          <c:order val="3"/>
          <c:tx>
            <c:strRef>
              <c:f>'4 原因・動機別'!$S$34</c:f>
              <c:strCache>
                <c:ptCount val="1"/>
                <c:pt idx="0">
                  <c:v>勤務問題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原因・動機別'!$S$35:$S$45</c:f>
              <c:numCache>
                <c:formatCode>0.0_ </c:formatCode>
                <c:ptCount val="11"/>
                <c:pt idx="0">
                  <c:v>3.1847133757961785</c:v>
                </c:pt>
                <c:pt idx="1">
                  <c:v>2.7027027027027026</c:v>
                </c:pt>
                <c:pt idx="2">
                  <c:v>3.0303030303030303</c:v>
                </c:pt>
                <c:pt idx="3">
                  <c:v>4.395604395604396</c:v>
                </c:pt>
                <c:pt idx="4">
                  <c:v>0.81300813008130091</c:v>
                </c:pt>
                <c:pt idx="5">
                  <c:v>6.4935064935064926</c:v>
                </c:pt>
                <c:pt idx="6">
                  <c:v>3.3898305084745761</c:v>
                </c:pt>
                <c:pt idx="7">
                  <c:v>0</c:v>
                </c:pt>
                <c:pt idx="8">
                  <c:v>2.2471910112359552</c:v>
                </c:pt>
                <c:pt idx="9">
                  <c:v>4.3010752688172049</c:v>
                </c:pt>
                <c:pt idx="10">
                  <c:v>5.5555555555555554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E-427A-B786-BEF3D1D82A15}"/>
            </c:ext>
          </c:extLst>
        </c:ser>
        <c:ser>
          <c:idx val="4"/>
          <c:order val="4"/>
          <c:tx>
            <c:strRef>
              <c:f>'4 原因・動機別'!$T$34</c:f>
              <c:strCache>
                <c:ptCount val="1"/>
                <c:pt idx="0">
                  <c:v>男女問題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原因・動機別'!$T$35:$T$45</c:f>
              <c:numCache>
                <c:formatCode>0.0_ </c:formatCode>
                <c:ptCount val="11"/>
                <c:pt idx="0">
                  <c:v>1.2738853503184715</c:v>
                </c:pt>
                <c:pt idx="1">
                  <c:v>3.6036036036036037</c:v>
                </c:pt>
                <c:pt idx="2">
                  <c:v>3.0303030303030303</c:v>
                </c:pt>
                <c:pt idx="3">
                  <c:v>0</c:v>
                </c:pt>
                <c:pt idx="4">
                  <c:v>4.8780487804878048</c:v>
                </c:pt>
                <c:pt idx="5">
                  <c:v>1.2987012987012987</c:v>
                </c:pt>
                <c:pt idx="6">
                  <c:v>1.6949152542372881</c:v>
                </c:pt>
                <c:pt idx="7">
                  <c:v>4.4117647058823533</c:v>
                </c:pt>
                <c:pt idx="8">
                  <c:v>5.6179775280898872</c:v>
                </c:pt>
                <c:pt idx="9">
                  <c:v>3.225806451612903</c:v>
                </c:pt>
                <c:pt idx="10">
                  <c:v>3.1746031746031744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E-427A-B786-BEF3D1D82A15}"/>
            </c:ext>
          </c:extLst>
        </c:ser>
        <c:ser>
          <c:idx val="5"/>
          <c:order val="5"/>
          <c:tx>
            <c:strRef>
              <c:f>'4 原因・動機別'!$U$34</c:f>
              <c:strCache>
                <c:ptCount val="1"/>
                <c:pt idx="0">
                  <c:v>学校問題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原因・動機別'!$U$35:$U$45</c:f>
              <c:numCache>
                <c:formatCode>0.0_ 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2.0202020202020203</c:v>
                </c:pt>
                <c:pt idx="3">
                  <c:v>0</c:v>
                </c:pt>
                <c:pt idx="4">
                  <c:v>1.6260162601626018</c:v>
                </c:pt>
                <c:pt idx="5">
                  <c:v>1.2987012987012987</c:v>
                </c:pt>
                <c:pt idx="6">
                  <c:v>1.6949152542372881</c:v>
                </c:pt>
                <c:pt idx="7">
                  <c:v>1.4705882352941175</c:v>
                </c:pt>
                <c:pt idx="8">
                  <c:v>0</c:v>
                </c:pt>
                <c:pt idx="9">
                  <c:v>0</c:v>
                </c:pt>
                <c:pt idx="10">
                  <c:v>3.1746031746031744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E-427A-B786-BEF3D1D82A15}"/>
            </c:ext>
          </c:extLst>
        </c:ser>
        <c:ser>
          <c:idx val="6"/>
          <c:order val="6"/>
          <c:tx>
            <c:strRef>
              <c:f>'4 原因・動機別'!$V$34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'4 原因・動機別'!$B$35:$B$45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'4 原因・動機別'!$V$35:$V$45</c:f>
              <c:numCache>
                <c:formatCode>0.0_ </c:formatCode>
                <c:ptCount val="11"/>
                <c:pt idx="0">
                  <c:v>4.4585987261146496</c:v>
                </c:pt>
                <c:pt idx="1">
                  <c:v>5.4054054054054053</c:v>
                </c:pt>
                <c:pt idx="2">
                  <c:v>6.0606060606060606</c:v>
                </c:pt>
                <c:pt idx="3">
                  <c:v>5.4945054945054945</c:v>
                </c:pt>
                <c:pt idx="4">
                  <c:v>7.3170731707317067</c:v>
                </c:pt>
                <c:pt idx="5">
                  <c:v>7.7922077922077921</c:v>
                </c:pt>
                <c:pt idx="6">
                  <c:v>3.3898305084745761</c:v>
                </c:pt>
                <c:pt idx="7">
                  <c:v>4.4117647058823533</c:v>
                </c:pt>
                <c:pt idx="8">
                  <c:v>6.7415730337078648</c:v>
                </c:pt>
                <c:pt idx="9">
                  <c:v>5.376344086021505</c:v>
                </c:pt>
                <c:pt idx="10">
                  <c:v>9.5238095238095237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E-427A-B786-BEF3D1D82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39902208"/>
        <c:axId val="39904000"/>
        <c:axId val="0"/>
      </c:bar3DChart>
      <c:catAx>
        <c:axId val="399022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9904000"/>
        <c:crosses val="autoZero"/>
        <c:auto val="1"/>
        <c:lblAlgn val="ctr"/>
        <c:lblOffset val="100"/>
        <c:noMultiLvlLbl val="0"/>
      </c:catAx>
      <c:valAx>
        <c:axId val="3990400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399022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3.8410433070866133E-2"/>
          <c:y val="0.86698326771653544"/>
          <c:w val="0.93037260967379087"/>
          <c:h val="0.1013056480920654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場所別自殺死亡数の推移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27764172578640833"/>
          <c:y val="3.365384615384615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607174103237096E-2"/>
          <c:y val="0.13658573928258966"/>
          <c:w val="0.88858245844269468"/>
          <c:h val="0.571486518730613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 場所別'!$B$21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場所別'!$C$20:$I$20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場所別'!$C$21:$I$21</c:f>
              <c:numCache>
                <c:formatCode>General</c:formatCode>
                <c:ptCount val="7"/>
                <c:pt idx="0">
                  <c:v>140</c:v>
                </c:pt>
                <c:pt idx="1">
                  <c:v>1</c:v>
                </c:pt>
                <c:pt idx="2">
                  <c:v>46</c:v>
                </c:pt>
                <c:pt idx="3">
                  <c:v>24</c:v>
                </c:pt>
                <c:pt idx="4">
                  <c:v>19</c:v>
                </c:pt>
                <c:pt idx="5">
                  <c:v>54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C-47B4-BE15-5DC973BBDEE6}"/>
            </c:ext>
          </c:extLst>
        </c:ser>
        <c:ser>
          <c:idx val="1"/>
          <c:order val="1"/>
          <c:tx>
            <c:strRef>
              <c:f>'5 場所別'!$B$22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場所別'!$C$20:$I$20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場所別'!$C$22:$I$22</c:f>
              <c:numCache>
                <c:formatCode>General</c:formatCode>
                <c:ptCount val="7"/>
                <c:pt idx="0">
                  <c:v>147</c:v>
                </c:pt>
                <c:pt idx="1">
                  <c:v>1</c:v>
                </c:pt>
                <c:pt idx="2">
                  <c:v>32</c:v>
                </c:pt>
                <c:pt idx="3">
                  <c:v>13</c:v>
                </c:pt>
                <c:pt idx="4">
                  <c:v>23</c:v>
                </c:pt>
                <c:pt idx="5">
                  <c:v>58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1C-47B4-BE15-5DC973BBDEE6}"/>
            </c:ext>
          </c:extLst>
        </c:ser>
        <c:ser>
          <c:idx val="2"/>
          <c:order val="2"/>
          <c:tx>
            <c:strRef>
              <c:f>'5 場所別'!$B$23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場所別'!$C$20:$I$20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場所別'!$C$23:$I$23</c:f>
              <c:numCache>
                <c:formatCode>General</c:formatCode>
                <c:ptCount val="7"/>
                <c:pt idx="0">
                  <c:v>129</c:v>
                </c:pt>
                <c:pt idx="1">
                  <c:v>2</c:v>
                </c:pt>
                <c:pt idx="2">
                  <c:v>31</c:v>
                </c:pt>
                <c:pt idx="3">
                  <c:v>16</c:v>
                </c:pt>
                <c:pt idx="4">
                  <c:v>14</c:v>
                </c:pt>
                <c:pt idx="5">
                  <c:v>49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1C-47B4-BE15-5DC973BBDEE6}"/>
            </c:ext>
          </c:extLst>
        </c:ser>
        <c:ser>
          <c:idx val="3"/>
          <c:order val="3"/>
          <c:tx>
            <c:strRef>
              <c:f>'5 場所別'!$B$24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場所別'!$C$20:$I$20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場所別'!$C$24:$I$24</c:f>
              <c:numCache>
                <c:formatCode>General</c:formatCode>
                <c:ptCount val="7"/>
                <c:pt idx="0">
                  <c:v>155</c:v>
                </c:pt>
                <c:pt idx="1">
                  <c:v>1</c:v>
                </c:pt>
                <c:pt idx="2">
                  <c:v>32</c:v>
                </c:pt>
                <c:pt idx="3">
                  <c:v>8</c:v>
                </c:pt>
                <c:pt idx="4">
                  <c:v>18</c:v>
                </c:pt>
                <c:pt idx="5">
                  <c:v>45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1C-47B4-BE15-5DC973BBDEE6}"/>
            </c:ext>
          </c:extLst>
        </c:ser>
        <c:ser>
          <c:idx val="4"/>
          <c:order val="4"/>
          <c:tx>
            <c:strRef>
              <c:f>'5 場所別'!$B$25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場所別'!$C$20:$I$20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場所別'!$C$25:$I$25</c:f>
              <c:numCache>
                <c:formatCode>General</c:formatCode>
                <c:ptCount val="7"/>
                <c:pt idx="0">
                  <c:v>133</c:v>
                </c:pt>
                <c:pt idx="1">
                  <c:v>4</c:v>
                </c:pt>
                <c:pt idx="2">
                  <c:v>24</c:v>
                </c:pt>
                <c:pt idx="3">
                  <c:v>13</c:v>
                </c:pt>
                <c:pt idx="4">
                  <c:v>21</c:v>
                </c:pt>
                <c:pt idx="5">
                  <c:v>41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1C-47B4-BE15-5DC973BBDEE6}"/>
            </c:ext>
          </c:extLst>
        </c:ser>
        <c:ser>
          <c:idx val="5"/>
          <c:order val="5"/>
          <c:tx>
            <c:strRef>
              <c:f>'5 場所別'!$B$26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場所別'!$C$20:$I$20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場所別'!$C$26:$I$26</c:f>
              <c:numCache>
                <c:formatCode>General</c:formatCode>
                <c:ptCount val="7"/>
                <c:pt idx="0">
                  <c:v>116</c:v>
                </c:pt>
                <c:pt idx="1">
                  <c:v>3</c:v>
                </c:pt>
                <c:pt idx="2">
                  <c:v>30</c:v>
                </c:pt>
                <c:pt idx="3">
                  <c:v>10</c:v>
                </c:pt>
                <c:pt idx="4">
                  <c:v>14</c:v>
                </c:pt>
                <c:pt idx="5">
                  <c:v>28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1C-47B4-BE15-5DC973BBDEE6}"/>
            </c:ext>
          </c:extLst>
        </c:ser>
        <c:ser>
          <c:idx val="6"/>
          <c:order val="6"/>
          <c:tx>
            <c:strRef>
              <c:f>'5 場所別'!$B$27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場所別'!$C$20:$I$20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場所別'!$C$27:$I$27</c:f>
              <c:numCache>
                <c:formatCode>General</c:formatCode>
                <c:ptCount val="7"/>
                <c:pt idx="0">
                  <c:v>113</c:v>
                </c:pt>
                <c:pt idx="1">
                  <c:v>2</c:v>
                </c:pt>
                <c:pt idx="2">
                  <c:v>37</c:v>
                </c:pt>
                <c:pt idx="3">
                  <c:v>12</c:v>
                </c:pt>
                <c:pt idx="4">
                  <c:v>13</c:v>
                </c:pt>
                <c:pt idx="5">
                  <c:v>27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1C-47B4-BE15-5DC973BBDEE6}"/>
            </c:ext>
          </c:extLst>
        </c:ser>
        <c:ser>
          <c:idx val="7"/>
          <c:order val="7"/>
          <c:tx>
            <c:strRef>
              <c:f>'5 場所別'!$B$28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場所別'!$C$20:$I$20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場所別'!$C$28:$I$28</c:f>
              <c:numCache>
                <c:formatCode>General</c:formatCode>
                <c:ptCount val="7"/>
                <c:pt idx="0">
                  <c:v>102</c:v>
                </c:pt>
                <c:pt idx="1">
                  <c:v>2</c:v>
                </c:pt>
                <c:pt idx="2">
                  <c:v>12</c:v>
                </c:pt>
                <c:pt idx="3">
                  <c:v>7</c:v>
                </c:pt>
                <c:pt idx="4">
                  <c:v>14</c:v>
                </c:pt>
                <c:pt idx="5">
                  <c:v>38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1C-47B4-BE15-5DC973BBDEE6}"/>
            </c:ext>
          </c:extLst>
        </c:ser>
        <c:ser>
          <c:idx val="8"/>
          <c:order val="8"/>
          <c:tx>
            <c:strRef>
              <c:f>'5 場所別'!$B$29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場所別'!$C$20:$I$20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場所別'!$C$29:$I$29</c:f>
              <c:numCache>
                <c:formatCode>General</c:formatCode>
                <c:ptCount val="7"/>
                <c:pt idx="0">
                  <c:v>95</c:v>
                </c:pt>
                <c:pt idx="1">
                  <c:v>1</c:v>
                </c:pt>
                <c:pt idx="2">
                  <c:v>33</c:v>
                </c:pt>
                <c:pt idx="3">
                  <c:v>8</c:v>
                </c:pt>
                <c:pt idx="4">
                  <c:v>13</c:v>
                </c:pt>
                <c:pt idx="5">
                  <c:v>21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D-4B93-AB03-A35EB560E12A}"/>
            </c:ext>
          </c:extLst>
        </c:ser>
        <c:ser>
          <c:idx val="10"/>
          <c:order val="9"/>
          <c:tx>
            <c:strRef>
              <c:f>'5 場所別'!$B$30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'5 場所別'!$C$30:$I$30</c:f>
              <c:numCache>
                <c:formatCode>General</c:formatCode>
                <c:ptCount val="7"/>
                <c:pt idx="0">
                  <c:v>116</c:v>
                </c:pt>
                <c:pt idx="1">
                  <c:v>2</c:v>
                </c:pt>
                <c:pt idx="2">
                  <c:v>17</c:v>
                </c:pt>
                <c:pt idx="3">
                  <c:v>11</c:v>
                </c:pt>
                <c:pt idx="4">
                  <c:v>13</c:v>
                </c:pt>
                <c:pt idx="5">
                  <c:v>31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4-45B3-B4FD-BFD033F9662F}"/>
            </c:ext>
          </c:extLst>
        </c:ser>
        <c:ser>
          <c:idx val="9"/>
          <c:order val="10"/>
          <c:tx>
            <c:strRef>
              <c:f>'5 場所別'!$B$31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'5 場所別'!$C$31:$I$31</c:f>
              <c:numCache>
                <c:formatCode>General</c:formatCode>
                <c:ptCount val="7"/>
                <c:pt idx="0">
                  <c:v>95</c:v>
                </c:pt>
                <c:pt idx="1">
                  <c:v>3</c:v>
                </c:pt>
                <c:pt idx="2">
                  <c:v>22</c:v>
                </c:pt>
                <c:pt idx="3">
                  <c:v>15</c:v>
                </c:pt>
                <c:pt idx="4">
                  <c:v>11</c:v>
                </c:pt>
                <c:pt idx="5">
                  <c:v>27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94-45B3-B4FD-BFD033F96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922304"/>
        <c:axId val="39924096"/>
        <c:axId val="0"/>
      </c:bar3DChart>
      <c:catAx>
        <c:axId val="39922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924096"/>
        <c:crosses val="autoZero"/>
        <c:auto val="1"/>
        <c:lblAlgn val="ctr"/>
        <c:lblOffset val="100"/>
        <c:noMultiLvlLbl val="0"/>
      </c:catAx>
      <c:valAx>
        <c:axId val="39924096"/>
        <c:scaling>
          <c:orientation val="minMax"/>
          <c:max val="18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6.4780621172353461E-2"/>
              <c:y val="6.058289588801398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9922304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9.3569308045985622E-2"/>
          <c:y val="0.8328164781455516"/>
          <c:w val="0.8578150955354864"/>
          <c:h val="0.1390585287749683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場所別自殺死亡数の推移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26622475243461285"/>
          <c:y val="3.846153846153846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607174103237096E-2"/>
          <c:y val="0.13658573928258966"/>
          <c:w val="0.88858245844269468"/>
          <c:h val="0.571381009902171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 場所別'!$B$35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場所別'!$C$34:$I$34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場所別'!$C$35:$I$35</c:f>
              <c:numCache>
                <c:formatCode>General</c:formatCode>
                <c:ptCount val="7"/>
                <c:pt idx="0">
                  <c:v>104</c:v>
                </c:pt>
                <c:pt idx="1">
                  <c:v>0</c:v>
                </c:pt>
                <c:pt idx="2">
                  <c:v>10</c:v>
                </c:pt>
                <c:pt idx="3">
                  <c:v>19</c:v>
                </c:pt>
                <c:pt idx="4">
                  <c:v>4</c:v>
                </c:pt>
                <c:pt idx="5">
                  <c:v>18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D-4958-B57B-0AAE1B08E8B4}"/>
            </c:ext>
          </c:extLst>
        </c:ser>
        <c:ser>
          <c:idx val="1"/>
          <c:order val="1"/>
          <c:tx>
            <c:strRef>
              <c:f>'5 場所別'!$B$36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場所別'!$C$34:$I$34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場所別'!$C$36:$I$36</c:f>
              <c:numCache>
                <c:formatCode>General</c:formatCode>
                <c:ptCount val="7"/>
                <c:pt idx="0">
                  <c:v>78</c:v>
                </c:pt>
                <c:pt idx="1">
                  <c:v>1</c:v>
                </c:pt>
                <c:pt idx="2">
                  <c:v>4</c:v>
                </c:pt>
                <c:pt idx="3">
                  <c:v>16</c:v>
                </c:pt>
                <c:pt idx="4">
                  <c:v>3</c:v>
                </c:pt>
                <c:pt idx="5">
                  <c:v>14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D-4958-B57B-0AAE1B08E8B4}"/>
            </c:ext>
          </c:extLst>
        </c:ser>
        <c:ser>
          <c:idx val="2"/>
          <c:order val="2"/>
          <c:tx>
            <c:strRef>
              <c:f>'5 場所別'!$B$37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場所別'!$C$34:$I$34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場所別'!$C$37:$I$37</c:f>
              <c:numCache>
                <c:formatCode>General</c:formatCode>
                <c:ptCount val="7"/>
                <c:pt idx="0">
                  <c:v>64</c:v>
                </c:pt>
                <c:pt idx="1">
                  <c:v>0</c:v>
                </c:pt>
                <c:pt idx="2">
                  <c:v>6</c:v>
                </c:pt>
                <c:pt idx="3">
                  <c:v>17</c:v>
                </c:pt>
                <c:pt idx="4">
                  <c:v>1</c:v>
                </c:pt>
                <c:pt idx="5">
                  <c:v>13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7D-4958-B57B-0AAE1B08E8B4}"/>
            </c:ext>
          </c:extLst>
        </c:ser>
        <c:ser>
          <c:idx val="3"/>
          <c:order val="3"/>
          <c:tx>
            <c:strRef>
              <c:f>'5 場所別'!$B$38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場所別'!$C$34:$I$34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場所別'!$C$38:$I$38</c:f>
              <c:numCache>
                <c:formatCode>General</c:formatCode>
                <c:ptCount val="7"/>
                <c:pt idx="0">
                  <c:v>78</c:v>
                </c:pt>
                <c:pt idx="1">
                  <c:v>1</c:v>
                </c:pt>
                <c:pt idx="2">
                  <c:v>7</c:v>
                </c:pt>
                <c:pt idx="3">
                  <c:v>10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7D-4958-B57B-0AAE1B08E8B4}"/>
            </c:ext>
          </c:extLst>
        </c:ser>
        <c:ser>
          <c:idx val="4"/>
          <c:order val="4"/>
          <c:tx>
            <c:strRef>
              <c:f>'5 場所別'!$B$39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場所別'!$C$34:$I$34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場所別'!$C$39:$I$39</c:f>
              <c:numCache>
                <c:formatCode>General</c:formatCode>
                <c:ptCount val="7"/>
                <c:pt idx="0">
                  <c:v>83</c:v>
                </c:pt>
                <c:pt idx="1">
                  <c:v>2</c:v>
                </c:pt>
                <c:pt idx="2">
                  <c:v>4</c:v>
                </c:pt>
                <c:pt idx="3">
                  <c:v>14</c:v>
                </c:pt>
                <c:pt idx="4">
                  <c:v>3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7D-4958-B57B-0AAE1B08E8B4}"/>
            </c:ext>
          </c:extLst>
        </c:ser>
        <c:ser>
          <c:idx val="5"/>
          <c:order val="5"/>
          <c:tx>
            <c:strRef>
              <c:f>'5 場所別'!$B$40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場所別'!$C$34:$I$34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場所別'!$C$40:$I$40</c:f>
              <c:numCache>
                <c:formatCode>General</c:formatCode>
                <c:ptCount val="7"/>
                <c:pt idx="0">
                  <c:v>77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7D-4958-B57B-0AAE1B08E8B4}"/>
            </c:ext>
          </c:extLst>
        </c:ser>
        <c:ser>
          <c:idx val="6"/>
          <c:order val="6"/>
          <c:tx>
            <c:strRef>
              <c:f>'5 場所別'!$B$41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場所別'!$C$34:$I$34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場所別'!$C$41:$I$41</c:f>
              <c:numCache>
                <c:formatCode>General</c:formatCode>
                <c:ptCount val="7"/>
                <c:pt idx="0">
                  <c:v>78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7D-4958-B57B-0AAE1B08E8B4}"/>
            </c:ext>
          </c:extLst>
        </c:ser>
        <c:ser>
          <c:idx val="7"/>
          <c:order val="7"/>
          <c:tx>
            <c:strRef>
              <c:f>'5 場所別'!$B$42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場所別'!$C$34:$I$34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場所別'!$C$42:$I$42</c:f>
              <c:numCache>
                <c:formatCode>General</c:formatCode>
                <c:ptCount val="7"/>
                <c:pt idx="0">
                  <c:v>73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7D-4958-B57B-0AAE1B08E8B4}"/>
            </c:ext>
          </c:extLst>
        </c:ser>
        <c:ser>
          <c:idx val="8"/>
          <c:order val="8"/>
          <c:tx>
            <c:strRef>
              <c:f>'5 場所別'!$B$43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場所別'!$C$34:$I$34</c:f>
              <c:strCache>
                <c:ptCount val="7"/>
                <c:pt idx="0">
                  <c:v>自宅等</c:v>
                </c:pt>
                <c:pt idx="1">
                  <c:v>高層ビル</c:v>
                </c:pt>
                <c:pt idx="2">
                  <c:v>乗物</c:v>
                </c:pt>
                <c:pt idx="3">
                  <c:v>海（湖）・
河川等</c:v>
                </c:pt>
                <c:pt idx="4">
                  <c:v>山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'5 場所別'!$C$43:$I$43</c:f>
              <c:numCache>
                <c:formatCode>General</c:formatCode>
                <c:ptCount val="7"/>
                <c:pt idx="0">
                  <c:v>63</c:v>
                </c:pt>
                <c:pt idx="1">
                  <c:v>2</c:v>
                </c:pt>
                <c:pt idx="2">
                  <c:v>6</c:v>
                </c:pt>
                <c:pt idx="3">
                  <c:v>13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0-4741-A54D-DAEAA2114EC4}"/>
            </c:ext>
          </c:extLst>
        </c:ser>
        <c:ser>
          <c:idx val="9"/>
          <c:order val="9"/>
          <c:tx>
            <c:strRef>
              <c:f>'5 場所別'!$B$44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'5 場所別'!$C$44:$I$44</c:f>
              <c:numCache>
                <c:formatCode>General</c:formatCode>
                <c:ptCount val="7"/>
                <c:pt idx="0">
                  <c:v>50</c:v>
                </c:pt>
                <c:pt idx="1">
                  <c:v>3</c:v>
                </c:pt>
                <c:pt idx="2">
                  <c:v>3</c:v>
                </c:pt>
                <c:pt idx="3">
                  <c:v>14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0-4240-B0A3-2BD4836AF615}"/>
            </c:ext>
          </c:extLst>
        </c:ser>
        <c:ser>
          <c:idx val="10"/>
          <c:order val="10"/>
          <c:tx>
            <c:strRef>
              <c:f>'5 場所別'!$B$45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'5 場所別'!$C$45:$I$45</c:f>
              <c:numCache>
                <c:formatCode>General</c:formatCode>
                <c:ptCount val="7"/>
                <c:pt idx="0">
                  <c:v>58</c:v>
                </c:pt>
                <c:pt idx="1">
                  <c:v>5</c:v>
                </c:pt>
                <c:pt idx="2">
                  <c:v>5</c:v>
                </c:pt>
                <c:pt idx="3">
                  <c:v>11</c:v>
                </c:pt>
                <c:pt idx="4">
                  <c:v>1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0-4240-B0A3-2BD4836AF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946880"/>
        <c:axId val="39948672"/>
        <c:axId val="0"/>
      </c:bar3DChart>
      <c:catAx>
        <c:axId val="39946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948672"/>
        <c:crosses val="autoZero"/>
        <c:auto val="1"/>
        <c:lblAlgn val="ctr"/>
        <c:lblOffset val="100"/>
        <c:noMultiLvlLbl val="0"/>
      </c:catAx>
      <c:valAx>
        <c:axId val="39948672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6.4780621172353461E-2"/>
              <c:y val="6.058289588801398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3994688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9.1734580264251048E-2"/>
          <c:y val="0.84311069100046687"/>
          <c:w val="0.8613955823501811"/>
          <c:h val="0.1289281405309246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場所別自殺死亡割合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2026892471774361"/>
          <c:y val="0.11249999999999998"/>
          <c:w val="0.82178571428571423"/>
          <c:h val="0.6554232283464568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'5 場所別'!$O$20</c:f>
              <c:strCache>
                <c:ptCount val="1"/>
                <c:pt idx="0">
                  <c:v>自宅等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'5 場所別'!$O$21:$O$31</c:f>
              <c:numCache>
                <c:formatCode>0.0_ </c:formatCode>
                <c:ptCount val="11"/>
                <c:pt idx="0">
                  <c:v>49.295774647887328</c:v>
                </c:pt>
                <c:pt idx="1">
                  <c:v>53.649635036496349</c:v>
                </c:pt>
                <c:pt idx="2">
                  <c:v>53.526970954356848</c:v>
                </c:pt>
                <c:pt idx="3">
                  <c:v>59.845559845559848</c:v>
                </c:pt>
                <c:pt idx="4">
                  <c:v>56.355932203389834</c:v>
                </c:pt>
                <c:pt idx="5">
                  <c:v>57.711442786069654</c:v>
                </c:pt>
                <c:pt idx="6">
                  <c:v>55.392156862745104</c:v>
                </c:pt>
                <c:pt idx="7">
                  <c:v>58.285714285714285</c:v>
                </c:pt>
                <c:pt idx="8">
                  <c:v>55.555555555555557</c:v>
                </c:pt>
                <c:pt idx="9">
                  <c:v>61.05263157894737</c:v>
                </c:pt>
                <c:pt idx="10">
                  <c:v>54.913294797687861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2-4E4D-A616-2C98622DC93D}"/>
            </c:ext>
          </c:extLst>
        </c:ser>
        <c:ser>
          <c:idx val="1"/>
          <c:order val="1"/>
          <c:tx>
            <c:strRef>
              <c:f>'5 場所別'!$P$20</c:f>
              <c:strCache>
                <c:ptCount val="1"/>
                <c:pt idx="0">
                  <c:v>高層ビル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'5 場所別'!$P$21:$P$31</c:f>
              <c:numCache>
                <c:formatCode>0.0_ </c:formatCode>
                <c:ptCount val="11"/>
                <c:pt idx="0">
                  <c:v>0.35211267605633806</c:v>
                </c:pt>
                <c:pt idx="1">
                  <c:v>0.36496350364963503</c:v>
                </c:pt>
                <c:pt idx="2">
                  <c:v>0.82987551867219922</c:v>
                </c:pt>
                <c:pt idx="3">
                  <c:v>0.38610038610038611</c:v>
                </c:pt>
                <c:pt idx="4">
                  <c:v>1.6949152542372881</c:v>
                </c:pt>
                <c:pt idx="5">
                  <c:v>1.4925373134328357</c:v>
                </c:pt>
                <c:pt idx="6">
                  <c:v>0.98039215686274506</c:v>
                </c:pt>
                <c:pt idx="7">
                  <c:v>1.1428571428571428</c:v>
                </c:pt>
                <c:pt idx="8">
                  <c:v>0.58479532163742687</c:v>
                </c:pt>
                <c:pt idx="9">
                  <c:v>1.0526315789473684</c:v>
                </c:pt>
                <c:pt idx="10">
                  <c:v>1.7341040462427744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92-4E4D-A616-2C98622DC93D}"/>
            </c:ext>
          </c:extLst>
        </c:ser>
        <c:ser>
          <c:idx val="2"/>
          <c:order val="2"/>
          <c:tx>
            <c:strRef>
              <c:f>'5 場所別'!$Q$20</c:f>
              <c:strCache>
                <c:ptCount val="1"/>
                <c:pt idx="0">
                  <c:v>乗物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'5 場所別'!$Q$21:$Q$31</c:f>
              <c:numCache>
                <c:formatCode>0.0_ </c:formatCode>
                <c:ptCount val="11"/>
                <c:pt idx="0">
                  <c:v>16.197183098591552</c:v>
                </c:pt>
                <c:pt idx="1">
                  <c:v>11.678832116788321</c:v>
                </c:pt>
                <c:pt idx="2">
                  <c:v>12.863070539419086</c:v>
                </c:pt>
                <c:pt idx="3">
                  <c:v>12.355212355212355</c:v>
                </c:pt>
                <c:pt idx="4">
                  <c:v>10.16949152542373</c:v>
                </c:pt>
                <c:pt idx="5">
                  <c:v>14.925373134328357</c:v>
                </c:pt>
                <c:pt idx="6">
                  <c:v>18.137254901960784</c:v>
                </c:pt>
                <c:pt idx="7">
                  <c:v>6.8571428571428577</c:v>
                </c:pt>
                <c:pt idx="8">
                  <c:v>19.298245614035086</c:v>
                </c:pt>
                <c:pt idx="9">
                  <c:v>8.9473684210526319</c:v>
                </c:pt>
                <c:pt idx="10">
                  <c:v>12.716763005780345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92-4E4D-A616-2C98622DC93D}"/>
            </c:ext>
          </c:extLst>
        </c:ser>
        <c:ser>
          <c:idx val="3"/>
          <c:order val="3"/>
          <c:tx>
            <c:strRef>
              <c:f>'5 場所別'!$R$20</c:f>
              <c:strCache>
                <c:ptCount val="1"/>
                <c:pt idx="0">
                  <c:v>海（湖）・
河川等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'5 場所別'!$R$21:$R$31</c:f>
              <c:numCache>
                <c:formatCode>0.0_ </c:formatCode>
                <c:ptCount val="11"/>
                <c:pt idx="0">
                  <c:v>8.4507042253521121</c:v>
                </c:pt>
                <c:pt idx="1">
                  <c:v>4.7445255474452548</c:v>
                </c:pt>
                <c:pt idx="2">
                  <c:v>6.6390041493775938</c:v>
                </c:pt>
                <c:pt idx="3">
                  <c:v>3.0888030888030888</c:v>
                </c:pt>
                <c:pt idx="4">
                  <c:v>5.508474576271186</c:v>
                </c:pt>
                <c:pt idx="5">
                  <c:v>4.9751243781094532</c:v>
                </c:pt>
                <c:pt idx="6">
                  <c:v>5.8823529411764701</c:v>
                </c:pt>
                <c:pt idx="7">
                  <c:v>4</c:v>
                </c:pt>
                <c:pt idx="8">
                  <c:v>4.6783625730994149</c:v>
                </c:pt>
                <c:pt idx="9">
                  <c:v>5.7894736842105265</c:v>
                </c:pt>
                <c:pt idx="10">
                  <c:v>8.6705202312138727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92-4E4D-A616-2C98622DC93D}"/>
            </c:ext>
          </c:extLst>
        </c:ser>
        <c:ser>
          <c:idx val="4"/>
          <c:order val="4"/>
          <c:tx>
            <c:strRef>
              <c:f>'5 場所別'!$S$20</c:f>
              <c:strCache>
                <c:ptCount val="1"/>
                <c:pt idx="0">
                  <c:v>山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'5 場所別'!$S$21:$S$31</c:f>
              <c:numCache>
                <c:formatCode>0.0_ </c:formatCode>
                <c:ptCount val="11"/>
                <c:pt idx="0">
                  <c:v>6.6901408450704221</c:v>
                </c:pt>
                <c:pt idx="1">
                  <c:v>8.3941605839416056</c:v>
                </c:pt>
                <c:pt idx="2">
                  <c:v>5.809128630705394</c:v>
                </c:pt>
                <c:pt idx="3">
                  <c:v>6.9498069498069501</c:v>
                </c:pt>
                <c:pt idx="4">
                  <c:v>8.898305084745763</c:v>
                </c:pt>
                <c:pt idx="5">
                  <c:v>6.9651741293532341</c:v>
                </c:pt>
                <c:pt idx="6">
                  <c:v>6.3725490196078427</c:v>
                </c:pt>
                <c:pt idx="7">
                  <c:v>8</c:v>
                </c:pt>
                <c:pt idx="8">
                  <c:v>7.6023391812865491</c:v>
                </c:pt>
                <c:pt idx="9">
                  <c:v>6.8421052631578956</c:v>
                </c:pt>
                <c:pt idx="10">
                  <c:v>6.3583815028901727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92-4E4D-A616-2C98622DC93D}"/>
            </c:ext>
          </c:extLst>
        </c:ser>
        <c:ser>
          <c:idx val="5"/>
          <c:order val="5"/>
          <c:tx>
            <c:strRef>
              <c:f>'5 場所別'!$T$20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'5 場所別'!$T$21:$T$31</c:f>
              <c:numCache>
                <c:formatCode>0.0_ </c:formatCode>
                <c:ptCount val="11"/>
                <c:pt idx="0">
                  <c:v>19.014084507042252</c:v>
                </c:pt>
                <c:pt idx="1">
                  <c:v>21.167883211678831</c:v>
                </c:pt>
                <c:pt idx="2">
                  <c:v>20.331950207468878</c:v>
                </c:pt>
                <c:pt idx="3">
                  <c:v>17.374517374517374</c:v>
                </c:pt>
                <c:pt idx="4">
                  <c:v>17.372881355932204</c:v>
                </c:pt>
                <c:pt idx="5">
                  <c:v>13.930348258706468</c:v>
                </c:pt>
                <c:pt idx="6">
                  <c:v>13.23529411764706</c:v>
                </c:pt>
                <c:pt idx="7">
                  <c:v>21.714285714285715</c:v>
                </c:pt>
                <c:pt idx="8">
                  <c:v>12.280701754385964</c:v>
                </c:pt>
                <c:pt idx="9">
                  <c:v>16.315789473684212</c:v>
                </c:pt>
                <c:pt idx="10">
                  <c:v>15.606936416184972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92-4E4D-A616-2C98622DC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39994496"/>
        <c:axId val="39996032"/>
        <c:axId val="0"/>
      </c:bar3DChart>
      <c:catAx>
        <c:axId val="399944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9996032"/>
        <c:crosses val="autoZero"/>
        <c:auto val="1"/>
        <c:lblAlgn val="ctr"/>
        <c:lblOffset val="100"/>
        <c:noMultiLvlLbl val="0"/>
      </c:catAx>
      <c:valAx>
        <c:axId val="3999603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399944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309144169478815"/>
          <c:y val="0.85370040884312537"/>
          <c:w val="0.83978674540682419"/>
          <c:h val="0.1225136281041793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場所別自殺死亡割合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2655183727034119"/>
          <c:y val="0.11249999999999998"/>
          <c:w val="0.82231721034870653"/>
          <c:h val="0.637260863225430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'5 場所別'!$O$34</c:f>
              <c:strCache>
                <c:ptCount val="1"/>
                <c:pt idx="0">
                  <c:v>自宅等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'5 場所別'!$O$35:$O$45</c:f>
              <c:numCache>
                <c:formatCode>0.0_ </c:formatCode>
                <c:ptCount val="11"/>
                <c:pt idx="0">
                  <c:v>67.096774193548399</c:v>
                </c:pt>
                <c:pt idx="1">
                  <c:v>67.241379310344826</c:v>
                </c:pt>
                <c:pt idx="2">
                  <c:v>63.366336633663366</c:v>
                </c:pt>
                <c:pt idx="3">
                  <c:v>76.470588235294116</c:v>
                </c:pt>
                <c:pt idx="4">
                  <c:v>70.33898305084746</c:v>
                </c:pt>
                <c:pt idx="5">
                  <c:v>75.490196078431367</c:v>
                </c:pt>
                <c:pt idx="6">
                  <c:v>79.591836734693871</c:v>
                </c:pt>
                <c:pt idx="7">
                  <c:v>82.022471910112358</c:v>
                </c:pt>
                <c:pt idx="8">
                  <c:v>69.230769230769226</c:v>
                </c:pt>
                <c:pt idx="9">
                  <c:v>65.789473684210535</c:v>
                </c:pt>
                <c:pt idx="10">
                  <c:v>63.04347826086957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3-460F-9992-89509EE30F7B}"/>
            </c:ext>
          </c:extLst>
        </c:ser>
        <c:ser>
          <c:idx val="1"/>
          <c:order val="1"/>
          <c:tx>
            <c:strRef>
              <c:f>'5 場所別'!$P$34</c:f>
              <c:strCache>
                <c:ptCount val="1"/>
                <c:pt idx="0">
                  <c:v>高層ビル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'5 場所別'!$P$35:$P$45</c:f>
              <c:numCache>
                <c:formatCode>0.0_ </c:formatCode>
                <c:ptCount val="11"/>
                <c:pt idx="0">
                  <c:v>0</c:v>
                </c:pt>
                <c:pt idx="1">
                  <c:v>0.86206896551724133</c:v>
                </c:pt>
                <c:pt idx="2">
                  <c:v>0</c:v>
                </c:pt>
                <c:pt idx="3">
                  <c:v>0.98039215686274506</c:v>
                </c:pt>
                <c:pt idx="4">
                  <c:v>1.6949152542372881</c:v>
                </c:pt>
                <c:pt idx="5">
                  <c:v>3.9215686274509802</c:v>
                </c:pt>
                <c:pt idx="6">
                  <c:v>4.0816326530612246</c:v>
                </c:pt>
                <c:pt idx="7">
                  <c:v>2.2471910112359552</c:v>
                </c:pt>
                <c:pt idx="8">
                  <c:v>2.197802197802198</c:v>
                </c:pt>
                <c:pt idx="9">
                  <c:v>3.9473684210526314</c:v>
                </c:pt>
                <c:pt idx="10">
                  <c:v>5.4347826086956523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3-460F-9992-89509EE30F7B}"/>
            </c:ext>
          </c:extLst>
        </c:ser>
        <c:ser>
          <c:idx val="2"/>
          <c:order val="2"/>
          <c:tx>
            <c:strRef>
              <c:f>'5 場所別'!$Q$34</c:f>
              <c:strCache>
                <c:ptCount val="1"/>
                <c:pt idx="0">
                  <c:v>乗物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'5 場所別'!$Q$35:$Q$45</c:f>
              <c:numCache>
                <c:formatCode>0.0_ </c:formatCode>
                <c:ptCount val="11"/>
                <c:pt idx="0">
                  <c:v>6.4516129032258061</c:v>
                </c:pt>
                <c:pt idx="1">
                  <c:v>3.4482758620689653</c:v>
                </c:pt>
                <c:pt idx="2">
                  <c:v>5.9405940594059405</c:v>
                </c:pt>
                <c:pt idx="3">
                  <c:v>6.8627450980392162</c:v>
                </c:pt>
                <c:pt idx="4">
                  <c:v>3.3898305084745761</c:v>
                </c:pt>
                <c:pt idx="5">
                  <c:v>4.9019607843137258</c:v>
                </c:pt>
                <c:pt idx="6">
                  <c:v>2.0408163265306123</c:v>
                </c:pt>
                <c:pt idx="7">
                  <c:v>4.4943820224719104</c:v>
                </c:pt>
                <c:pt idx="8">
                  <c:v>6.593406593406594</c:v>
                </c:pt>
                <c:pt idx="9">
                  <c:v>3.9473684210526314</c:v>
                </c:pt>
                <c:pt idx="10">
                  <c:v>5.4347826086956523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3-460F-9992-89509EE30F7B}"/>
            </c:ext>
          </c:extLst>
        </c:ser>
        <c:ser>
          <c:idx val="3"/>
          <c:order val="3"/>
          <c:tx>
            <c:strRef>
              <c:f>'5 場所別'!$R$34</c:f>
              <c:strCache>
                <c:ptCount val="1"/>
                <c:pt idx="0">
                  <c:v>海（湖）・
河川等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'5 場所別'!$R$35:$R$45</c:f>
              <c:numCache>
                <c:formatCode>0.0_ </c:formatCode>
                <c:ptCount val="11"/>
                <c:pt idx="0">
                  <c:v>12.258064516129032</c:v>
                </c:pt>
                <c:pt idx="1">
                  <c:v>13.793103448275861</c:v>
                </c:pt>
                <c:pt idx="2">
                  <c:v>16.831683168316832</c:v>
                </c:pt>
                <c:pt idx="3">
                  <c:v>9.8039215686274517</c:v>
                </c:pt>
                <c:pt idx="4">
                  <c:v>11.864406779661017</c:v>
                </c:pt>
                <c:pt idx="5">
                  <c:v>4.9019607843137258</c:v>
                </c:pt>
                <c:pt idx="6">
                  <c:v>3.0612244897959182</c:v>
                </c:pt>
                <c:pt idx="7">
                  <c:v>3.3707865168539324</c:v>
                </c:pt>
                <c:pt idx="8">
                  <c:v>14.285714285714285</c:v>
                </c:pt>
                <c:pt idx="9">
                  <c:v>18.421052631578945</c:v>
                </c:pt>
                <c:pt idx="10">
                  <c:v>11.956521739130435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83-460F-9992-89509EE30F7B}"/>
            </c:ext>
          </c:extLst>
        </c:ser>
        <c:ser>
          <c:idx val="4"/>
          <c:order val="4"/>
          <c:tx>
            <c:strRef>
              <c:f>'5 場所別'!$S$34</c:f>
              <c:strCache>
                <c:ptCount val="1"/>
                <c:pt idx="0">
                  <c:v>山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'5 場所別'!$S$35:$S$45</c:f>
              <c:numCache>
                <c:formatCode>0.0_ </c:formatCode>
                <c:ptCount val="11"/>
                <c:pt idx="0">
                  <c:v>2.5806451612903225</c:v>
                </c:pt>
                <c:pt idx="1">
                  <c:v>2.5862068965517242</c:v>
                </c:pt>
                <c:pt idx="2">
                  <c:v>0.99009900990099009</c:v>
                </c:pt>
                <c:pt idx="3">
                  <c:v>0</c:v>
                </c:pt>
                <c:pt idx="4">
                  <c:v>2.5423728813559325</c:v>
                </c:pt>
                <c:pt idx="5">
                  <c:v>1.9607843137254901</c:v>
                </c:pt>
                <c:pt idx="6">
                  <c:v>1.0204081632653061</c:v>
                </c:pt>
                <c:pt idx="7">
                  <c:v>0</c:v>
                </c:pt>
                <c:pt idx="8">
                  <c:v>3.296703296703297</c:v>
                </c:pt>
                <c:pt idx="9">
                  <c:v>0</c:v>
                </c:pt>
                <c:pt idx="10">
                  <c:v>1.0869565217391304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83-460F-9992-89509EE30F7B}"/>
            </c:ext>
          </c:extLst>
        </c:ser>
        <c:ser>
          <c:idx val="5"/>
          <c:order val="5"/>
          <c:tx>
            <c:strRef>
              <c:f>'5 場所別'!$T$34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'5 場所別'!$B$35:$B$45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'5 場所別'!$T$35:$T$45</c:f>
              <c:numCache>
                <c:formatCode>0.0_ </c:formatCode>
                <c:ptCount val="11"/>
                <c:pt idx="0">
                  <c:v>11.612903225806452</c:v>
                </c:pt>
                <c:pt idx="1">
                  <c:v>12.068965517241379</c:v>
                </c:pt>
                <c:pt idx="2">
                  <c:v>12.871287128712872</c:v>
                </c:pt>
                <c:pt idx="3">
                  <c:v>5.8823529411764701</c:v>
                </c:pt>
                <c:pt idx="4">
                  <c:v>10.16949152542373</c:v>
                </c:pt>
                <c:pt idx="5">
                  <c:v>8.8235294117647065</c:v>
                </c:pt>
                <c:pt idx="6">
                  <c:v>10.204081632653061</c:v>
                </c:pt>
                <c:pt idx="7">
                  <c:v>7.8651685393258424</c:v>
                </c:pt>
                <c:pt idx="8">
                  <c:v>4.395604395604396</c:v>
                </c:pt>
                <c:pt idx="9">
                  <c:v>7.8947368421052628</c:v>
                </c:pt>
                <c:pt idx="10">
                  <c:v>13.043478260869565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83-460F-9992-89509EE30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40029184"/>
        <c:axId val="40030976"/>
        <c:axId val="0"/>
      </c:bar3DChart>
      <c:catAx>
        <c:axId val="400291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40030976"/>
        <c:crosses val="autoZero"/>
        <c:auto val="1"/>
        <c:lblAlgn val="ctr"/>
        <c:lblOffset val="100"/>
        <c:noMultiLvlLbl val="0"/>
      </c:catAx>
      <c:valAx>
        <c:axId val="4003097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400291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5174775028121484"/>
          <c:y val="0.84444116360454946"/>
          <c:w val="0.81928407386576685"/>
          <c:h val="0.13195100612423444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手段別自殺死亡数の推移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607174103237096E-2"/>
          <c:y val="0.12223388743073785"/>
          <c:w val="0.88858245844269468"/>
          <c:h val="0.64249432162325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 手段別'!$B$21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手段別'!$C$20:$I$20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手段別'!$C$21:$I$21</c:f>
              <c:numCache>
                <c:formatCode>General</c:formatCode>
                <c:ptCount val="7"/>
                <c:pt idx="0">
                  <c:v>191</c:v>
                </c:pt>
                <c:pt idx="1">
                  <c:v>1</c:v>
                </c:pt>
                <c:pt idx="2">
                  <c:v>44</c:v>
                </c:pt>
                <c:pt idx="3">
                  <c:v>14</c:v>
                </c:pt>
                <c:pt idx="4">
                  <c:v>2</c:v>
                </c:pt>
                <c:pt idx="5">
                  <c:v>31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F-43FC-9C98-8E077EA6DD8D}"/>
            </c:ext>
          </c:extLst>
        </c:ser>
        <c:ser>
          <c:idx val="1"/>
          <c:order val="1"/>
          <c:tx>
            <c:strRef>
              <c:f>'6 手段別'!$B$22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手段別'!$C$20:$I$20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手段別'!$C$22:$I$22</c:f>
              <c:numCache>
                <c:formatCode>General</c:formatCode>
                <c:ptCount val="7"/>
                <c:pt idx="0">
                  <c:v>192</c:v>
                </c:pt>
                <c:pt idx="1">
                  <c:v>3</c:v>
                </c:pt>
                <c:pt idx="2">
                  <c:v>34</c:v>
                </c:pt>
                <c:pt idx="3">
                  <c:v>16</c:v>
                </c:pt>
                <c:pt idx="4">
                  <c:v>1</c:v>
                </c:pt>
                <c:pt idx="5">
                  <c:v>28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5F-43FC-9C98-8E077EA6DD8D}"/>
            </c:ext>
          </c:extLst>
        </c:ser>
        <c:ser>
          <c:idx val="2"/>
          <c:order val="2"/>
          <c:tx>
            <c:strRef>
              <c:f>'6 手段別'!$B$23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手段別'!$C$20:$I$20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手段別'!$C$23:$I$23</c:f>
              <c:numCache>
                <c:formatCode>General</c:formatCode>
                <c:ptCount val="7"/>
                <c:pt idx="0">
                  <c:v>154</c:v>
                </c:pt>
                <c:pt idx="1">
                  <c:v>2</c:v>
                </c:pt>
                <c:pt idx="2">
                  <c:v>34</c:v>
                </c:pt>
                <c:pt idx="3">
                  <c:v>24</c:v>
                </c:pt>
                <c:pt idx="4">
                  <c:v>1</c:v>
                </c:pt>
                <c:pt idx="5">
                  <c:v>26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5F-43FC-9C98-8E077EA6DD8D}"/>
            </c:ext>
          </c:extLst>
        </c:ser>
        <c:ser>
          <c:idx val="3"/>
          <c:order val="3"/>
          <c:tx>
            <c:strRef>
              <c:f>'6 手段別'!$B$24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手段別'!$C$20:$I$20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手段別'!$C$24:$I$24</c:f>
              <c:numCache>
                <c:formatCode>General</c:formatCode>
                <c:ptCount val="7"/>
                <c:pt idx="0">
                  <c:v>185</c:v>
                </c:pt>
                <c:pt idx="1">
                  <c:v>6</c:v>
                </c:pt>
                <c:pt idx="2">
                  <c:v>32</c:v>
                </c:pt>
                <c:pt idx="3">
                  <c:v>12</c:v>
                </c:pt>
                <c:pt idx="4">
                  <c:v>1</c:v>
                </c:pt>
                <c:pt idx="5">
                  <c:v>22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5F-43FC-9C98-8E077EA6DD8D}"/>
            </c:ext>
          </c:extLst>
        </c:ser>
        <c:ser>
          <c:idx val="4"/>
          <c:order val="4"/>
          <c:tx>
            <c:strRef>
              <c:f>'6 手段別'!$B$25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手段別'!$C$20:$I$20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手段別'!$C$25:$I$25</c:f>
              <c:numCache>
                <c:formatCode>General</c:formatCode>
                <c:ptCount val="7"/>
                <c:pt idx="0">
                  <c:v>168</c:v>
                </c:pt>
                <c:pt idx="1">
                  <c:v>4</c:v>
                </c:pt>
                <c:pt idx="2">
                  <c:v>28</c:v>
                </c:pt>
                <c:pt idx="3">
                  <c:v>17</c:v>
                </c:pt>
                <c:pt idx="4">
                  <c:v>2</c:v>
                </c:pt>
                <c:pt idx="5">
                  <c:v>17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5F-43FC-9C98-8E077EA6DD8D}"/>
            </c:ext>
          </c:extLst>
        </c:ser>
        <c:ser>
          <c:idx val="5"/>
          <c:order val="5"/>
          <c:tx>
            <c:strRef>
              <c:f>'6 手段別'!$B$26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手段別'!$C$20:$I$20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手段別'!$C$26:$I$26</c:f>
              <c:numCache>
                <c:formatCode>General</c:formatCode>
                <c:ptCount val="7"/>
                <c:pt idx="0">
                  <c:v>136</c:v>
                </c:pt>
                <c:pt idx="1">
                  <c:v>4</c:v>
                </c:pt>
                <c:pt idx="2">
                  <c:v>28</c:v>
                </c:pt>
                <c:pt idx="3">
                  <c:v>8</c:v>
                </c:pt>
                <c:pt idx="4">
                  <c:v>2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5F-43FC-9C98-8E077EA6DD8D}"/>
            </c:ext>
          </c:extLst>
        </c:ser>
        <c:ser>
          <c:idx val="6"/>
          <c:order val="6"/>
          <c:tx>
            <c:strRef>
              <c:f>'6 手段別'!$B$27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手段別'!$C$20:$I$20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手段別'!$C$27:$I$27</c:f>
              <c:numCache>
                <c:formatCode>General</c:formatCode>
                <c:ptCount val="7"/>
                <c:pt idx="0">
                  <c:v>139</c:v>
                </c:pt>
                <c:pt idx="1">
                  <c:v>10</c:v>
                </c:pt>
                <c:pt idx="2">
                  <c:v>30</c:v>
                </c:pt>
                <c:pt idx="3">
                  <c:v>14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5F-43FC-9C98-8E077EA6DD8D}"/>
            </c:ext>
          </c:extLst>
        </c:ser>
        <c:ser>
          <c:idx val="7"/>
          <c:order val="7"/>
          <c:tx>
            <c:strRef>
              <c:f>'6 手段別'!$B$28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手段別'!$C$20:$I$20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手段別'!$C$28:$I$28</c:f>
              <c:numCache>
                <c:formatCode>General</c:formatCode>
                <c:ptCount val="7"/>
                <c:pt idx="0">
                  <c:v>135</c:v>
                </c:pt>
                <c:pt idx="1">
                  <c:v>2</c:v>
                </c:pt>
                <c:pt idx="2">
                  <c:v>17</c:v>
                </c:pt>
                <c:pt idx="3">
                  <c:v>9</c:v>
                </c:pt>
                <c:pt idx="4">
                  <c:v>1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5F-43FC-9C98-8E077EA6DD8D}"/>
            </c:ext>
          </c:extLst>
        </c:ser>
        <c:ser>
          <c:idx val="8"/>
          <c:order val="8"/>
          <c:tx>
            <c:strRef>
              <c:f>'6 手段別'!$B$29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手段別'!$C$20:$I$20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手段別'!$C$29:$I$29</c:f>
              <c:numCache>
                <c:formatCode>General</c:formatCode>
                <c:ptCount val="7"/>
                <c:pt idx="0">
                  <c:v>122</c:v>
                </c:pt>
                <c:pt idx="1">
                  <c:v>2</c:v>
                </c:pt>
                <c:pt idx="2">
                  <c:v>26</c:v>
                </c:pt>
                <c:pt idx="3">
                  <c:v>6</c:v>
                </c:pt>
                <c:pt idx="4">
                  <c:v>4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5-478F-A4A6-849DBC397EC8}"/>
            </c:ext>
          </c:extLst>
        </c:ser>
        <c:ser>
          <c:idx val="9"/>
          <c:order val="9"/>
          <c:tx>
            <c:strRef>
              <c:f>'6 手段別'!$B$30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手段別'!$C$20:$I$20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手段別'!$C$30:$I$30</c:f>
              <c:numCache>
                <c:formatCode>General</c:formatCode>
                <c:ptCount val="7"/>
                <c:pt idx="0">
                  <c:v>138</c:v>
                </c:pt>
                <c:pt idx="1">
                  <c:v>3</c:v>
                </c:pt>
                <c:pt idx="2">
                  <c:v>18</c:v>
                </c:pt>
                <c:pt idx="3">
                  <c:v>12</c:v>
                </c:pt>
                <c:pt idx="4">
                  <c:v>1</c:v>
                </c:pt>
                <c:pt idx="5">
                  <c:v>18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8-4BA0-93EA-5932670584B4}"/>
            </c:ext>
          </c:extLst>
        </c:ser>
        <c:ser>
          <c:idx val="10"/>
          <c:order val="10"/>
          <c:tx>
            <c:strRef>
              <c:f>'6 手段別'!$B$31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 手段別'!$C$20:$I$20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手段別'!$C$31:$I$31</c:f>
              <c:numCache>
                <c:formatCode>General</c:formatCode>
                <c:ptCount val="7"/>
                <c:pt idx="0">
                  <c:v>118</c:v>
                </c:pt>
                <c:pt idx="1">
                  <c:v>4</c:v>
                </c:pt>
                <c:pt idx="2">
                  <c:v>19</c:v>
                </c:pt>
                <c:pt idx="3">
                  <c:v>16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8-4BA0-93EA-593267058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197120"/>
        <c:axId val="40211200"/>
        <c:axId val="0"/>
      </c:bar3DChart>
      <c:catAx>
        <c:axId val="40197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211200"/>
        <c:crosses val="autoZero"/>
        <c:auto val="1"/>
        <c:lblAlgn val="ctr"/>
        <c:lblOffset val="100"/>
        <c:noMultiLvlLbl val="0"/>
      </c:catAx>
      <c:valAx>
        <c:axId val="4021120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8.2344706911636048E-2"/>
              <c:y val="4.869386118401867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019712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9.594625819427316E-2"/>
          <c:y val="0.85156647353187165"/>
          <c:w val="0.85838291619969498"/>
          <c:h val="0.12030853338864828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男女別自殺死亡割合</a:t>
            </a:r>
          </a:p>
        </c:rich>
      </c:tx>
      <c:layout>
        <c:manualLayout>
          <c:xMode val="edge"/>
          <c:yMode val="edge"/>
          <c:x val="0.34646627968831295"/>
          <c:y val="4.326923076923076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85000"/>
          </a:schemeClr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3683989501312335"/>
          <c:y val="0.16483814523184601"/>
          <c:w val="0.80159205841844028"/>
          <c:h val="0.7191819772528433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'2 年齢別・同居の有無別'!$U$7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 年齢別・同居の有無別'!$B$8:$B$18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年齢別・同居の有無別'!$U$8:$U$18</c:f>
              <c:numCache>
                <c:formatCode>0.0_ </c:formatCode>
                <c:ptCount val="11"/>
                <c:pt idx="0">
                  <c:v>64.692482915717548</c:v>
                </c:pt>
                <c:pt idx="1">
                  <c:v>70.076726342710998</c:v>
                </c:pt>
                <c:pt idx="2">
                  <c:v>70.467836257309941</c:v>
                </c:pt>
                <c:pt idx="3">
                  <c:v>71.745152354570635</c:v>
                </c:pt>
                <c:pt idx="4">
                  <c:v>66.666666666666657</c:v>
                </c:pt>
                <c:pt idx="5">
                  <c:v>66.336633663366342</c:v>
                </c:pt>
                <c:pt idx="6">
                  <c:v>67.549668874172184</c:v>
                </c:pt>
                <c:pt idx="7">
                  <c:v>66.287878787878782</c:v>
                </c:pt>
                <c:pt idx="8">
                  <c:v>65.267175572519093</c:v>
                </c:pt>
                <c:pt idx="9">
                  <c:v>71.428571428571431</c:v>
                </c:pt>
                <c:pt idx="10">
                  <c:v>65.283018867924525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9-4E40-924C-28C89C3C7491}"/>
            </c:ext>
          </c:extLst>
        </c:ser>
        <c:ser>
          <c:idx val="1"/>
          <c:order val="1"/>
          <c:tx>
            <c:strRef>
              <c:f>'2 年齢別・同居の有無別'!$V$7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FF66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 年齢別・同居の有無別'!$B$8:$B$18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年齢別・同居の有無別'!$V$8:$V$18</c:f>
              <c:numCache>
                <c:formatCode>0.0_ </c:formatCode>
                <c:ptCount val="11"/>
                <c:pt idx="0">
                  <c:v>35.307517084282459</c:v>
                </c:pt>
                <c:pt idx="1">
                  <c:v>29.923273657289002</c:v>
                </c:pt>
                <c:pt idx="2">
                  <c:v>29.532163742690059</c:v>
                </c:pt>
                <c:pt idx="3">
                  <c:v>28.254847645429365</c:v>
                </c:pt>
                <c:pt idx="4">
                  <c:v>33.333333333333329</c:v>
                </c:pt>
                <c:pt idx="5">
                  <c:v>33.663366336633665</c:v>
                </c:pt>
                <c:pt idx="6">
                  <c:v>32.450331125827816</c:v>
                </c:pt>
                <c:pt idx="7">
                  <c:v>33.712121212121211</c:v>
                </c:pt>
                <c:pt idx="8">
                  <c:v>34.732824427480921</c:v>
                </c:pt>
                <c:pt idx="9">
                  <c:v>28.571428571428569</c:v>
                </c:pt>
                <c:pt idx="10">
                  <c:v>34.716981132075468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89-4E40-924C-28C89C3C7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135673344"/>
        <c:axId val="135674880"/>
        <c:axId val="0"/>
      </c:bar3DChart>
      <c:catAx>
        <c:axId val="1356733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35674880"/>
        <c:crosses val="autoZero"/>
        <c:auto val="1"/>
        <c:lblAlgn val="ctr"/>
        <c:lblOffset val="100"/>
        <c:noMultiLvlLbl val="0"/>
      </c:catAx>
      <c:valAx>
        <c:axId val="13567488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356733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3720592275631469"/>
          <c:y val="5.1942621755613892E-2"/>
          <c:w val="0.22668303433117629"/>
          <c:h val="0.1165084572761738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手段別自殺死亡数の推移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0727754722042494E-2"/>
          <c:y val="0.12223388743073782"/>
          <c:w val="0.88858245844269468"/>
          <c:h val="0.655857434887946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'6 手段別'!$B$35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手段別'!$C$34:$I$34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手段別'!$C$35:$I$35</c:f>
              <c:numCache>
                <c:formatCode>General</c:formatCode>
                <c:ptCount val="7"/>
                <c:pt idx="0">
                  <c:v>85</c:v>
                </c:pt>
                <c:pt idx="1">
                  <c:v>8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35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1-4B5B-AD90-9F0E52B99A67}"/>
            </c:ext>
          </c:extLst>
        </c:ser>
        <c:ser>
          <c:idx val="1"/>
          <c:order val="1"/>
          <c:tx>
            <c:strRef>
              <c:f>'6 手段別'!$B$36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手段別'!$C$34:$I$34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手段別'!$C$36:$I$36</c:f>
              <c:numCache>
                <c:formatCode>General</c:formatCode>
                <c:ptCount val="7"/>
                <c:pt idx="0">
                  <c:v>80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21-4B5B-AD90-9F0E52B99A67}"/>
            </c:ext>
          </c:extLst>
        </c:ser>
        <c:ser>
          <c:idx val="2"/>
          <c:order val="2"/>
          <c:tx>
            <c:strRef>
              <c:f>'6 手段別'!$B$37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手段別'!$C$34:$I$34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手段別'!$C$37:$I$37</c:f>
              <c:numCache>
                <c:formatCode>General</c:formatCode>
                <c:ptCount val="7"/>
                <c:pt idx="0">
                  <c:v>60</c:v>
                </c:pt>
                <c:pt idx="1">
                  <c:v>1</c:v>
                </c:pt>
                <c:pt idx="2">
                  <c:v>7</c:v>
                </c:pt>
                <c:pt idx="3">
                  <c:v>11</c:v>
                </c:pt>
                <c:pt idx="4">
                  <c:v>1</c:v>
                </c:pt>
                <c:pt idx="5">
                  <c:v>21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21-4B5B-AD90-9F0E52B99A67}"/>
            </c:ext>
          </c:extLst>
        </c:ser>
        <c:ser>
          <c:idx val="3"/>
          <c:order val="3"/>
          <c:tx>
            <c:strRef>
              <c:f>'6 手段別'!$B$38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手段別'!$C$34:$I$34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手段別'!$C$38:$I$38</c:f>
              <c:numCache>
                <c:formatCode>General</c:formatCode>
                <c:ptCount val="7"/>
                <c:pt idx="0">
                  <c:v>70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21-4B5B-AD90-9F0E52B99A67}"/>
            </c:ext>
          </c:extLst>
        </c:ser>
        <c:ser>
          <c:idx val="4"/>
          <c:order val="4"/>
          <c:tx>
            <c:strRef>
              <c:f>'6 手段別'!$B$39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手段別'!$C$34:$I$34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手段別'!$C$39:$I$39</c:f>
              <c:numCache>
                <c:formatCode>General</c:formatCode>
                <c:ptCount val="7"/>
                <c:pt idx="0">
                  <c:v>74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2</c:v>
                </c:pt>
                <c:pt idx="5">
                  <c:v>24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21-4B5B-AD90-9F0E52B99A67}"/>
            </c:ext>
          </c:extLst>
        </c:ser>
        <c:ser>
          <c:idx val="5"/>
          <c:order val="5"/>
          <c:tx>
            <c:strRef>
              <c:f>'6 手段別'!$B$40</c:f>
              <c:strCache>
                <c:ptCount val="1"/>
                <c:pt idx="0">
                  <c:v>Ｈ27年</c:v>
                </c:pt>
              </c:strCache>
            </c:strRef>
          </c:tx>
          <c:invertIfNegative val="0"/>
          <c:cat>
            <c:strRef>
              <c:f>'6 手段別'!$C$34:$I$34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手段別'!$C$40:$I$40</c:f>
              <c:numCache>
                <c:formatCode>General</c:formatCode>
                <c:ptCount val="7"/>
                <c:pt idx="0">
                  <c:v>70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21-4B5B-AD90-9F0E52B99A67}"/>
            </c:ext>
          </c:extLst>
        </c:ser>
        <c:ser>
          <c:idx val="6"/>
          <c:order val="6"/>
          <c:tx>
            <c:strRef>
              <c:f>'6 手段別'!$B$41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手段別'!$C$34:$I$34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手段別'!$C$41:$I$41</c:f>
              <c:numCache>
                <c:formatCode>General</c:formatCode>
                <c:ptCount val="7"/>
                <c:pt idx="0">
                  <c:v>64</c:v>
                </c:pt>
                <c:pt idx="1">
                  <c:v>9</c:v>
                </c:pt>
                <c:pt idx="2">
                  <c:v>3</c:v>
                </c:pt>
                <c:pt idx="3">
                  <c:v>9</c:v>
                </c:pt>
                <c:pt idx="4">
                  <c:v>2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21-4B5B-AD90-9F0E52B99A67}"/>
            </c:ext>
          </c:extLst>
        </c:ser>
        <c:ser>
          <c:idx val="7"/>
          <c:order val="7"/>
          <c:tx>
            <c:strRef>
              <c:f>'6 手段別'!$B$42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手段別'!$C$34:$I$34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手段別'!$C$42:$I$42</c:f>
              <c:numCache>
                <c:formatCode>General</c:formatCode>
                <c:ptCount val="7"/>
                <c:pt idx="0">
                  <c:v>63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10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21-4B5B-AD90-9F0E52B99A67}"/>
            </c:ext>
          </c:extLst>
        </c:ser>
        <c:ser>
          <c:idx val="8"/>
          <c:order val="8"/>
          <c:tx>
            <c:strRef>
              <c:f>'6 手段別'!$B$43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手段別'!$C$34:$I$34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手段別'!$C$43:$I$43</c:f>
              <c:numCache>
                <c:formatCode>General</c:formatCode>
                <c:ptCount val="7"/>
                <c:pt idx="0">
                  <c:v>52</c:v>
                </c:pt>
                <c:pt idx="1">
                  <c:v>8</c:v>
                </c:pt>
                <c:pt idx="2">
                  <c:v>7</c:v>
                </c:pt>
                <c:pt idx="3">
                  <c:v>10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A-43CE-8F90-BFE0B07DD264}"/>
            </c:ext>
          </c:extLst>
        </c:ser>
        <c:ser>
          <c:idx val="9"/>
          <c:order val="9"/>
          <c:tx>
            <c:strRef>
              <c:f>'6 手段別'!$B$44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手段別'!$C$34:$I$34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手段別'!$C$44:$I$44</c:f>
              <c:numCache>
                <c:formatCode>General</c:formatCode>
                <c:ptCount val="7"/>
                <c:pt idx="0">
                  <c:v>45</c:v>
                </c:pt>
                <c:pt idx="1">
                  <c:v>4</c:v>
                </c:pt>
                <c:pt idx="2">
                  <c:v>3</c:v>
                </c:pt>
                <c:pt idx="3">
                  <c:v>11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A-4C3F-8BA6-4270BD0DC047}"/>
            </c:ext>
          </c:extLst>
        </c:ser>
        <c:ser>
          <c:idx val="10"/>
          <c:order val="10"/>
          <c:tx>
            <c:strRef>
              <c:f>'6 手段別'!$B$45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 手段別'!$C$34:$I$34</c:f>
              <c:strCache>
                <c:ptCount val="7"/>
                <c:pt idx="0">
                  <c:v>首つり</c:v>
                </c:pt>
                <c:pt idx="1">
                  <c:v>服毒</c:v>
                </c:pt>
                <c:pt idx="2">
                  <c:v>練炭等</c:v>
                </c:pt>
                <c:pt idx="3">
                  <c:v>飛降り</c:v>
                </c:pt>
                <c:pt idx="4">
                  <c:v>飛込み</c:v>
                </c:pt>
                <c:pt idx="5">
                  <c:v>その他</c:v>
                </c:pt>
                <c:pt idx="6">
                  <c:v>不詳</c:v>
                </c:pt>
              </c:strCache>
            </c:strRef>
          </c:cat>
          <c:val>
            <c:numRef>
              <c:f>'6 手段別'!$C$45:$I$45</c:f>
              <c:numCache>
                <c:formatCode>General</c:formatCode>
                <c:ptCount val="7"/>
                <c:pt idx="0">
                  <c:v>59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15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AA-4C3F-8BA6-4270BD0DC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315904"/>
        <c:axId val="40317696"/>
        <c:axId val="0"/>
      </c:bar3DChart>
      <c:catAx>
        <c:axId val="4031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317696"/>
        <c:crosses val="autoZero"/>
        <c:auto val="1"/>
        <c:lblAlgn val="ctr"/>
        <c:lblOffset val="100"/>
        <c:noMultiLvlLbl val="0"/>
      </c:catAx>
      <c:valAx>
        <c:axId val="4031769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8.2344706911636048E-2"/>
              <c:y val="4.869386118401867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031590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8.8440253124864476E-2"/>
          <c:y val="0.85348497213151719"/>
          <c:w val="0.86373626877670784"/>
          <c:h val="0.12776502556164193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手段別自殺死亡割合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2518525890583379"/>
          <c:y val="0.11712962962962963"/>
          <c:w val="0.82372180429119213"/>
          <c:h val="0.683557159521726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'6 手段別'!$O$20</c:f>
              <c:strCache>
                <c:ptCount val="1"/>
                <c:pt idx="0">
                  <c:v>首つり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'6 手段別'!$O$21:$O$31</c:f>
              <c:numCache>
                <c:formatCode>0.0_ </c:formatCode>
                <c:ptCount val="11"/>
                <c:pt idx="0">
                  <c:v>67.491166077738512</c:v>
                </c:pt>
                <c:pt idx="1">
                  <c:v>70.072992700729927</c:v>
                </c:pt>
                <c:pt idx="2">
                  <c:v>63.900414937759329</c:v>
                </c:pt>
                <c:pt idx="3">
                  <c:v>71.705426356589157</c:v>
                </c:pt>
                <c:pt idx="4">
                  <c:v>71.186440677966104</c:v>
                </c:pt>
                <c:pt idx="5">
                  <c:v>67.661691542288565</c:v>
                </c:pt>
                <c:pt idx="6">
                  <c:v>68.137254901960787</c:v>
                </c:pt>
                <c:pt idx="7">
                  <c:v>77.142857142857153</c:v>
                </c:pt>
                <c:pt idx="8">
                  <c:v>71.345029239766077</c:v>
                </c:pt>
                <c:pt idx="9">
                  <c:v>72.631578947368425</c:v>
                </c:pt>
                <c:pt idx="10">
                  <c:v>68.20809248554913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7-4525-BF8C-3C2562208D9B}"/>
            </c:ext>
          </c:extLst>
        </c:ser>
        <c:ser>
          <c:idx val="1"/>
          <c:order val="1"/>
          <c:tx>
            <c:strRef>
              <c:f>'6 手段別'!$P$20</c:f>
              <c:strCache>
                <c:ptCount val="1"/>
                <c:pt idx="0">
                  <c:v>服毒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'6 手段別'!$P$21:$P$31</c:f>
              <c:numCache>
                <c:formatCode>0.0_ </c:formatCode>
                <c:ptCount val="11"/>
                <c:pt idx="0">
                  <c:v>0.35335689045936397</c:v>
                </c:pt>
                <c:pt idx="1">
                  <c:v>1.0948905109489051</c:v>
                </c:pt>
                <c:pt idx="2">
                  <c:v>0.82987551867219922</c:v>
                </c:pt>
                <c:pt idx="3">
                  <c:v>2.3255813953488373</c:v>
                </c:pt>
                <c:pt idx="4">
                  <c:v>1.6949152542372881</c:v>
                </c:pt>
                <c:pt idx="5">
                  <c:v>1.9900497512437811</c:v>
                </c:pt>
                <c:pt idx="6">
                  <c:v>4.9019607843137258</c:v>
                </c:pt>
                <c:pt idx="7">
                  <c:v>1.1428571428571428</c:v>
                </c:pt>
                <c:pt idx="8">
                  <c:v>1.1695906432748537</c:v>
                </c:pt>
                <c:pt idx="9">
                  <c:v>1.5789473684210527</c:v>
                </c:pt>
                <c:pt idx="10">
                  <c:v>2.3121387283236992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7-4A49-990A-A58C43D87604}"/>
            </c:ext>
          </c:extLst>
        </c:ser>
        <c:ser>
          <c:idx val="2"/>
          <c:order val="2"/>
          <c:tx>
            <c:strRef>
              <c:f>'6 手段別'!$Q$20</c:f>
              <c:strCache>
                <c:ptCount val="1"/>
                <c:pt idx="0">
                  <c:v>練炭等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'6 手段別'!$Q$21:$Q$31</c:f>
              <c:numCache>
                <c:formatCode>0.0_ </c:formatCode>
                <c:ptCount val="11"/>
                <c:pt idx="0">
                  <c:v>15.547703180212014</c:v>
                </c:pt>
                <c:pt idx="1">
                  <c:v>12.408759124087592</c:v>
                </c:pt>
                <c:pt idx="2">
                  <c:v>14.107883817427386</c:v>
                </c:pt>
                <c:pt idx="3">
                  <c:v>12.403100775193799</c:v>
                </c:pt>
                <c:pt idx="4">
                  <c:v>11.864406779661017</c:v>
                </c:pt>
                <c:pt idx="5">
                  <c:v>13.930348258706468</c:v>
                </c:pt>
                <c:pt idx="6">
                  <c:v>14.705882352941178</c:v>
                </c:pt>
                <c:pt idx="7">
                  <c:v>9.7142857142857135</c:v>
                </c:pt>
                <c:pt idx="8">
                  <c:v>15.204678362573098</c:v>
                </c:pt>
                <c:pt idx="9">
                  <c:v>9.4736842105263168</c:v>
                </c:pt>
                <c:pt idx="10">
                  <c:v>10.982658959537572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7-4A49-990A-A58C43D87604}"/>
            </c:ext>
          </c:extLst>
        </c:ser>
        <c:ser>
          <c:idx val="3"/>
          <c:order val="3"/>
          <c:tx>
            <c:strRef>
              <c:f>'6 手段別'!$R$20</c:f>
              <c:strCache>
                <c:ptCount val="1"/>
                <c:pt idx="0">
                  <c:v>飛降り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'6 手段別'!$R$21:$R$31</c:f>
              <c:numCache>
                <c:formatCode>0.0_ </c:formatCode>
                <c:ptCount val="11"/>
                <c:pt idx="0">
                  <c:v>4.946996466431095</c:v>
                </c:pt>
                <c:pt idx="1">
                  <c:v>5.8394160583941606</c:v>
                </c:pt>
                <c:pt idx="2">
                  <c:v>9.9585062240663902</c:v>
                </c:pt>
                <c:pt idx="3">
                  <c:v>4.6511627906976747</c:v>
                </c:pt>
                <c:pt idx="4">
                  <c:v>7.2033898305084749</c:v>
                </c:pt>
                <c:pt idx="5">
                  <c:v>3.9800995024875623</c:v>
                </c:pt>
                <c:pt idx="6">
                  <c:v>6.8627450980392162</c:v>
                </c:pt>
                <c:pt idx="7">
                  <c:v>5.1428571428571423</c:v>
                </c:pt>
                <c:pt idx="8">
                  <c:v>3.5087719298245612</c:v>
                </c:pt>
                <c:pt idx="9">
                  <c:v>6.3157894736842106</c:v>
                </c:pt>
                <c:pt idx="10">
                  <c:v>9.2485549132947966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07-4A49-990A-A58C43D87604}"/>
            </c:ext>
          </c:extLst>
        </c:ser>
        <c:ser>
          <c:idx val="4"/>
          <c:order val="4"/>
          <c:tx>
            <c:strRef>
              <c:f>'6 手段別'!$S$20</c:f>
              <c:strCache>
                <c:ptCount val="1"/>
                <c:pt idx="0">
                  <c:v>飛込み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'6 手段別'!$S$21:$S$31</c:f>
              <c:numCache>
                <c:formatCode>0.0_ </c:formatCode>
                <c:ptCount val="11"/>
                <c:pt idx="0">
                  <c:v>0.70671378091872794</c:v>
                </c:pt>
                <c:pt idx="1">
                  <c:v>0.36496350364963503</c:v>
                </c:pt>
                <c:pt idx="2">
                  <c:v>0.41493775933609961</c:v>
                </c:pt>
                <c:pt idx="3">
                  <c:v>0.38759689922480622</c:v>
                </c:pt>
                <c:pt idx="4">
                  <c:v>0.84745762711864403</c:v>
                </c:pt>
                <c:pt idx="5">
                  <c:v>0.99502487562189057</c:v>
                </c:pt>
                <c:pt idx="6">
                  <c:v>0</c:v>
                </c:pt>
                <c:pt idx="7">
                  <c:v>0.5714285714285714</c:v>
                </c:pt>
                <c:pt idx="8">
                  <c:v>2.3391812865497075</c:v>
                </c:pt>
                <c:pt idx="9">
                  <c:v>0.52631578947368418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07-4A49-990A-A58C43D87604}"/>
            </c:ext>
          </c:extLst>
        </c:ser>
        <c:ser>
          <c:idx val="5"/>
          <c:order val="5"/>
          <c:tx>
            <c:strRef>
              <c:f>'6 手段別'!$T$20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'6 手段別'!$T$21:$T$31</c:f>
              <c:numCache>
                <c:formatCode>0.0_ </c:formatCode>
                <c:ptCount val="11"/>
                <c:pt idx="0">
                  <c:v>10.954063604240282</c:v>
                </c:pt>
                <c:pt idx="1">
                  <c:v>10.218978102189782</c:v>
                </c:pt>
                <c:pt idx="2">
                  <c:v>10.78838174273859</c:v>
                </c:pt>
                <c:pt idx="3">
                  <c:v>8.5271317829457356</c:v>
                </c:pt>
                <c:pt idx="4">
                  <c:v>7.2033898305084749</c:v>
                </c:pt>
                <c:pt idx="5">
                  <c:v>11.442786069651742</c:v>
                </c:pt>
                <c:pt idx="6">
                  <c:v>5.3921568627450984</c:v>
                </c:pt>
                <c:pt idx="7">
                  <c:v>6.2857142857142865</c:v>
                </c:pt>
                <c:pt idx="8">
                  <c:v>6.4327485380116958</c:v>
                </c:pt>
                <c:pt idx="9">
                  <c:v>9.4736842105263168</c:v>
                </c:pt>
                <c:pt idx="10">
                  <c:v>9.2485549132947966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07-4A49-990A-A58C43D87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40478208"/>
        <c:axId val="40479744"/>
        <c:axId val="0"/>
      </c:bar3DChart>
      <c:catAx>
        <c:axId val="404782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479744"/>
        <c:crosses val="autoZero"/>
        <c:auto val="1"/>
        <c:lblAlgn val="ctr"/>
        <c:lblOffset val="100"/>
        <c:noMultiLvlLbl val="0"/>
      </c:catAx>
      <c:valAx>
        <c:axId val="4047974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404782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9.1276058894125225E-2"/>
          <c:y val="0.89500605693519075"/>
          <c:w val="0.87993607118812756"/>
          <c:h val="8.0955481526347683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手段別自殺死亡割合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2215105924259467"/>
          <c:y val="0.1178418382798304"/>
          <c:w val="0.82671798837645294"/>
          <c:h val="0.69299439733494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'6 手段別'!$O$34</c:f>
              <c:strCache>
                <c:ptCount val="1"/>
                <c:pt idx="0">
                  <c:v>首つり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'6 手段別'!$O$35:$O$45</c:f>
              <c:numCache>
                <c:formatCode>0.0_ </c:formatCode>
                <c:ptCount val="11"/>
                <c:pt idx="0">
                  <c:v>54.838709677419352</c:v>
                </c:pt>
                <c:pt idx="1">
                  <c:v>68.376068376068375</c:v>
                </c:pt>
                <c:pt idx="2">
                  <c:v>59.405940594059402</c:v>
                </c:pt>
                <c:pt idx="3">
                  <c:v>68.627450980392155</c:v>
                </c:pt>
                <c:pt idx="4">
                  <c:v>63.247863247863243</c:v>
                </c:pt>
                <c:pt idx="5">
                  <c:v>68.627450980392155</c:v>
                </c:pt>
                <c:pt idx="6">
                  <c:v>65.306122448979593</c:v>
                </c:pt>
                <c:pt idx="7">
                  <c:v>70.786516853932582</c:v>
                </c:pt>
                <c:pt idx="8">
                  <c:v>57.142857142857139</c:v>
                </c:pt>
                <c:pt idx="9">
                  <c:v>59.210526315789465</c:v>
                </c:pt>
                <c:pt idx="10">
                  <c:v>64.130434782608688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F-4C15-B51B-D17895671BDB}"/>
            </c:ext>
          </c:extLst>
        </c:ser>
        <c:ser>
          <c:idx val="1"/>
          <c:order val="1"/>
          <c:tx>
            <c:strRef>
              <c:f>'6 手段別'!$P$34</c:f>
              <c:strCache>
                <c:ptCount val="1"/>
                <c:pt idx="0">
                  <c:v>服毒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'6 手段別'!$P$35:$P$45</c:f>
              <c:numCache>
                <c:formatCode>0.0_ </c:formatCode>
                <c:ptCount val="11"/>
                <c:pt idx="0">
                  <c:v>5.161290322580645</c:v>
                </c:pt>
                <c:pt idx="1">
                  <c:v>5.1282051282051277</c:v>
                </c:pt>
                <c:pt idx="2">
                  <c:v>0.99009900990099009</c:v>
                </c:pt>
                <c:pt idx="3">
                  <c:v>4.9019607843137258</c:v>
                </c:pt>
                <c:pt idx="4">
                  <c:v>5.982905982905983</c:v>
                </c:pt>
                <c:pt idx="5">
                  <c:v>6.8627450980392162</c:v>
                </c:pt>
                <c:pt idx="6">
                  <c:v>9.183673469387756</c:v>
                </c:pt>
                <c:pt idx="7">
                  <c:v>7.8651685393258424</c:v>
                </c:pt>
                <c:pt idx="8">
                  <c:v>8.791208791208792</c:v>
                </c:pt>
                <c:pt idx="9">
                  <c:v>5.2631578947368416</c:v>
                </c:pt>
                <c:pt idx="10">
                  <c:v>4.3478260869565215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8-45CA-8253-7EE4F00D9E03}"/>
            </c:ext>
          </c:extLst>
        </c:ser>
        <c:ser>
          <c:idx val="2"/>
          <c:order val="2"/>
          <c:tx>
            <c:strRef>
              <c:f>'6 手段別'!$Q$34</c:f>
              <c:strCache>
                <c:ptCount val="1"/>
                <c:pt idx="0">
                  <c:v>練炭等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'6 手段別'!$Q$35:$Q$45</c:f>
              <c:numCache>
                <c:formatCode>0.0_ </c:formatCode>
                <c:ptCount val="11"/>
                <c:pt idx="0">
                  <c:v>7.741935483870968</c:v>
                </c:pt>
                <c:pt idx="1">
                  <c:v>2.5641025641025639</c:v>
                </c:pt>
                <c:pt idx="2">
                  <c:v>6.9306930693069315</c:v>
                </c:pt>
                <c:pt idx="3">
                  <c:v>5.8823529411764701</c:v>
                </c:pt>
                <c:pt idx="4">
                  <c:v>2.5641025641025639</c:v>
                </c:pt>
                <c:pt idx="5">
                  <c:v>3.9215686274509802</c:v>
                </c:pt>
                <c:pt idx="6">
                  <c:v>3.0612244897959182</c:v>
                </c:pt>
                <c:pt idx="7">
                  <c:v>4.4943820224719104</c:v>
                </c:pt>
                <c:pt idx="8">
                  <c:v>7.6923076923076925</c:v>
                </c:pt>
                <c:pt idx="9">
                  <c:v>3.9473684210526314</c:v>
                </c:pt>
                <c:pt idx="10">
                  <c:v>7.608695652173914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08-45CA-8253-7EE4F00D9E03}"/>
            </c:ext>
          </c:extLst>
        </c:ser>
        <c:ser>
          <c:idx val="3"/>
          <c:order val="3"/>
          <c:tx>
            <c:strRef>
              <c:f>'6 手段別'!$R$34</c:f>
              <c:strCache>
                <c:ptCount val="1"/>
                <c:pt idx="0">
                  <c:v>飛降り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'6 手段別'!$R$35:$R$45</c:f>
              <c:numCache>
                <c:formatCode>0.0_ </c:formatCode>
                <c:ptCount val="11"/>
                <c:pt idx="0">
                  <c:v>5.161290322580645</c:v>
                </c:pt>
                <c:pt idx="1">
                  <c:v>5.1282051282051277</c:v>
                </c:pt>
                <c:pt idx="2">
                  <c:v>10.891089108910892</c:v>
                </c:pt>
                <c:pt idx="3">
                  <c:v>1.9607843137254901</c:v>
                </c:pt>
                <c:pt idx="4">
                  <c:v>5.982905982905983</c:v>
                </c:pt>
                <c:pt idx="5">
                  <c:v>8.8235294117647065</c:v>
                </c:pt>
                <c:pt idx="6">
                  <c:v>9.183673469387756</c:v>
                </c:pt>
                <c:pt idx="7">
                  <c:v>4.4943820224719104</c:v>
                </c:pt>
                <c:pt idx="8">
                  <c:v>10.989010989010989</c:v>
                </c:pt>
                <c:pt idx="9">
                  <c:v>14.473684210526317</c:v>
                </c:pt>
                <c:pt idx="10">
                  <c:v>6.5217391304347823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08-45CA-8253-7EE4F00D9E03}"/>
            </c:ext>
          </c:extLst>
        </c:ser>
        <c:ser>
          <c:idx val="4"/>
          <c:order val="4"/>
          <c:tx>
            <c:strRef>
              <c:f>'6 手段別'!$S$34</c:f>
              <c:strCache>
                <c:ptCount val="1"/>
                <c:pt idx="0">
                  <c:v>飛込み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'6 手段別'!$S$35:$S$45</c:f>
              <c:numCache>
                <c:formatCode>0.0_ </c:formatCode>
                <c:ptCount val="11"/>
                <c:pt idx="0">
                  <c:v>4.5161290322580641</c:v>
                </c:pt>
                <c:pt idx="1">
                  <c:v>0</c:v>
                </c:pt>
                <c:pt idx="2">
                  <c:v>0.99009900990099009</c:v>
                </c:pt>
                <c:pt idx="3">
                  <c:v>0</c:v>
                </c:pt>
                <c:pt idx="4">
                  <c:v>1.7094017094017095</c:v>
                </c:pt>
                <c:pt idx="5">
                  <c:v>0</c:v>
                </c:pt>
                <c:pt idx="6">
                  <c:v>2.0408163265306123</c:v>
                </c:pt>
                <c:pt idx="7">
                  <c:v>1.1235955056179776</c:v>
                </c:pt>
                <c:pt idx="8">
                  <c:v>0</c:v>
                </c:pt>
                <c:pt idx="9">
                  <c:v>0</c:v>
                </c:pt>
                <c:pt idx="10">
                  <c:v>1.0869565217391304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08-45CA-8253-7EE4F00D9E03}"/>
            </c:ext>
          </c:extLst>
        </c:ser>
        <c:ser>
          <c:idx val="5"/>
          <c:order val="5"/>
          <c:tx>
            <c:strRef>
              <c:f>'6 手段別'!$T$34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'6 手段別'!$B$35:$B$45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'6 手段別'!$T$35:$T$45</c:f>
              <c:numCache>
                <c:formatCode>0.0_ </c:formatCode>
                <c:ptCount val="11"/>
                <c:pt idx="0">
                  <c:v>22.58064516129032</c:v>
                </c:pt>
                <c:pt idx="1">
                  <c:v>18.803418803418804</c:v>
                </c:pt>
                <c:pt idx="2">
                  <c:v>20.792079207920793</c:v>
                </c:pt>
                <c:pt idx="3">
                  <c:v>18.627450980392158</c:v>
                </c:pt>
                <c:pt idx="4">
                  <c:v>20.512820512820511</c:v>
                </c:pt>
                <c:pt idx="5">
                  <c:v>11.76470588235294</c:v>
                </c:pt>
                <c:pt idx="6">
                  <c:v>11.224489795918368</c:v>
                </c:pt>
                <c:pt idx="7">
                  <c:v>11.235955056179774</c:v>
                </c:pt>
                <c:pt idx="8">
                  <c:v>15.384615384615385</c:v>
                </c:pt>
                <c:pt idx="9">
                  <c:v>17.105263157894736</c:v>
                </c:pt>
                <c:pt idx="10">
                  <c:v>16.304347826086957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08-45CA-8253-7EE4F00D9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40500608"/>
        <c:axId val="40535168"/>
        <c:axId val="0"/>
      </c:bar3DChart>
      <c:catAx>
        <c:axId val="405006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535168"/>
        <c:crosses val="autoZero"/>
        <c:auto val="1"/>
        <c:lblAlgn val="ctr"/>
        <c:lblOffset val="100"/>
        <c:noMultiLvlLbl val="0"/>
      </c:catAx>
      <c:valAx>
        <c:axId val="4053516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405006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9.9646294213223352E-2"/>
          <c:y val="0.89091043307086615"/>
          <c:w val="0.86999859392575929"/>
          <c:h val="8.5941096305269526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曜日別自殺死亡数の推移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6.2435318471105526E-2"/>
          <c:y val="0.1120843428225318"/>
          <c:w val="0.91419154170679073"/>
          <c:h val="0.652239551786795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 曜日別'!$B$21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曜日別'!$C$20:$J$20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曜日別'!$C$21:$J$21</c:f>
              <c:numCache>
                <c:formatCode>General</c:formatCode>
                <c:ptCount val="8"/>
                <c:pt idx="0">
                  <c:v>40</c:v>
                </c:pt>
                <c:pt idx="1">
                  <c:v>67</c:v>
                </c:pt>
                <c:pt idx="2">
                  <c:v>28</c:v>
                </c:pt>
                <c:pt idx="3">
                  <c:v>34</c:v>
                </c:pt>
                <c:pt idx="4">
                  <c:v>33</c:v>
                </c:pt>
                <c:pt idx="5">
                  <c:v>48</c:v>
                </c:pt>
                <c:pt idx="6">
                  <c:v>29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9-4F11-853B-DBE2B4D1A0B1}"/>
            </c:ext>
          </c:extLst>
        </c:ser>
        <c:ser>
          <c:idx val="1"/>
          <c:order val="1"/>
          <c:tx>
            <c:strRef>
              <c:f>'7 曜日別'!$B$22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曜日別'!$C$20:$J$20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曜日別'!$C$22:$J$22</c:f>
              <c:numCache>
                <c:formatCode>General</c:formatCode>
                <c:ptCount val="8"/>
                <c:pt idx="0">
                  <c:v>34</c:v>
                </c:pt>
                <c:pt idx="1">
                  <c:v>50</c:v>
                </c:pt>
                <c:pt idx="2">
                  <c:v>29</c:v>
                </c:pt>
                <c:pt idx="3">
                  <c:v>32</c:v>
                </c:pt>
                <c:pt idx="4">
                  <c:v>41</c:v>
                </c:pt>
                <c:pt idx="5">
                  <c:v>48</c:v>
                </c:pt>
                <c:pt idx="6">
                  <c:v>31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9-4F11-853B-DBE2B4D1A0B1}"/>
            </c:ext>
          </c:extLst>
        </c:ser>
        <c:ser>
          <c:idx val="2"/>
          <c:order val="2"/>
          <c:tx>
            <c:strRef>
              <c:f>'7 曜日別'!$B$23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曜日別'!$C$20:$J$20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曜日別'!$C$23:$J$23</c:f>
              <c:numCache>
                <c:formatCode>General</c:formatCode>
                <c:ptCount val="8"/>
                <c:pt idx="0">
                  <c:v>30</c:v>
                </c:pt>
                <c:pt idx="1">
                  <c:v>35</c:v>
                </c:pt>
                <c:pt idx="2">
                  <c:v>23</c:v>
                </c:pt>
                <c:pt idx="3">
                  <c:v>32</c:v>
                </c:pt>
                <c:pt idx="4">
                  <c:v>37</c:v>
                </c:pt>
                <c:pt idx="5">
                  <c:v>39</c:v>
                </c:pt>
                <c:pt idx="6">
                  <c:v>34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9-4F11-853B-DBE2B4D1A0B1}"/>
            </c:ext>
          </c:extLst>
        </c:ser>
        <c:ser>
          <c:idx val="3"/>
          <c:order val="3"/>
          <c:tx>
            <c:strRef>
              <c:f>'7 曜日別'!$B$24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曜日別'!$C$20:$J$20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曜日別'!$C$24:$J$24</c:f>
              <c:numCache>
                <c:formatCode>General</c:formatCode>
                <c:ptCount val="8"/>
                <c:pt idx="0">
                  <c:v>31</c:v>
                </c:pt>
                <c:pt idx="1">
                  <c:v>51</c:v>
                </c:pt>
                <c:pt idx="2">
                  <c:v>37</c:v>
                </c:pt>
                <c:pt idx="3">
                  <c:v>35</c:v>
                </c:pt>
                <c:pt idx="4">
                  <c:v>32</c:v>
                </c:pt>
                <c:pt idx="5">
                  <c:v>28</c:v>
                </c:pt>
                <c:pt idx="6">
                  <c:v>32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9-4F11-853B-DBE2B4D1A0B1}"/>
            </c:ext>
          </c:extLst>
        </c:ser>
        <c:ser>
          <c:idx val="4"/>
          <c:order val="4"/>
          <c:tx>
            <c:strRef>
              <c:f>'7 曜日別'!$B$25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曜日別'!$C$20:$J$20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曜日別'!$C$25:$J$25</c:f>
              <c:numCache>
                <c:formatCode>General</c:formatCode>
                <c:ptCount val="8"/>
                <c:pt idx="0">
                  <c:v>35</c:v>
                </c:pt>
                <c:pt idx="1">
                  <c:v>44</c:v>
                </c:pt>
                <c:pt idx="2">
                  <c:v>44</c:v>
                </c:pt>
                <c:pt idx="3">
                  <c:v>22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9-4F11-853B-DBE2B4D1A0B1}"/>
            </c:ext>
          </c:extLst>
        </c:ser>
        <c:ser>
          <c:idx val="5"/>
          <c:order val="5"/>
          <c:tx>
            <c:strRef>
              <c:f>'7 曜日別'!$B$26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曜日別'!$C$20:$J$20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曜日別'!$C$26:$J$26</c:f>
              <c:numCache>
                <c:formatCode>General</c:formatCode>
                <c:ptCount val="8"/>
                <c:pt idx="0">
                  <c:v>36</c:v>
                </c:pt>
                <c:pt idx="1">
                  <c:v>40</c:v>
                </c:pt>
                <c:pt idx="2">
                  <c:v>27</c:v>
                </c:pt>
                <c:pt idx="3">
                  <c:v>24</c:v>
                </c:pt>
                <c:pt idx="4">
                  <c:v>33</c:v>
                </c:pt>
                <c:pt idx="5">
                  <c:v>28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69-4F11-853B-DBE2B4D1A0B1}"/>
            </c:ext>
          </c:extLst>
        </c:ser>
        <c:ser>
          <c:idx val="6"/>
          <c:order val="6"/>
          <c:tx>
            <c:strRef>
              <c:f>'7 曜日別'!$B$27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曜日別'!$C$20:$J$20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曜日別'!$C$27:$J$27</c:f>
              <c:numCache>
                <c:formatCode>General</c:formatCode>
                <c:ptCount val="8"/>
                <c:pt idx="0">
                  <c:v>29</c:v>
                </c:pt>
                <c:pt idx="1">
                  <c:v>22</c:v>
                </c:pt>
                <c:pt idx="2">
                  <c:v>28</c:v>
                </c:pt>
                <c:pt idx="3">
                  <c:v>27</c:v>
                </c:pt>
                <c:pt idx="4">
                  <c:v>28</c:v>
                </c:pt>
                <c:pt idx="5">
                  <c:v>31</c:v>
                </c:pt>
                <c:pt idx="6">
                  <c:v>24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69-4F11-853B-DBE2B4D1A0B1}"/>
            </c:ext>
          </c:extLst>
        </c:ser>
        <c:ser>
          <c:idx val="7"/>
          <c:order val="7"/>
          <c:tx>
            <c:strRef>
              <c:f>'7 曜日別'!$B$28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曜日別'!$C$20:$J$20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曜日別'!$C$28:$J$28</c:f>
              <c:numCache>
                <c:formatCode>General</c:formatCode>
                <c:ptCount val="8"/>
                <c:pt idx="0">
                  <c:v>27</c:v>
                </c:pt>
                <c:pt idx="1">
                  <c:v>34</c:v>
                </c:pt>
                <c:pt idx="2">
                  <c:v>19</c:v>
                </c:pt>
                <c:pt idx="3">
                  <c:v>33</c:v>
                </c:pt>
                <c:pt idx="4">
                  <c:v>21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69-4F11-853B-DBE2B4D1A0B1}"/>
            </c:ext>
          </c:extLst>
        </c:ser>
        <c:ser>
          <c:idx val="8"/>
          <c:order val="8"/>
          <c:tx>
            <c:strRef>
              <c:f>'7 曜日別'!$B$29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曜日別'!$C$20:$J$20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曜日別'!$C$29:$J$29</c:f>
              <c:numCache>
                <c:formatCode>General</c:formatCode>
                <c:ptCount val="8"/>
                <c:pt idx="0">
                  <c:v>22</c:v>
                </c:pt>
                <c:pt idx="1">
                  <c:v>23</c:v>
                </c:pt>
                <c:pt idx="2">
                  <c:v>25</c:v>
                </c:pt>
                <c:pt idx="3">
                  <c:v>20</c:v>
                </c:pt>
                <c:pt idx="4">
                  <c:v>24</c:v>
                </c:pt>
                <c:pt idx="5">
                  <c:v>24</c:v>
                </c:pt>
                <c:pt idx="6">
                  <c:v>30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A-447D-9855-22846A0D1634}"/>
            </c:ext>
          </c:extLst>
        </c:ser>
        <c:ser>
          <c:idx val="9"/>
          <c:order val="9"/>
          <c:tx>
            <c:strRef>
              <c:f>'7 曜日別'!$B$30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曜日別'!$C$20:$J$20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曜日別'!$C$30:$J$30</c:f>
              <c:numCache>
                <c:formatCode>General</c:formatCode>
                <c:ptCount val="8"/>
                <c:pt idx="0">
                  <c:v>21</c:v>
                </c:pt>
                <c:pt idx="1">
                  <c:v>38</c:v>
                </c:pt>
                <c:pt idx="2">
                  <c:v>30</c:v>
                </c:pt>
                <c:pt idx="3">
                  <c:v>30</c:v>
                </c:pt>
                <c:pt idx="4">
                  <c:v>16</c:v>
                </c:pt>
                <c:pt idx="5">
                  <c:v>21</c:v>
                </c:pt>
                <c:pt idx="6">
                  <c:v>28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D-464B-AD0D-0C25BE627289}"/>
            </c:ext>
          </c:extLst>
        </c:ser>
        <c:ser>
          <c:idx val="10"/>
          <c:order val="10"/>
          <c:tx>
            <c:strRef>
              <c:f>'7 曜日別'!$B$31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'7 曜日別'!$C$20:$J$20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曜日別'!$C$31:$J$31</c:f>
              <c:numCache>
                <c:formatCode>General</c:formatCode>
                <c:ptCount val="8"/>
                <c:pt idx="0">
                  <c:v>23</c:v>
                </c:pt>
                <c:pt idx="1">
                  <c:v>33</c:v>
                </c:pt>
                <c:pt idx="2">
                  <c:v>27</c:v>
                </c:pt>
                <c:pt idx="3">
                  <c:v>29</c:v>
                </c:pt>
                <c:pt idx="4">
                  <c:v>12</c:v>
                </c:pt>
                <c:pt idx="5">
                  <c:v>21</c:v>
                </c:pt>
                <c:pt idx="6">
                  <c:v>20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D-464B-AD0D-0C25BE627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774656"/>
        <c:axId val="40788736"/>
        <c:axId val="0"/>
      </c:bar3DChart>
      <c:catAx>
        <c:axId val="4077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0788736"/>
        <c:crosses val="autoZero"/>
        <c:auto val="1"/>
        <c:lblAlgn val="ctr"/>
        <c:lblOffset val="100"/>
        <c:noMultiLvlLbl val="0"/>
      </c:catAx>
      <c:valAx>
        <c:axId val="4078873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6.0957588660850541E-2"/>
              <c:y val="6.4231147789218651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077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6078883261130131E-2"/>
          <c:y val="0.8562539723784518"/>
          <c:w val="0.88010009315470605"/>
          <c:h val="0.11562103454206828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曜日別自殺死亡数の推移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7.1988407699037624E-2"/>
          <c:y val="0.13612277631962674"/>
          <c:w val="0.90221996443992891"/>
          <c:h val="0.642275893397940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 曜日別'!$B$35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曜日別'!$C$34:$J$34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曜日別'!$C$35:$J$35</c:f>
              <c:numCache>
                <c:formatCode>General</c:formatCode>
                <c:ptCount val="8"/>
                <c:pt idx="0">
                  <c:v>23</c:v>
                </c:pt>
                <c:pt idx="1">
                  <c:v>25</c:v>
                </c:pt>
                <c:pt idx="2">
                  <c:v>23</c:v>
                </c:pt>
                <c:pt idx="3">
                  <c:v>21</c:v>
                </c:pt>
                <c:pt idx="4">
                  <c:v>24</c:v>
                </c:pt>
                <c:pt idx="5">
                  <c:v>20</c:v>
                </c:pt>
                <c:pt idx="6">
                  <c:v>14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4-4CE6-8B39-B0640D05C648}"/>
            </c:ext>
          </c:extLst>
        </c:ser>
        <c:ser>
          <c:idx val="1"/>
          <c:order val="1"/>
          <c:tx>
            <c:strRef>
              <c:f>'7 曜日別'!$B$36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曜日別'!$C$34:$J$34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曜日別'!$C$36:$J$36</c:f>
              <c:numCache>
                <c:formatCode>General</c:formatCode>
                <c:ptCount val="8"/>
                <c:pt idx="0">
                  <c:v>18</c:v>
                </c:pt>
                <c:pt idx="1">
                  <c:v>17</c:v>
                </c:pt>
                <c:pt idx="2">
                  <c:v>11</c:v>
                </c:pt>
                <c:pt idx="3">
                  <c:v>16</c:v>
                </c:pt>
                <c:pt idx="4">
                  <c:v>15</c:v>
                </c:pt>
                <c:pt idx="5">
                  <c:v>19</c:v>
                </c:pt>
                <c:pt idx="6">
                  <c:v>20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4-4CE6-8B39-B0640D05C648}"/>
            </c:ext>
          </c:extLst>
        </c:ser>
        <c:ser>
          <c:idx val="2"/>
          <c:order val="2"/>
          <c:tx>
            <c:strRef>
              <c:f>'7 曜日別'!$B$37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曜日別'!$C$34:$J$34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曜日別'!$C$37:$J$37</c:f>
              <c:numCache>
                <c:formatCode>General</c:formatCode>
                <c:ptCount val="8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11</c:v>
                </c:pt>
                <c:pt idx="4">
                  <c:v>14</c:v>
                </c:pt>
                <c:pt idx="5">
                  <c:v>12</c:v>
                </c:pt>
                <c:pt idx="6">
                  <c:v>19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4-4CE6-8B39-B0640D05C648}"/>
            </c:ext>
          </c:extLst>
        </c:ser>
        <c:ser>
          <c:idx val="3"/>
          <c:order val="3"/>
          <c:tx>
            <c:strRef>
              <c:f>'7 曜日別'!$B$38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曜日別'!$C$34:$J$34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曜日別'!$C$38:$J$38</c:f>
              <c:numCache>
                <c:formatCode>General</c:formatCode>
                <c:ptCount val="8"/>
                <c:pt idx="0">
                  <c:v>13</c:v>
                </c:pt>
                <c:pt idx="1">
                  <c:v>6</c:v>
                </c:pt>
                <c:pt idx="2">
                  <c:v>14</c:v>
                </c:pt>
                <c:pt idx="3">
                  <c:v>11</c:v>
                </c:pt>
                <c:pt idx="4">
                  <c:v>18</c:v>
                </c:pt>
                <c:pt idx="5">
                  <c:v>15</c:v>
                </c:pt>
                <c:pt idx="6">
                  <c:v>21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B4-4CE6-8B39-B0640D05C648}"/>
            </c:ext>
          </c:extLst>
        </c:ser>
        <c:ser>
          <c:idx val="4"/>
          <c:order val="4"/>
          <c:tx>
            <c:strRef>
              <c:f>'7 曜日別'!$B$39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曜日別'!$C$34:$J$34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曜日別'!$C$39:$J$39</c:f>
              <c:numCache>
                <c:formatCode>General</c:formatCode>
                <c:ptCount val="8"/>
                <c:pt idx="0">
                  <c:v>12</c:v>
                </c:pt>
                <c:pt idx="1">
                  <c:v>12</c:v>
                </c:pt>
                <c:pt idx="2">
                  <c:v>23</c:v>
                </c:pt>
                <c:pt idx="3">
                  <c:v>17</c:v>
                </c:pt>
                <c:pt idx="4">
                  <c:v>14</c:v>
                </c:pt>
                <c:pt idx="5">
                  <c:v>17</c:v>
                </c:pt>
                <c:pt idx="6">
                  <c:v>21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B4-4CE6-8B39-B0640D05C648}"/>
            </c:ext>
          </c:extLst>
        </c:ser>
        <c:ser>
          <c:idx val="5"/>
          <c:order val="5"/>
          <c:tx>
            <c:strRef>
              <c:f>'7 曜日別'!$B$40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曜日別'!$C$34:$J$34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曜日別'!$C$40:$J$40</c:f>
              <c:numCache>
                <c:formatCode>General</c:formatCode>
                <c:ptCount val="8"/>
                <c:pt idx="0">
                  <c:v>17</c:v>
                </c:pt>
                <c:pt idx="1">
                  <c:v>13</c:v>
                </c:pt>
                <c:pt idx="2">
                  <c:v>11</c:v>
                </c:pt>
                <c:pt idx="3">
                  <c:v>13</c:v>
                </c:pt>
                <c:pt idx="4">
                  <c:v>10</c:v>
                </c:pt>
                <c:pt idx="5">
                  <c:v>19</c:v>
                </c:pt>
                <c:pt idx="6">
                  <c:v>19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B4-4CE6-8B39-B0640D05C648}"/>
            </c:ext>
          </c:extLst>
        </c:ser>
        <c:ser>
          <c:idx val="6"/>
          <c:order val="6"/>
          <c:tx>
            <c:strRef>
              <c:f>'7 曜日別'!$B$41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曜日別'!$C$34:$J$34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曜日別'!$C$41:$J$41</c:f>
              <c:numCache>
                <c:formatCode>General</c:formatCode>
                <c:ptCount val="8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15</c:v>
                </c:pt>
                <c:pt idx="4">
                  <c:v>13</c:v>
                </c:pt>
                <c:pt idx="5">
                  <c:v>15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B4-4CE6-8B39-B0640D05C648}"/>
            </c:ext>
          </c:extLst>
        </c:ser>
        <c:ser>
          <c:idx val="7"/>
          <c:order val="7"/>
          <c:tx>
            <c:strRef>
              <c:f>'7 曜日別'!$B$42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曜日別'!$C$34:$J$34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曜日別'!$C$42:$J$42</c:f>
              <c:numCache>
                <c:formatCode>General</c:formatCode>
                <c:ptCount val="8"/>
                <c:pt idx="0">
                  <c:v>21</c:v>
                </c:pt>
                <c:pt idx="1">
                  <c:v>15</c:v>
                </c:pt>
                <c:pt idx="2">
                  <c:v>6</c:v>
                </c:pt>
                <c:pt idx="3">
                  <c:v>14</c:v>
                </c:pt>
                <c:pt idx="4">
                  <c:v>13</c:v>
                </c:pt>
                <c:pt idx="5">
                  <c:v>11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0B4-4CE6-8B39-B0640D05C648}"/>
            </c:ext>
          </c:extLst>
        </c:ser>
        <c:ser>
          <c:idx val="8"/>
          <c:order val="8"/>
          <c:tx>
            <c:strRef>
              <c:f>'7 曜日別'!$B$43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曜日別'!$C$34:$J$34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曜日別'!$C$43:$J$43</c:f>
              <c:numCache>
                <c:formatCode>General</c:formatCode>
                <c:ptCount val="8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13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5-4210-92BA-D7D2FD426F0C}"/>
            </c:ext>
          </c:extLst>
        </c:ser>
        <c:ser>
          <c:idx val="9"/>
          <c:order val="9"/>
          <c:tx>
            <c:strRef>
              <c:f>'7 曜日別'!$B$44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曜日別'!$C$34:$J$34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曜日別'!$C$44:$J$44</c:f>
              <c:numCache>
                <c:formatCode>General</c:formatCode>
                <c:ptCount val="8"/>
                <c:pt idx="0">
                  <c:v>19</c:v>
                </c:pt>
                <c:pt idx="1">
                  <c:v>9</c:v>
                </c:pt>
                <c:pt idx="2">
                  <c:v>7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A-43F6-8D9C-64B8CDE45C5C}"/>
            </c:ext>
          </c:extLst>
        </c:ser>
        <c:ser>
          <c:idx val="10"/>
          <c:order val="10"/>
          <c:tx>
            <c:strRef>
              <c:f>'7 曜日別'!$B$45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'7 曜日別'!$C$34:$J$34</c:f>
              <c:strCache>
                <c:ptCount val="8"/>
                <c:pt idx="0">
                  <c:v>日曜</c:v>
                </c:pt>
                <c:pt idx="1">
                  <c:v>月曜</c:v>
                </c:pt>
                <c:pt idx="2">
                  <c:v>火曜</c:v>
                </c:pt>
                <c:pt idx="3">
                  <c:v>水曜</c:v>
                </c:pt>
                <c:pt idx="4">
                  <c:v>木曜</c:v>
                </c:pt>
                <c:pt idx="5">
                  <c:v>金曜</c:v>
                </c:pt>
                <c:pt idx="6">
                  <c:v>土曜</c:v>
                </c:pt>
                <c:pt idx="7">
                  <c:v>不詳</c:v>
                </c:pt>
              </c:strCache>
            </c:strRef>
          </c:cat>
          <c:val>
            <c:numRef>
              <c:f>'7 曜日別'!$C$45:$J$45</c:f>
              <c:numCache>
                <c:formatCode>General</c:formatCode>
                <c:ptCount val="8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14</c:v>
                </c:pt>
                <c:pt idx="4">
                  <c:v>9</c:v>
                </c:pt>
                <c:pt idx="5">
                  <c:v>14</c:v>
                </c:pt>
                <c:pt idx="6">
                  <c:v>16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A-43F6-8D9C-64B8CDE45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749504"/>
        <c:axId val="41751296"/>
        <c:axId val="0"/>
      </c:bar3DChart>
      <c:catAx>
        <c:axId val="41749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1751296"/>
        <c:crosses val="autoZero"/>
        <c:auto val="1"/>
        <c:lblAlgn val="ctr"/>
        <c:lblOffset val="100"/>
        <c:noMultiLvlLbl val="0"/>
      </c:catAx>
      <c:valAx>
        <c:axId val="41751296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5.7972367107524903E-2"/>
              <c:y val="6.9038840096910969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1749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1178170175149139E-2"/>
          <c:y val="0.8584653806094199"/>
          <c:w val="0.87459109496155851"/>
          <c:h val="0.12768846218981519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曜日別自殺死亡割合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0.12138348505693296"/>
          <c:y val="0.11249999999999998"/>
          <c:w val="0.82752357814009303"/>
          <c:h val="0.686762189582071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'7 曜日別'!$P$20</c:f>
              <c:strCache>
                <c:ptCount val="1"/>
                <c:pt idx="0">
                  <c:v>日曜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曜日別'!$P$21:$P$31</c:f>
              <c:numCache>
                <c:formatCode>0.0_ </c:formatCode>
                <c:ptCount val="11"/>
                <c:pt idx="0">
                  <c:v>14.336917562724013</c:v>
                </c:pt>
                <c:pt idx="1">
                  <c:v>12.830188679245284</c:v>
                </c:pt>
                <c:pt idx="2">
                  <c:v>13.043478260869565</c:v>
                </c:pt>
                <c:pt idx="3">
                  <c:v>12.601626016260163</c:v>
                </c:pt>
                <c:pt idx="4">
                  <c:v>15.283842794759824</c:v>
                </c:pt>
                <c:pt idx="5">
                  <c:v>18.090452261306535</c:v>
                </c:pt>
                <c:pt idx="6">
                  <c:v>15.343915343915343</c:v>
                </c:pt>
                <c:pt idx="7">
                  <c:v>15.882352941176469</c:v>
                </c:pt>
                <c:pt idx="8">
                  <c:v>13.095238095238097</c:v>
                </c:pt>
                <c:pt idx="9">
                  <c:v>11.413043478260869</c:v>
                </c:pt>
                <c:pt idx="10">
                  <c:v>13.939393939393941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B-4BBE-9FF4-243FA1E5D68F}"/>
            </c:ext>
          </c:extLst>
        </c:ser>
        <c:ser>
          <c:idx val="1"/>
          <c:order val="1"/>
          <c:tx>
            <c:strRef>
              <c:f>'7 曜日別'!$Q$20</c:f>
              <c:strCache>
                <c:ptCount val="1"/>
                <c:pt idx="0">
                  <c:v>月曜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曜日別'!$Q$21:$Q$31</c:f>
              <c:numCache>
                <c:formatCode>0.0_ </c:formatCode>
                <c:ptCount val="11"/>
                <c:pt idx="0">
                  <c:v>24.014336917562723</c:v>
                </c:pt>
                <c:pt idx="1">
                  <c:v>18.867924528301888</c:v>
                </c:pt>
                <c:pt idx="2">
                  <c:v>15.217391304347828</c:v>
                </c:pt>
                <c:pt idx="3">
                  <c:v>20.73170731707317</c:v>
                </c:pt>
                <c:pt idx="4">
                  <c:v>19.213973799126638</c:v>
                </c:pt>
                <c:pt idx="5">
                  <c:v>20.100502512562816</c:v>
                </c:pt>
                <c:pt idx="6">
                  <c:v>11.640211640211639</c:v>
                </c:pt>
                <c:pt idx="7">
                  <c:v>20</c:v>
                </c:pt>
                <c:pt idx="8">
                  <c:v>13.690476190476192</c:v>
                </c:pt>
                <c:pt idx="9">
                  <c:v>20.652173913043477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4-4053-96BD-CD408027C8A4}"/>
            </c:ext>
          </c:extLst>
        </c:ser>
        <c:ser>
          <c:idx val="2"/>
          <c:order val="2"/>
          <c:tx>
            <c:strRef>
              <c:f>'7 曜日別'!$R$20</c:f>
              <c:strCache>
                <c:ptCount val="1"/>
                <c:pt idx="0">
                  <c:v>火曜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曜日別'!$R$21:$R$31</c:f>
              <c:numCache>
                <c:formatCode>0.0_ </c:formatCode>
                <c:ptCount val="11"/>
                <c:pt idx="0">
                  <c:v>10.035842293906811</c:v>
                </c:pt>
                <c:pt idx="1">
                  <c:v>10.943396226415095</c:v>
                </c:pt>
                <c:pt idx="2">
                  <c:v>10</c:v>
                </c:pt>
                <c:pt idx="3">
                  <c:v>15.040650406504067</c:v>
                </c:pt>
                <c:pt idx="4">
                  <c:v>19.213973799126638</c:v>
                </c:pt>
                <c:pt idx="5">
                  <c:v>13.5678391959799</c:v>
                </c:pt>
                <c:pt idx="6">
                  <c:v>14.814814814814813</c:v>
                </c:pt>
                <c:pt idx="7">
                  <c:v>11.176470588235295</c:v>
                </c:pt>
                <c:pt idx="8">
                  <c:v>14.880952380952381</c:v>
                </c:pt>
                <c:pt idx="9">
                  <c:v>16.304347826086957</c:v>
                </c:pt>
                <c:pt idx="10">
                  <c:v>16.363636363636363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4-4053-96BD-CD408027C8A4}"/>
            </c:ext>
          </c:extLst>
        </c:ser>
        <c:ser>
          <c:idx val="3"/>
          <c:order val="3"/>
          <c:tx>
            <c:strRef>
              <c:f>'7 曜日別'!$S$20</c:f>
              <c:strCache>
                <c:ptCount val="1"/>
                <c:pt idx="0">
                  <c:v>水曜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曜日別'!$S$21:$S$31</c:f>
              <c:numCache>
                <c:formatCode>0.0_ </c:formatCode>
                <c:ptCount val="11"/>
                <c:pt idx="0">
                  <c:v>12.186379928315413</c:v>
                </c:pt>
                <c:pt idx="1">
                  <c:v>12.075471698113208</c:v>
                </c:pt>
                <c:pt idx="2">
                  <c:v>13.913043478260869</c:v>
                </c:pt>
                <c:pt idx="3">
                  <c:v>14.227642276422763</c:v>
                </c:pt>
                <c:pt idx="4">
                  <c:v>9.606986899563319</c:v>
                </c:pt>
                <c:pt idx="5">
                  <c:v>12.060301507537687</c:v>
                </c:pt>
                <c:pt idx="6">
                  <c:v>14.285714285714285</c:v>
                </c:pt>
                <c:pt idx="7">
                  <c:v>19.411764705882355</c:v>
                </c:pt>
                <c:pt idx="8">
                  <c:v>11.904761904761903</c:v>
                </c:pt>
                <c:pt idx="9">
                  <c:v>16.304347826086957</c:v>
                </c:pt>
                <c:pt idx="10">
                  <c:v>17.575757575757574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4-4053-96BD-CD408027C8A4}"/>
            </c:ext>
          </c:extLst>
        </c:ser>
        <c:ser>
          <c:idx val="4"/>
          <c:order val="4"/>
          <c:tx>
            <c:strRef>
              <c:f>'7 曜日別'!$T$20</c:f>
              <c:strCache>
                <c:ptCount val="1"/>
                <c:pt idx="0">
                  <c:v>木曜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曜日別'!$T$21:$T$31</c:f>
              <c:numCache>
                <c:formatCode>0.0_ </c:formatCode>
                <c:ptCount val="11"/>
                <c:pt idx="0">
                  <c:v>11.827956989247312</c:v>
                </c:pt>
                <c:pt idx="1">
                  <c:v>15.471698113207546</c:v>
                </c:pt>
                <c:pt idx="2">
                  <c:v>16.086956521739129</c:v>
                </c:pt>
                <c:pt idx="3">
                  <c:v>13.008130081300814</c:v>
                </c:pt>
                <c:pt idx="4">
                  <c:v>11.790393013100436</c:v>
                </c:pt>
                <c:pt idx="5">
                  <c:v>16.582914572864322</c:v>
                </c:pt>
                <c:pt idx="6">
                  <c:v>14.814814814814813</c:v>
                </c:pt>
                <c:pt idx="7">
                  <c:v>12.352941176470589</c:v>
                </c:pt>
                <c:pt idx="8">
                  <c:v>14.285714285714285</c:v>
                </c:pt>
                <c:pt idx="9">
                  <c:v>8.695652173913043</c:v>
                </c:pt>
                <c:pt idx="10">
                  <c:v>7.2727272727272725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4-4053-96BD-CD408027C8A4}"/>
            </c:ext>
          </c:extLst>
        </c:ser>
        <c:ser>
          <c:idx val="5"/>
          <c:order val="5"/>
          <c:tx>
            <c:strRef>
              <c:f>'7 曜日別'!$U$20</c:f>
              <c:strCache>
                <c:ptCount val="1"/>
                <c:pt idx="0">
                  <c:v>金曜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曜日別'!$U$21:$U$31</c:f>
              <c:numCache>
                <c:formatCode>0.0_ </c:formatCode>
                <c:ptCount val="11"/>
                <c:pt idx="0">
                  <c:v>17.20430107526882</c:v>
                </c:pt>
                <c:pt idx="1">
                  <c:v>18.113207547169811</c:v>
                </c:pt>
                <c:pt idx="2">
                  <c:v>16.956521739130434</c:v>
                </c:pt>
                <c:pt idx="3">
                  <c:v>11.38211382113821</c:v>
                </c:pt>
                <c:pt idx="4">
                  <c:v>12.22707423580786</c:v>
                </c:pt>
                <c:pt idx="5">
                  <c:v>14.07035175879397</c:v>
                </c:pt>
                <c:pt idx="6">
                  <c:v>16.402116402116402</c:v>
                </c:pt>
                <c:pt idx="7">
                  <c:v>11.76470588235294</c:v>
                </c:pt>
                <c:pt idx="8">
                  <c:v>14.285714285714285</c:v>
                </c:pt>
                <c:pt idx="9">
                  <c:v>11.413043478260869</c:v>
                </c:pt>
                <c:pt idx="10">
                  <c:v>12.727272727272727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4-4053-96BD-CD408027C8A4}"/>
            </c:ext>
          </c:extLst>
        </c:ser>
        <c:ser>
          <c:idx val="6"/>
          <c:order val="6"/>
          <c:tx>
            <c:strRef>
              <c:f>'7 曜日別'!$V$20</c:f>
              <c:strCache>
                <c:ptCount val="1"/>
                <c:pt idx="0">
                  <c:v>土曜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曜日別'!$V$21:$V$31</c:f>
              <c:numCache>
                <c:formatCode>0.0_ </c:formatCode>
                <c:ptCount val="11"/>
                <c:pt idx="0">
                  <c:v>10.394265232974909</c:v>
                </c:pt>
                <c:pt idx="1">
                  <c:v>11.69811320754717</c:v>
                </c:pt>
                <c:pt idx="2">
                  <c:v>14.782608695652174</c:v>
                </c:pt>
                <c:pt idx="3">
                  <c:v>13.008130081300814</c:v>
                </c:pt>
                <c:pt idx="4">
                  <c:v>12.663755458515283</c:v>
                </c:pt>
                <c:pt idx="5">
                  <c:v>5.5276381909547743</c:v>
                </c:pt>
                <c:pt idx="6">
                  <c:v>12.698412698412698</c:v>
                </c:pt>
                <c:pt idx="7">
                  <c:v>9.4117647058823533</c:v>
                </c:pt>
                <c:pt idx="8">
                  <c:v>17.857142857142858</c:v>
                </c:pt>
                <c:pt idx="9">
                  <c:v>15.217391304347828</c:v>
                </c:pt>
                <c:pt idx="10">
                  <c:v>12.121212121212121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4-4053-96BD-CD408027C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41793792"/>
        <c:axId val="41803776"/>
        <c:axId val="0"/>
      </c:bar3DChart>
      <c:catAx>
        <c:axId val="41793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1803776"/>
        <c:crosses val="autoZero"/>
        <c:auto val="1"/>
        <c:lblAlgn val="ctr"/>
        <c:lblOffset val="100"/>
        <c:noMultiLvlLbl val="0"/>
      </c:catAx>
      <c:valAx>
        <c:axId val="4180377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417937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9.4504112636478066E-2"/>
          <c:y val="0.89890975166565723"/>
          <c:w val="0.88524848520329025"/>
          <c:h val="7.224409448818897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曜日別自殺死亡割合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29912137006701417"/>
          <c:y val="3.365384615384615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3018052192470728"/>
          <c:y val="0.12710099939430647"/>
          <c:w val="0.81865045350343857"/>
          <c:h val="0.672339112658994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'7 曜日別'!$P$34</c:f>
              <c:strCache>
                <c:ptCount val="1"/>
                <c:pt idx="0">
                  <c:v>日曜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曜日別'!$P$35:$P$45</c:f>
              <c:numCache>
                <c:formatCode>0.0_ </c:formatCode>
                <c:ptCount val="11"/>
                <c:pt idx="0">
                  <c:v>15.333333333333332</c:v>
                </c:pt>
                <c:pt idx="1">
                  <c:v>15.517241379310345</c:v>
                </c:pt>
                <c:pt idx="2">
                  <c:v>15.841584158415841</c:v>
                </c:pt>
                <c:pt idx="3">
                  <c:v>13.26530612244898</c:v>
                </c:pt>
                <c:pt idx="4">
                  <c:v>10.344827586206897</c:v>
                </c:pt>
                <c:pt idx="5">
                  <c:v>16.666666666666664</c:v>
                </c:pt>
                <c:pt idx="6">
                  <c:v>10.416666666666668</c:v>
                </c:pt>
                <c:pt idx="7">
                  <c:v>23.863636363636363</c:v>
                </c:pt>
                <c:pt idx="8">
                  <c:v>11.235955056179774</c:v>
                </c:pt>
                <c:pt idx="9">
                  <c:v>25.333333333333336</c:v>
                </c:pt>
                <c:pt idx="10">
                  <c:v>12.087912087912088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2-4D07-99B7-B8B9CD8E2141}"/>
            </c:ext>
          </c:extLst>
        </c:ser>
        <c:ser>
          <c:idx val="1"/>
          <c:order val="1"/>
          <c:tx>
            <c:strRef>
              <c:f>'7 曜日別'!$Q$34</c:f>
              <c:strCache>
                <c:ptCount val="1"/>
                <c:pt idx="0">
                  <c:v>月曜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曜日別'!$Q$35:$Q$45</c:f>
              <c:numCache>
                <c:formatCode>0.0_ </c:formatCode>
                <c:ptCount val="11"/>
                <c:pt idx="0">
                  <c:v>16.666666666666664</c:v>
                </c:pt>
                <c:pt idx="1">
                  <c:v>14.655172413793101</c:v>
                </c:pt>
                <c:pt idx="2">
                  <c:v>14.85148514851485</c:v>
                </c:pt>
                <c:pt idx="3">
                  <c:v>6.1224489795918364</c:v>
                </c:pt>
                <c:pt idx="4">
                  <c:v>10.344827586206897</c:v>
                </c:pt>
                <c:pt idx="5">
                  <c:v>12.745098039215685</c:v>
                </c:pt>
                <c:pt idx="6">
                  <c:v>14.583333333333334</c:v>
                </c:pt>
                <c:pt idx="7">
                  <c:v>17.045454545454543</c:v>
                </c:pt>
                <c:pt idx="8">
                  <c:v>16.853932584269664</c:v>
                </c:pt>
                <c:pt idx="9">
                  <c:v>12</c:v>
                </c:pt>
                <c:pt idx="10">
                  <c:v>13.186813186813188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0-43F1-B469-8C44A5A99A50}"/>
            </c:ext>
          </c:extLst>
        </c:ser>
        <c:ser>
          <c:idx val="2"/>
          <c:order val="2"/>
          <c:tx>
            <c:strRef>
              <c:f>'7 曜日別'!$R$34</c:f>
              <c:strCache>
                <c:ptCount val="1"/>
                <c:pt idx="0">
                  <c:v>火曜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曜日別'!$R$35:$R$45</c:f>
              <c:numCache>
                <c:formatCode>0.0_ </c:formatCode>
                <c:ptCount val="11"/>
                <c:pt idx="0">
                  <c:v>15.333333333333332</c:v>
                </c:pt>
                <c:pt idx="1">
                  <c:v>9.4827586206896548</c:v>
                </c:pt>
                <c:pt idx="2">
                  <c:v>13.861386138613863</c:v>
                </c:pt>
                <c:pt idx="3">
                  <c:v>14.285714285714285</c:v>
                </c:pt>
                <c:pt idx="4">
                  <c:v>19.827586206896552</c:v>
                </c:pt>
                <c:pt idx="5">
                  <c:v>10.784313725490197</c:v>
                </c:pt>
                <c:pt idx="6">
                  <c:v>18.75</c:v>
                </c:pt>
                <c:pt idx="7">
                  <c:v>6.8181818181818175</c:v>
                </c:pt>
                <c:pt idx="8">
                  <c:v>16.853932584269664</c:v>
                </c:pt>
                <c:pt idx="9">
                  <c:v>9.3333333333333339</c:v>
                </c:pt>
                <c:pt idx="10">
                  <c:v>16.483516483516482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0-43F1-B469-8C44A5A99A50}"/>
            </c:ext>
          </c:extLst>
        </c:ser>
        <c:ser>
          <c:idx val="3"/>
          <c:order val="3"/>
          <c:tx>
            <c:strRef>
              <c:f>'7 曜日別'!$S$34</c:f>
              <c:strCache>
                <c:ptCount val="1"/>
                <c:pt idx="0">
                  <c:v>水曜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曜日別'!$S$35:$S$45</c:f>
              <c:numCache>
                <c:formatCode>0.0_ </c:formatCode>
                <c:ptCount val="11"/>
                <c:pt idx="0">
                  <c:v>14.000000000000002</c:v>
                </c:pt>
                <c:pt idx="1">
                  <c:v>13.793103448275861</c:v>
                </c:pt>
                <c:pt idx="2">
                  <c:v>10.891089108910892</c:v>
                </c:pt>
                <c:pt idx="3">
                  <c:v>11.224489795918368</c:v>
                </c:pt>
                <c:pt idx="4">
                  <c:v>14.655172413793101</c:v>
                </c:pt>
                <c:pt idx="5">
                  <c:v>12.745098039215685</c:v>
                </c:pt>
                <c:pt idx="6">
                  <c:v>15.625</c:v>
                </c:pt>
                <c:pt idx="7">
                  <c:v>15.909090909090908</c:v>
                </c:pt>
                <c:pt idx="8">
                  <c:v>13.48314606741573</c:v>
                </c:pt>
                <c:pt idx="9">
                  <c:v>14.666666666666666</c:v>
                </c:pt>
                <c:pt idx="10">
                  <c:v>15.384615384615385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0-43F1-B469-8C44A5A99A50}"/>
            </c:ext>
          </c:extLst>
        </c:ser>
        <c:ser>
          <c:idx val="4"/>
          <c:order val="4"/>
          <c:tx>
            <c:strRef>
              <c:f>'7 曜日別'!$T$34</c:f>
              <c:strCache>
                <c:ptCount val="1"/>
                <c:pt idx="0">
                  <c:v>木曜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曜日別'!$T$35:$T$45</c:f>
              <c:numCache>
                <c:formatCode>0.0_ </c:formatCode>
                <c:ptCount val="11"/>
                <c:pt idx="0">
                  <c:v>16</c:v>
                </c:pt>
                <c:pt idx="1">
                  <c:v>12.931034482758621</c:v>
                </c:pt>
                <c:pt idx="2">
                  <c:v>13.861386138613863</c:v>
                </c:pt>
                <c:pt idx="3">
                  <c:v>18.367346938775512</c:v>
                </c:pt>
                <c:pt idx="4">
                  <c:v>12.068965517241379</c:v>
                </c:pt>
                <c:pt idx="5">
                  <c:v>9.8039215686274517</c:v>
                </c:pt>
                <c:pt idx="6">
                  <c:v>13.541666666666666</c:v>
                </c:pt>
                <c:pt idx="7">
                  <c:v>14.772727272727273</c:v>
                </c:pt>
                <c:pt idx="8">
                  <c:v>14.606741573033707</c:v>
                </c:pt>
                <c:pt idx="9">
                  <c:v>13.333333333333334</c:v>
                </c:pt>
                <c:pt idx="10">
                  <c:v>9.8901098901098905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40-43F1-B469-8C44A5A99A50}"/>
            </c:ext>
          </c:extLst>
        </c:ser>
        <c:ser>
          <c:idx val="5"/>
          <c:order val="5"/>
          <c:tx>
            <c:strRef>
              <c:f>'7 曜日別'!$U$34</c:f>
              <c:strCache>
                <c:ptCount val="1"/>
                <c:pt idx="0">
                  <c:v>金曜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曜日別'!$U$35:$U$45</c:f>
              <c:numCache>
                <c:formatCode>0.0_ </c:formatCode>
                <c:ptCount val="11"/>
                <c:pt idx="0">
                  <c:v>13.333333333333334</c:v>
                </c:pt>
                <c:pt idx="1">
                  <c:v>16.379310344827587</c:v>
                </c:pt>
                <c:pt idx="2">
                  <c:v>11.881188118811881</c:v>
                </c:pt>
                <c:pt idx="3">
                  <c:v>15.306122448979592</c:v>
                </c:pt>
                <c:pt idx="4">
                  <c:v>14.655172413793101</c:v>
                </c:pt>
                <c:pt idx="5">
                  <c:v>18.627450980392158</c:v>
                </c:pt>
                <c:pt idx="6">
                  <c:v>15.625</c:v>
                </c:pt>
                <c:pt idx="7">
                  <c:v>12.5</c:v>
                </c:pt>
                <c:pt idx="8">
                  <c:v>12.359550561797752</c:v>
                </c:pt>
                <c:pt idx="9">
                  <c:v>12</c:v>
                </c:pt>
                <c:pt idx="10">
                  <c:v>15.384615384615385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40-43F1-B469-8C44A5A99A50}"/>
            </c:ext>
          </c:extLst>
        </c:ser>
        <c:ser>
          <c:idx val="6"/>
          <c:order val="6"/>
          <c:tx>
            <c:strRef>
              <c:f>'7 曜日別'!$V$34</c:f>
              <c:strCache>
                <c:ptCount val="1"/>
                <c:pt idx="0">
                  <c:v>土曜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'7 曜日別'!$B$35:$B$45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'7 曜日別'!$V$35:$V$45</c:f>
              <c:numCache>
                <c:formatCode>0.0_ </c:formatCode>
                <c:ptCount val="11"/>
                <c:pt idx="0">
                  <c:v>9.3333333333333339</c:v>
                </c:pt>
                <c:pt idx="1">
                  <c:v>17.241379310344829</c:v>
                </c:pt>
                <c:pt idx="2">
                  <c:v>18.811881188118811</c:v>
                </c:pt>
                <c:pt idx="3">
                  <c:v>21.428571428571427</c:v>
                </c:pt>
                <c:pt idx="4">
                  <c:v>18.103448275862068</c:v>
                </c:pt>
                <c:pt idx="5">
                  <c:v>18.627450980392158</c:v>
                </c:pt>
                <c:pt idx="6">
                  <c:v>11.458333333333332</c:v>
                </c:pt>
                <c:pt idx="7">
                  <c:v>9.0909090909090917</c:v>
                </c:pt>
                <c:pt idx="8">
                  <c:v>14.606741573033707</c:v>
                </c:pt>
                <c:pt idx="9">
                  <c:v>13.333333333333334</c:v>
                </c:pt>
                <c:pt idx="10">
                  <c:v>17.582417582417584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40-43F1-B469-8C44A5A99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54293632"/>
        <c:axId val="54295168"/>
        <c:axId val="0"/>
      </c:bar3DChart>
      <c:catAx>
        <c:axId val="5429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4295168"/>
        <c:crosses val="autoZero"/>
        <c:auto val="1"/>
        <c:lblAlgn val="ctr"/>
        <c:lblOffset val="100"/>
        <c:noMultiLvlLbl val="0"/>
      </c:catAx>
      <c:valAx>
        <c:axId val="5429516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542936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0305872972133137"/>
          <c:y val="0.89427998182919444"/>
          <c:w val="0.86761193942343218"/>
          <c:h val="7.696698970321017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自殺の時間帯別死亡数の推移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24130033073220111"/>
          <c:y val="2.40384615384615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7.1988407699037624E-2"/>
          <c:y val="0.11297462817147859"/>
          <c:w val="0.90266579177602801"/>
          <c:h val="0.6407910469524641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'8 時間帯別'!$B$24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時間帯別'!$C$20:$O$20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時間帯別'!$C$24:$O$24</c:f>
              <c:numCache>
                <c:formatCode>General</c:formatCode>
                <c:ptCount val="13"/>
                <c:pt idx="0">
                  <c:v>25</c:v>
                </c:pt>
                <c:pt idx="1">
                  <c:v>10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16</c:v>
                </c:pt>
                <c:pt idx="6">
                  <c:v>21</c:v>
                </c:pt>
                <c:pt idx="7">
                  <c:v>24</c:v>
                </c:pt>
                <c:pt idx="8">
                  <c:v>17</c:v>
                </c:pt>
                <c:pt idx="9">
                  <c:v>10</c:v>
                </c:pt>
                <c:pt idx="10">
                  <c:v>10</c:v>
                </c:pt>
                <c:pt idx="11">
                  <c:v>19</c:v>
                </c:pt>
                <c:pt idx="1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1-48D0-9722-6470B8313B42}"/>
            </c:ext>
          </c:extLst>
        </c:ser>
        <c:ser>
          <c:idx val="0"/>
          <c:order val="1"/>
          <c:tx>
            <c:strRef>
              <c:f>'8 時間帯別'!$B$25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時間帯別'!$C$20:$O$20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時間帯別'!$C$25:$O$25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24</c:v>
                </c:pt>
                <c:pt idx="3">
                  <c:v>21</c:v>
                </c:pt>
                <c:pt idx="4">
                  <c:v>9</c:v>
                </c:pt>
                <c:pt idx="5">
                  <c:v>18</c:v>
                </c:pt>
                <c:pt idx="6">
                  <c:v>21</c:v>
                </c:pt>
                <c:pt idx="7">
                  <c:v>22</c:v>
                </c:pt>
                <c:pt idx="8">
                  <c:v>20</c:v>
                </c:pt>
                <c:pt idx="9">
                  <c:v>9</c:v>
                </c:pt>
                <c:pt idx="10">
                  <c:v>6</c:v>
                </c:pt>
                <c:pt idx="11">
                  <c:v>10</c:v>
                </c:pt>
                <c:pt idx="1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5-45E9-8B33-5828251465C8}"/>
            </c:ext>
          </c:extLst>
        </c:ser>
        <c:ser>
          <c:idx val="1"/>
          <c:order val="2"/>
          <c:tx>
            <c:strRef>
              <c:f>'8 時間帯別'!$B$26</c:f>
              <c:strCache>
                <c:ptCount val="1"/>
                <c:pt idx="0">
                  <c:v>Ｈ27年</c:v>
                </c:pt>
              </c:strCache>
            </c:strRef>
          </c:tx>
          <c:invertIfNegative val="0"/>
          <c:cat>
            <c:strRef>
              <c:f>'8 時間帯別'!$C$20:$O$20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時間帯別'!$C$26:$O$26</c:f>
              <c:numCache>
                <c:formatCode>General</c:formatCode>
                <c:ptCount val="13"/>
                <c:pt idx="0">
                  <c:v>14</c:v>
                </c:pt>
                <c:pt idx="1">
                  <c:v>18</c:v>
                </c:pt>
                <c:pt idx="2">
                  <c:v>14</c:v>
                </c:pt>
                <c:pt idx="3">
                  <c:v>20</c:v>
                </c:pt>
                <c:pt idx="4">
                  <c:v>8</c:v>
                </c:pt>
                <c:pt idx="5">
                  <c:v>10</c:v>
                </c:pt>
                <c:pt idx="6">
                  <c:v>21</c:v>
                </c:pt>
                <c:pt idx="7">
                  <c:v>18</c:v>
                </c:pt>
                <c:pt idx="8">
                  <c:v>17</c:v>
                </c:pt>
                <c:pt idx="9">
                  <c:v>10</c:v>
                </c:pt>
                <c:pt idx="10">
                  <c:v>8</c:v>
                </c:pt>
                <c:pt idx="11">
                  <c:v>5</c:v>
                </c:pt>
                <c:pt idx="1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5-45E9-8B33-5828251465C8}"/>
            </c:ext>
          </c:extLst>
        </c:ser>
        <c:ser>
          <c:idx val="2"/>
          <c:order val="3"/>
          <c:tx>
            <c:strRef>
              <c:f>'8 時間帯別'!$B$27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時間帯別'!$C$20:$O$20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時間帯別'!$C$27:$O$27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22</c:v>
                </c:pt>
                <c:pt idx="3">
                  <c:v>18</c:v>
                </c:pt>
                <c:pt idx="4">
                  <c:v>6</c:v>
                </c:pt>
                <c:pt idx="5">
                  <c:v>15</c:v>
                </c:pt>
                <c:pt idx="6">
                  <c:v>21</c:v>
                </c:pt>
                <c:pt idx="7">
                  <c:v>15</c:v>
                </c:pt>
                <c:pt idx="8">
                  <c:v>15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15-45E9-8B33-5828251465C8}"/>
            </c:ext>
          </c:extLst>
        </c:ser>
        <c:ser>
          <c:idx val="4"/>
          <c:order val="4"/>
          <c:tx>
            <c:strRef>
              <c:f>'8 時間帯別'!$B$28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時間帯別'!$C$20:$O$20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時間帯別'!$C$28:$O$28</c:f>
              <c:numCache>
                <c:formatCode>General</c:formatCode>
                <c:ptCount val="13"/>
                <c:pt idx="0">
                  <c:v>9</c:v>
                </c:pt>
                <c:pt idx="1">
                  <c:v>11</c:v>
                </c:pt>
                <c:pt idx="2">
                  <c:v>16</c:v>
                </c:pt>
                <c:pt idx="3">
                  <c:v>9</c:v>
                </c:pt>
                <c:pt idx="4">
                  <c:v>7</c:v>
                </c:pt>
                <c:pt idx="5">
                  <c:v>17</c:v>
                </c:pt>
                <c:pt idx="6">
                  <c:v>13</c:v>
                </c:pt>
                <c:pt idx="7">
                  <c:v>11</c:v>
                </c:pt>
                <c:pt idx="8">
                  <c:v>20</c:v>
                </c:pt>
                <c:pt idx="9">
                  <c:v>9</c:v>
                </c:pt>
                <c:pt idx="10">
                  <c:v>2</c:v>
                </c:pt>
                <c:pt idx="11">
                  <c:v>6</c:v>
                </c:pt>
                <c:pt idx="1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15-45E9-8B33-5828251465C8}"/>
            </c:ext>
          </c:extLst>
        </c:ser>
        <c:ser>
          <c:idx val="5"/>
          <c:order val="5"/>
          <c:tx>
            <c:strRef>
              <c:f>'8 時間帯別'!$B$29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時間帯別'!$C$20:$O$20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時間帯別'!$C$29:$O$29</c:f>
              <c:numCache>
                <c:formatCode>General</c:formatCode>
                <c:ptCount val="13"/>
                <c:pt idx="0">
                  <c:v>10</c:v>
                </c:pt>
                <c:pt idx="1">
                  <c:v>14</c:v>
                </c:pt>
                <c:pt idx="2">
                  <c:v>21</c:v>
                </c:pt>
                <c:pt idx="3">
                  <c:v>10</c:v>
                </c:pt>
                <c:pt idx="4">
                  <c:v>9</c:v>
                </c:pt>
                <c:pt idx="5">
                  <c:v>12</c:v>
                </c:pt>
                <c:pt idx="6">
                  <c:v>6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6</c:v>
                </c:pt>
                <c:pt idx="11">
                  <c:v>2</c:v>
                </c:pt>
                <c:pt idx="1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15-45E9-8B33-5828251465C8}"/>
            </c:ext>
          </c:extLst>
        </c:ser>
        <c:ser>
          <c:idx val="6"/>
          <c:order val="6"/>
          <c:tx>
            <c:strRef>
              <c:f>'8 時間帯別'!$B$30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時間帯別'!$C$20:$O$20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時間帯別'!$C$30:$O$30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12</c:v>
                </c:pt>
                <c:pt idx="3">
                  <c:v>21</c:v>
                </c:pt>
                <c:pt idx="4">
                  <c:v>9</c:v>
                </c:pt>
                <c:pt idx="5">
                  <c:v>21</c:v>
                </c:pt>
                <c:pt idx="6">
                  <c:v>14</c:v>
                </c:pt>
                <c:pt idx="7">
                  <c:v>18</c:v>
                </c:pt>
                <c:pt idx="8">
                  <c:v>14</c:v>
                </c:pt>
                <c:pt idx="9">
                  <c:v>8</c:v>
                </c:pt>
                <c:pt idx="10">
                  <c:v>7</c:v>
                </c:pt>
                <c:pt idx="11">
                  <c:v>5</c:v>
                </c:pt>
                <c:pt idx="1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F-4AAA-975D-1424729C73F7}"/>
            </c:ext>
          </c:extLst>
        </c:ser>
        <c:ser>
          <c:idx val="7"/>
          <c:order val="7"/>
          <c:tx>
            <c:strRef>
              <c:f>'8 時間帯別'!$B$31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'8 時間帯別'!$C$20:$O$20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時間帯別'!$C$31:$O$31</c:f>
              <c:numCache>
                <c:formatCode>General</c:formatCode>
                <c:ptCount val="13"/>
                <c:pt idx="0">
                  <c:v>9</c:v>
                </c:pt>
                <c:pt idx="1">
                  <c:v>4</c:v>
                </c:pt>
                <c:pt idx="2">
                  <c:v>17</c:v>
                </c:pt>
                <c:pt idx="3">
                  <c:v>15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25</c:v>
                </c:pt>
                <c:pt idx="8">
                  <c:v>12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  <c:pt idx="1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6F-4AAA-975D-1424729C7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397184"/>
        <c:axId val="54398976"/>
        <c:axId val="0"/>
      </c:bar3DChart>
      <c:catAx>
        <c:axId val="54397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4398976"/>
        <c:crosses val="autoZero"/>
        <c:auto val="1"/>
        <c:lblAlgn val="ctr"/>
        <c:lblOffset val="100"/>
        <c:noMultiLvlLbl val="0"/>
      </c:catAx>
      <c:valAx>
        <c:axId val="54398976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6.5748384590939582E-2"/>
              <c:y val="5.4998107207752875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439718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7.6944904341139875E-2"/>
          <c:y val="0.92187194343702183"/>
          <c:w val="0.88317991513159855"/>
          <c:h val="7.3440557716398194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自殺の時間帯別死亡数の推移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7.1988407699037624E-2"/>
          <c:y val="0.11297462817147859"/>
          <c:w val="0.90266579177602801"/>
          <c:h val="0.6130132691746864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'8 時間帯別'!$B$38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時間帯別'!$C$34:$O$34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時間帯別'!$C$38:$O$38</c:f>
              <c:numCache>
                <c:formatCode>General</c:formatCode>
                <c:ptCount val="13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14</c:v>
                </c:pt>
                <c:pt idx="4">
                  <c:v>5</c:v>
                </c:pt>
                <c:pt idx="5">
                  <c:v>5</c:v>
                </c:pt>
                <c:pt idx="6">
                  <c:v>9</c:v>
                </c:pt>
                <c:pt idx="7">
                  <c:v>14</c:v>
                </c:pt>
                <c:pt idx="8">
                  <c:v>13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6-4F88-9D67-8D07EFD60B32}"/>
            </c:ext>
          </c:extLst>
        </c:ser>
        <c:ser>
          <c:idx val="0"/>
          <c:order val="1"/>
          <c:tx>
            <c:strRef>
              <c:f>'8 時間帯別'!$B$39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時間帯別'!$C$34:$O$34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時間帯別'!$C$39:$O$39</c:f>
              <c:numCache>
                <c:formatCode>General</c:formatCode>
                <c:ptCount val="13"/>
                <c:pt idx="0">
                  <c:v>9</c:v>
                </c:pt>
                <c:pt idx="1">
                  <c:v>5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7</c:v>
                </c:pt>
                <c:pt idx="6">
                  <c:v>15</c:v>
                </c:pt>
                <c:pt idx="7">
                  <c:v>15</c:v>
                </c:pt>
                <c:pt idx="8">
                  <c:v>8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8-4409-AB24-D783C7B586C8}"/>
            </c:ext>
          </c:extLst>
        </c:ser>
        <c:ser>
          <c:idx val="1"/>
          <c:order val="2"/>
          <c:tx>
            <c:strRef>
              <c:f>'8 時間帯別'!$B$40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時間帯別'!$C$34:$O$34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時間帯別'!$C$40:$O$40</c:f>
              <c:numCache>
                <c:formatCode>General</c:formatCode>
                <c:ptCount val="13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1</c:v>
                </c:pt>
                <c:pt idx="5">
                  <c:v>9</c:v>
                </c:pt>
                <c:pt idx="6">
                  <c:v>14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2</c:v>
                </c:pt>
                <c:pt idx="11">
                  <c:v>5</c:v>
                </c:pt>
                <c:pt idx="1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8-4409-AB24-D783C7B586C8}"/>
            </c:ext>
          </c:extLst>
        </c:ser>
        <c:ser>
          <c:idx val="2"/>
          <c:order val="3"/>
          <c:tx>
            <c:strRef>
              <c:f>'8 時間帯別'!$B$41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時間帯別'!$C$34:$O$34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時間帯別'!$C$41:$O$41</c:f>
              <c:numCache>
                <c:formatCode>General</c:formatCode>
                <c:ptCount val="13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E8-4409-AB24-D783C7B586C8}"/>
            </c:ext>
          </c:extLst>
        </c:ser>
        <c:ser>
          <c:idx val="4"/>
          <c:order val="4"/>
          <c:tx>
            <c:strRef>
              <c:f>'8 時間帯別'!$B$42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時間帯別'!$C$34:$O$34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時間帯別'!$C$42:$O$42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  <c:pt idx="5">
                  <c:v>13</c:v>
                </c:pt>
                <c:pt idx="6">
                  <c:v>7</c:v>
                </c:pt>
                <c:pt idx="7">
                  <c:v>1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  <c:pt idx="1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E8-4409-AB24-D783C7B586C8}"/>
            </c:ext>
          </c:extLst>
        </c:ser>
        <c:ser>
          <c:idx val="5"/>
          <c:order val="5"/>
          <c:tx>
            <c:strRef>
              <c:f>'8 時間帯別'!$B$43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時間帯別'!$C$34:$O$34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時間帯別'!$C$43:$O$43</c:f>
              <c:numCache>
                <c:formatCode>General</c:formatCode>
                <c:ptCount val="13"/>
                <c:pt idx="0">
                  <c:v>5</c:v>
                </c:pt>
                <c:pt idx="1">
                  <c:v>4</c:v>
                </c:pt>
                <c:pt idx="2">
                  <c:v>11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7</c:v>
                </c:pt>
                <c:pt idx="7">
                  <c:v>15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E8-4409-AB24-D783C7B586C8}"/>
            </c:ext>
          </c:extLst>
        </c:ser>
        <c:ser>
          <c:idx val="6"/>
          <c:order val="6"/>
          <c:tx>
            <c:strRef>
              <c:f>'8 時間帯別'!$B$44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時間帯別'!$C$34:$O$34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時間帯別'!$C$44:$O$44</c:f>
              <c:numCache>
                <c:formatCode>General</c:formatCode>
                <c:ptCount val="13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B-446D-9313-95BD2E367329}"/>
            </c:ext>
          </c:extLst>
        </c:ser>
        <c:ser>
          <c:idx val="7"/>
          <c:order val="7"/>
          <c:tx>
            <c:strRef>
              <c:f>'8 時間帯別'!$B$45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'8 時間帯別'!$C$34:$O$34</c:f>
              <c:strCache>
                <c:ptCount val="13"/>
                <c:pt idx="0">
                  <c:v>0-2時</c:v>
                </c:pt>
                <c:pt idx="1">
                  <c:v>2-4時</c:v>
                </c:pt>
                <c:pt idx="2">
                  <c:v>4-6時</c:v>
                </c:pt>
                <c:pt idx="3">
                  <c:v>6-8時</c:v>
                </c:pt>
                <c:pt idx="4">
                  <c:v>8-10時</c:v>
                </c:pt>
                <c:pt idx="5">
                  <c:v>10-12時</c:v>
                </c:pt>
                <c:pt idx="6">
                  <c:v>12-14時</c:v>
                </c:pt>
                <c:pt idx="7">
                  <c:v>14-16時</c:v>
                </c:pt>
                <c:pt idx="8">
                  <c:v>16-18時</c:v>
                </c:pt>
                <c:pt idx="9">
                  <c:v>18-20時</c:v>
                </c:pt>
                <c:pt idx="10">
                  <c:v>20-22時</c:v>
                </c:pt>
                <c:pt idx="11">
                  <c:v>22-24時</c:v>
                </c:pt>
                <c:pt idx="12">
                  <c:v>不詳</c:v>
                </c:pt>
              </c:strCache>
            </c:strRef>
          </c:cat>
          <c:val>
            <c:numRef>
              <c:f>'8 時間帯別'!$C$45:$O$45</c:f>
              <c:numCache>
                <c:formatCode>General</c:formatCode>
                <c:ptCount val="13"/>
                <c:pt idx="0">
                  <c:v>3</c:v>
                </c:pt>
                <c:pt idx="1">
                  <c:v>8</c:v>
                </c:pt>
                <c:pt idx="2">
                  <c:v>10</c:v>
                </c:pt>
                <c:pt idx="3">
                  <c:v>6</c:v>
                </c:pt>
                <c:pt idx="4">
                  <c:v>9</c:v>
                </c:pt>
                <c:pt idx="5">
                  <c:v>6</c:v>
                </c:pt>
                <c:pt idx="6">
                  <c:v>13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B-446D-9313-95BD2E367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455680"/>
        <c:axId val="54723712"/>
        <c:axId val="0"/>
      </c:bar3DChart>
      <c:catAx>
        <c:axId val="5445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4723712"/>
        <c:crosses val="autoZero"/>
        <c:auto val="1"/>
        <c:lblAlgn val="ctr"/>
        <c:lblOffset val="100"/>
        <c:noMultiLvlLbl val="0"/>
      </c:catAx>
      <c:valAx>
        <c:axId val="54723712"/>
        <c:scaling>
          <c:orientation val="minMax"/>
          <c:max val="35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6.5748369113998062E-2"/>
              <c:y val="5.4998107207752875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4455680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7.8433283104464069E-2"/>
          <c:y val="0.91249691344696282"/>
          <c:w val="0.88271126198008398"/>
          <c:h val="7.3440584822906593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自殺の時間帯別死亡数の推移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23261818330615133"/>
          <c:y val="3.739324651726226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1509040211844343"/>
          <c:y val="0.13173076923076923"/>
          <c:w val="0.83177337799367501"/>
          <c:h val="0.6365486826165960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'8 時間帯別'!$U$20</c:f>
              <c:strCache>
                <c:ptCount val="1"/>
                <c:pt idx="0">
                  <c:v>0-2時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時間帯別'!$B$24:$B$31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時間帯別'!$U$24:$U$31</c:f>
              <c:numCache>
                <c:formatCode>0.0_ </c:formatCode>
                <c:ptCount val="8"/>
                <c:pt idx="0">
                  <c:v>12.254901960784313</c:v>
                </c:pt>
                <c:pt idx="1">
                  <c:v>10.526315789473683</c:v>
                </c:pt>
                <c:pt idx="2">
                  <c:v>8.5889570552147241</c:v>
                </c:pt>
                <c:pt idx="3">
                  <c:v>4.3795620437956204</c:v>
                </c:pt>
                <c:pt idx="4">
                  <c:v>6.9230769230769234</c:v>
                </c:pt>
                <c:pt idx="5">
                  <c:v>7.7519379844961236</c:v>
                </c:pt>
                <c:pt idx="6">
                  <c:v>4.225352112676056</c:v>
                </c:pt>
                <c:pt idx="7">
                  <c:v>7.03125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A-4653-AF65-AE83E6F23241}"/>
            </c:ext>
          </c:extLst>
        </c:ser>
        <c:ser>
          <c:idx val="1"/>
          <c:order val="1"/>
          <c:tx>
            <c:strRef>
              <c:f>'8 時間帯別'!$V$20</c:f>
              <c:strCache>
                <c:ptCount val="1"/>
                <c:pt idx="0">
                  <c:v>2-4時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時間帯別'!$B$24:$B$31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時間帯別'!$V$24:$V$31</c:f>
              <c:numCache>
                <c:formatCode>0.0_ </c:formatCode>
                <c:ptCount val="8"/>
                <c:pt idx="0">
                  <c:v>4.9019607843137258</c:v>
                </c:pt>
                <c:pt idx="1">
                  <c:v>5.2631578947368416</c:v>
                </c:pt>
                <c:pt idx="2">
                  <c:v>11.042944785276074</c:v>
                </c:pt>
                <c:pt idx="3">
                  <c:v>5.1094890510948909</c:v>
                </c:pt>
                <c:pt idx="4">
                  <c:v>8.4615384615384617</c:v>
                </c:pt>
                <c:pt idx="5">
                  <c:v>10.852713178294573</c:v>
                </c:pt>
                <c:pt idx="6">
                  <c:v>4.929577464788732</c:v>
                </c:pt>
                <c:pt idx="7">
                  <c:v>3.125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2-4682-881A-EF748A4C8D45}"/>
            </c:ext>
          </c:extLst>
        </c:ser>
        <c:ser>
          <c:idx val="2"/>
          <c:order val="2"/>
          <c:tx>
            <c:strRef>
              <c:f>'8 時間帯別'!$W$20</c:f>
              <c:strCache>
                <c:ptCount val="1"/>
                <c:pt idx="0">
                  <c:v>4-6時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時間帯別'!$B$24:$B$31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時間帯別'!$W$24:$W$31</c:f>
              <c:numCache>
                <c:formatCode>0.0_ </c:formatCode>
                <c:ptCount val="8"/>
                <c:pt idx="0">
                  <c:v>7.8431372549019605</c:v>
                </c:pt>
                <c:pt idx="1">
                  <c:v>12.631578947368421</c:v>
                </c:pt>
                <c:pt idx="2">
                  <c:v>8.5889570552147241</c:v>
                </c:pt>
                <c:pt idx="3">
                  <c:v>16.058394160583941</c:v>
                </c:pt>
                <c:pt idx="4">
                  <c:v>12.307692307692308</c:v>
                </c:pt>
                <c:pt idx="5">
                  <c:v>16.279069767441861</c:v>
                </c:pt>
                <c:pt idx="6">
                  <c:v>8.4507042253521121</c:v>
                </c:pt>
                <c:pt idx="7">
                  <c:v>13.28125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2-4682-881A-EF748A4C8D45}"/>
            </c:ext>
          </c:extLst>
        </c:ser>
        <c:ser>
          <c:idx val="3"/>
          <c:order val="3"/>
          <c:tx>
            <c:strRef>
              <c:f>'8 時間帯別'!$X$20</c:f>
              <c:strCache>
                <c:ptCount val="1"/>
                <c:pt idx="0">
                  <c:v>6-8時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時間帯別'!$B$24:$B$31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時間帯別'!$X$24:$X$31</c:f>
              <c:numCache>
                <c:formatCode>0.0_ </c:formatCode>
                <c:ptCount val="8"/>
                <c:pt idx="0">
                  <c:v>9.3137254901960791</c:v>
                </c:pt>
                <c:pt idx="1">
                  <c:v>11.052631578947368</c:v>
                </c:pt>
                <c:pt idx="2">
                  <c:v>12.269938650306749</c:v>
                </c:pt>
                <c:pt idx="3">
                  <c:v>13.138686131386862</c:v>
                </c:pt>
                <c:pt idx="4">
                  <c:v>6.9230769230769234</c:v>
                </c:pt>
                <c:pt idx="5">
                  <c:v>7.7519379844961236</c:v>
                </c:pt>
                <c:pt idx="6">
                  <c:v>14.788732394366196</c:v>
                </c:pt>
                <c:pt idx="7">
                  <c:v>11.71875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B2-4682-881A-EF748A4C8D45}"/>
            </c:ext>
          </c:extLst>
        </c:ser>
        <c:ser>
          <c:idx val="4"/>
          <c:order val="4"/>
          <c:tx>
            <c:strRef>
              <c:f>'8 時間帯別'!$Y$20</c:f>
              <c:strCache>
                <c:ptCount val="1"/>
                <c:pt idx="0">
                  <c:v>8-10時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時間帯別'!$B$24:$B$31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時間帯別'!$Y$24:$Y$31</c:f>
              <c:numCache>
                <c:formatCode>0.0_ </c:formatCode>
                <c:ptCount val="8"/>
                <c:pt idx="0">
                  <c:v>8.3333333333333321</c:v>
                </c:pt>
                <c:pt idx="1">
                  <c:v>4.7368421052631584</c:v>
                </c:pt>
                <c:pt idx="2">
                  <c:v>4.9079754601226995</c:v>
                </c:pt>
                <c:pt idx="3">
                  <c:v>4.3795620437956204</c:v>
                </c:pt>
                <c:pt idx="4">
                  <c:v>5.384615384615385</c:v>
                </c:pt>
                <c:pt idx="5">
                  <c:v>6.9767441860465116</c:v>
                </c:pt>
                <c:pt idx="6">
                  <c:v>6.3380281690140841</c:v>
                </c:pt>
                <c:pt idx="7">
                  <c:v>8.59375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B2-4682-881A-EF748A4C8D45}"/>
            </c:ext>
          </c:extLst>
        </c:ser>
        <c:ser>
          <c:idx val="5"/>
          <c:order val="5"/>
          <c:tx>
            <c:strRef>
              <c:f>'8 時間帯別'!$Z$20</c:f>
              <c:strCache>
                <c:ptCount val="1"/>
                <c:pt idx="0">
                  <c:v>10-12時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時間帯別'!$B$24:$B$31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時間帯別'!$Z$24:$Z$31</c:f>
              <c:numCache>
                <c:formatCode>0.0_ </c:formatCode>
                <c:ptCount val="8"/>
                <c:pt idx="0">
                  <c:v>7.8431372549019605</c:v>
                </c:pt>
                <c:pt idx="1">
                  <c:v>9.4736842105263168</c:v>
                </c:pt>
                <c:pt idx="2">
                  <c:v>6.1349693251533743</c:v>
                </c:pt>
                <c:pt idx="3">
                  <c:v>10.948905109489052</c:v>
                </c:pt>
                <c:pt idx="4">
                  <c:v>13.076923076923078</c:v>
                </c:pt>
                <c:pt idx="5">
                  <c:v>9.3023255813953494</c:v>
                </c:pt>
                <c:pt idx="6">
                  <c:v>14.788732394366196</c:v>
                </c:pt>
                <c:pt idx="7">
                  <c:v>7.03125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B2-4682-881A-EF748A4C8D45}"/>
            </c:ext>
          </c:extLst>
        </c:ser>
        <c:ser>
          <c:idx val="6"/>
          <c:order val="6"/>
          <c:tx>
            <c:strRef>
              <c:f>'8 時間帯別'!$AA$20</c:f>
              <c:strCache>
                <c:ptCount val="1"/>
                <c:pt idx="0">
                  <c:v>12-14時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時間帯別'!$B$24:$B$31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時間帯別'!$AA$24:$AA$31</c:f>
              <c:numCache>
                <c:formatCode>0.0_ </c:formatCode>
                <c:ptCount val="8"/>
                <c:pt idx="0">
                  <c:v>10.294117647058822</c:v>
                </c:pt>
                <c:pt idx="1">
                  <c:v>11.052631578947368</c:v>
                </c:pt>
                <c:pt idx="2">
                  <c:v>12.883435582822086</c:v>
                </c:pt>
                <c:pt idx="3">
                  <c:v>15.328467153284672</c:v>
                </c:pt>
                <c:pt idx="4">
                  <c:v>10</c:v>
                </c:pt>
                <c:pt idx="5">
                  <c:v>4.6511627906976747</c:v>
                </c:pt>
                <c:pt idx="6">
                  <c:v>9.8591549295774641</c:v>
                </c:pt>
                <c:pt idx="7">
                  <c:v>8.59375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B2-4682-881A-EF748A4C8D45}"/>
            </c:ext>
          </c:extLst>
        </c:ser>
        <c:ser>
          <c:idx val="7"/>
          <c:order val="7"/>
          <c:tx>
            <c:strRef>
              <c:f>'8 時間帯別'!$AB$20</c:f>
              <c:strCache>
                <c:ptCount val="1"/>
                <c:pt idx="0">
                  <c:v>14-16時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時間帯別'!$B$24:$B$31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時間帯別'!$AB$24:$AB$31</c:f>
              <c:numCache>
                <c:formatCode>0.0_ </c:formatCode>
                <c:ptCount val="8"/>
                <c:pt idx="0">
                  <c:v>11.76470588235294</c:v>
                </c:pt>
                <c:pt idx="1">
                  <c:v>11.578947368421053</c:v>
                </c:pt>
                <c:pt idx="2">
                  <c:v>11.042944785276074</c:v>
                </c:pt>
                <c:pt idx="3">
                  <c:v>10.948905109489052</c:v>
                </c:pt>
                <c:pt idx="4">
                  <c:v>8.4615384615384617</c:v>
                </c:pt>
                <c:pt idx="5">
                  <c:v>10.077519379844961</c:v>
                </c:pt>
                <c:pt idx="6">
                  <c:v>12.676056338028168</c:v>
                </c:pt>
                <c:pt idx="7">
                  <c:v>19.53125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B2-4682-881A-EF748A4C8D45}"/>
            </c:ext>
          </c:extLst>
        </c:ser>
        <c:ser>
          <c:idx val="8"/>
          <c:order val="8"/>
          <c:tx>
            <c:strRef>
              <c:f>'8 時間帯別'!$AC$20</c:f>
              <c:strCache>
                <c:ptCount val="1"/>
                <c:pt idx="0">
                  <c:v>16-18時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時間帯別'!$B$24:$B$31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時間帯別'!$AC$24:$AC$31</c:f>
              <c:numCache>
                <c:formatCode>0.0_ </c:formatCode>
                <c:ptCount val="8"/>
                <c:pt idx="0">
                  <c:v>8.3333333333333321</c:v>
                </c:pt>
                <c:pt idx="1">
                  <c:v>10.526315789473683</c:v>
                </c:pt>
                <c:pt idx="2">
                  <c:v>10.429447852760736</c:v>
                </c:pt>
                <c:pt idx="3">
                  <c:v>10.948905109489052</c:v>
                </c:pt>
                <c:pt idx="4">
                  <c:v>15.384615384615385</c:v>
                </c:pt>
                <c:pt idx="5">
                  <c:v>10.077519379844961</c:v>
                </c:pt>
                <c:pt idx="6">
                  <c:v>9.8591549295774641</c:v>
                </c:pt>
                <c:pt idx="7">
                  <c:v>9.375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B2-4682-881A-EF748A4C8D45}"/>
            </c:ext>
          </c:extLst>
        </c:ser>
        <c:ser>
          <c:idx val="9"/>
          <c:order val="9"/>
          <c:tx>
            <c:strRef>
              <c:f>'8 時間帯別'!$AD$20</c:f>
              <c:strCache>
                <c:ptCount val="1"/>
                <c:pt idx="0">
                  <c:v>18-20時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時間帯別'!$B$24:$B$31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時間帯別'!$AD$24:$AD$31</c:f>
              <c:numCache>
                <c:formatCode>0.0_ </c:formatCode>
                <c:ptCount val="8"/>
                <c:pt idx="0">
                  <c:v>4.9019607843137258</c:v>
                </c:pt>
                <c:pt idx="1">
                  <c:v>4.7368421052631584</c:v>
                </c:pt>
                <c:pt idx="2">
                  <c:v>6.1349693251533743</c:v>
                </c:pt>
                <c:pt idx="3">
                  <c:v>3.6496350364963499</c:v>
                </c:pt>
                <c:pt idx="4">
                  <c:v>6.9230769230769234</c:v>
                </c:pt>
                <c:pt idx="5">
                  <c:v>10.077519379844961</c:v>
                </c:pt>
                <c:pt idx="6">
                  <c:v>5.6338028169014089</c:v>
                </c:pt>
                <c:pt idx="7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B2-4682-881A-EF748A4C8D45}"/>
            </c:ext>
          </c:extLst>
        </c:ser>
        <c:ser>
          <c:idx val="10"/>
          <c:order val="10"/>
          <c:tx>
            <c:strRef>
              <c:f>'8 時間帯別'!$AE$20</c:f>
              <c:strCache>
                <c:ptCount val="1"/>
                <c:pt idx="0">
                  <c:v>20-22時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時間帯別'!$B$24:$B$31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時間帯別'!$AE$24:$AE$31</c:f>
              <c:numCache>
                <c:formatCode>0.0_ </c:formatCode>
                <c:ptCount val="8"/>
                <c:pt idx="0">
                  <c:v>4.9019607843137258</c:v>
                </c:pt>
                <c:pt idx="1">
                  <c:v>3.1578947368421053</c:v>
                </c:pt>
                <c:pt idx="2">
                  <c:v>4.9079754601226995</c:v>
                </c:pt>
                <c:pt idx="3">
                  <c:v>2.1897810218978102</c:v>
                </c:pt>
                <c:pt idx="4">
                  <c:v>1.5384615384615385</c:v>
                </c:pt>
                <c:pt idx="5">
                  <c:v>4.6511627906976747</c:v>
                </c:pt>
                <c:pt idx="6">
                  <c:v>4.929577464788732</c:v>
                </c:pt>
                <c:pt idx="7">
                  <c:v>3.125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B2-4682-881A-EF748A4C8D45}"/>
            </c:ext>
          </c:extLst>
        </c:ser>
        <c:ser>
          <c:idx val="11"/>
          <c:order val="11"/>
          <c:tx>
            <c:strRef>
              <c:f>'8 時間帯別'!$AF$20</c:f>
              <c:strCache>
                <c:ptCount val="1"/>
                <c:pt idx="0">
                  <c:v>22-24時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時間帯別'!$B$24:$B$31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時間帯別'!$AF$24:$AF$31</c:f>
              <c:numCache>
                <c:formatCode>0.0_ </c:formatCode>
                <c:ptCount val="8"/>
                <c:pt idx="0">
                  <c:v>9.3137254901960791</c:v>
                </c:pt>
                <c:pt idx="1">
                  <c:v>5.2631578947368416</c:v>
                </c:pt>
                <c:pt idx="2">
                  <c:v>3.0674846625766872</c:v>
                </c:pt>
                <c:pt idx="3">
                  <c:v>2.9197080291970803</c:v>
                </c:pt>
                <c:pt idx="4">
                  <c:v>4.6153846153846159</c:v>
                </c:pt>
                <c:pt idx="5">
                  <c:v>1.5503875968992249</c:v>
                </c:pt>
                <c:pt idx="6">
                  <c:v>3.5211267605633805</c:v>
                </c:pt>
                <c:pt idx="7">
                  <c:v>2.34375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B2-4682-881A-EF748A4C8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54766208"/>
        <c:axId val="54776192"/>
        <c:axId val="0"/>
      </c:bar3DChart>
      <c:catAx>
        <c:axId val="547662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4776192"/>
        <c:crosses val="autoZero"/>
        <c:auto val="1"/>
        <c:lblAlgn val="ctr"/>
        <c:lblOffset val="100"/>
        <c:noMultiLvlLbl val="0"/>
      </c:catAx>
      <c:valAx>
        <c:axId val="5477619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547662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1.7140510901483851E-2"/>
          <c:y val="0.87699386735311913"/>
          <c:w val="0.96053007850633376"/>
          <c:h val="9.4159978800726823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年齢階級別自殺死亡割合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33708107203731"/>
          <c:y val="9.3692063692429078E-2"/>
          <c:w val="0.81783480252219465"/>
          <c:h val="0.6404963878563468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'2 年齢別・同居の有無別'!$P$36</c:f>
              <c:strCache>
                <c:ptCount val="1"/>
                <c:pt idx="0">
                  <c:v>20歳未満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年齢別・同居の有無別'!$P$37:$P$47</c:f>
              <c:numCache>
                <c:formatCode>0.0_ </c:formatCode>
                <c:ptCount val="11"/>
                <c:pt idx="0">
                  <c:v>2.464788732394366</c:v>
                </c:pt>
                <c:pt idx="1">
                  <c:v>0.72992700729927007</c:v>
                </c:pt>
                <c:pt idx="2">
                  <c:v>3.3195020746887969</c:v>
                </c:pt>
                <c:pt idx="3">
                  <c:v>2.7027027027027026</c:v>
                </c:pt>
                <c:pt idx="4">
                  <c:v>1.2711864406779663</c:v>
                </c:pt>
                <c:pt idx="5">
                  <c:v>1.9900497512437811</c:v>
                </c:pt>
                <c:pt idx="6">
                  <c:v>0.49019607843137253</c:v>
                </c:pt>
                <c:pt idx="7">
                  <c:v>3.4285714285714288</c:v>
                </c:pt>
                <c:pt idx="8">
                  <c:v>1.1695906432748537</c:v>
                </c:pt>
                <c:pt idx="9">
                  <c:v>4.7368421052631584</c:v>
                </c:pt>
                <c:pt idx="10">
                  <c:v>3.4682080924855487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2-449F-A71B-F980B3F63B39}"/>
            </c:ext>
          </c:extLst>
        </c:ser>
        <c:ser>
          <c:idx val="1"/>
          <c:order val="1"/>
          <c:tx>
            <c:strRef>
              <c:f>'2 年齢別・同居の有無別'!$Q$36</c:f>
              <c:strCache>
                <c:ptCount val="1"/>
                <c:pt idx="0">
                  <c:v>20～29歳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年齢別・同居の有無別'!$Q$37:$Q$47</c:f>
              <c:numCache>
                <c:formatCode>0.0_ </c:formatCode>
                <c:ptCount val="11"/>
                <c:pt idx="0">
                  <c:v>10.56338028169014</c:v>
                </c:pt>
                <c:pt idx="1">
                  <c:v>8.3941605839416056</c:v>
                </c:pt>
                <c:pt idx="2">
                  <c:v>11.618257261410788</c:v>
                </c:pt>
                <c:pt idx="3">
                  <c:v>10.424710424710424</c:v>
                </c:pt>
                <c:pt idx="4">
                  <c:v>6.7796610169491522</c:v>
                </c:pt>
                <c:pt idx="5">
                  <c:v>9.4527363184079594</c:v>
                </c:pt>
                <c:pt idx="6">
                  <c:v>9.8039215686274517</c:v>
                </c:pt>
                <c:pt idx="7">
                  <c:v>8.5714285714285712</c:v>
                </c:pt>
                <c:pt idx="8">
                  <c:v>8.7719298245614024</c:v>
                </c:pt>
                <c:pt idx="9">
                  <c:v>8.4210526315789469</c:v>
                </c:pt>
                <c:pt idx="10">
                  <c:v>6.3583815028901727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2-449F-A71B-F980B3F63B39}"/>
            </c:ext>
          </c:extLst>
        </c:ser>
        <c:ser>
          <c:idx val="2"/>
          <c:order val="2"/>
          <c:tx>
            <c:strRef>
              <c:f>'2 年齢別・同居の有無別'!$R$36</c:f>
              <c:strCache>
                <c:ptCount val="1"/>
                <c:pt idx="0">
                  <c:v>30～39歳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年齢別・同居の有無別'!$R$37:$R$47</c:f>
              <c:numCache>
                <c:formatCode>0.0_ </c:formatCode>
                <c:ptCount val="11"/>
                <c:pt idx="0">
                  <c:v>13.732394366197184</c:v>
                </c:pt>
                <c:pt idx="1">
                  <c:v>10.948905109489052</c:v>
                </c:pt>
                <c:pt idx="2">
                  <c:v>13.278008298755188</c:v>
                </c:pt>
                <c:pt idx="3">
                  <c:v>11.583011583011583</c:v>
                </c:pt>
                <c:pt idx="4">
                  <c:v>13.559322033898304</c:v>
                </c:pt>
                <c:pt idx="5">
                  <c:v>12.935323383084576</c:v>
                </c:pt>
                <c:pt idx="6">
                  <c:v>15.196078431372548</c:v>
                </c:pt>
                <c:pt idx="7">
                  <c:v>13.142857142857142</c:v>
                </c:pt>
                <c:pt idx="8">
                  <c:v>12.280701754385964</c:v>
                </c:pt>
                <c:pt idx="9">
                  <c:v>7.3684210526315779</c:v>
                </c:pt>
                <c:pt idx="10">
                  <c:v>11.560693641618498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62-449F-A71B-F980B3F63B39}"/>
            </c:ext>
          </c:extLst>
        </c:ser>
        <c:ser>
          <c:idx val="3"/>
          <c:order val="3"/>
          <c:tx>
            <c:strRef>
              <c:f>'2 年齢別・同居の有無別'!$S$36</c:f>
              <c:strCache>
                <c:ptCount val="1"/>
                <c:pt idx="0">
                  <c:v>40～49歳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年齢別・同居の有無別'!$S$37:$S$47</c:f>
              <c:numCache>
                <c:formatCode>0.0_ </c:formatCode>
                <c:ptCount val="11"/>
                <c:pt idx="0">
                  <c:v>15.845070422535212</c:v>
                </c:pt>
                <c:pt idx="1">
                  <c:v>12.408759124087592</c:v>
                </c:pt>
                <c:pt idx="2">
                  <c:v>19.502074688796682</c:v>
                </c:pt>
                <c:pt idx="3">
                  <c:v>16.602316602316602</c:v>
                </c:pt>
                <c:pt idx="4">
                  <c:v>16.525423728813561</c:v>
                </c:pt>
                <c:pt idx="5">
                  <c:v>13.930348258706468</c:v>
                </c:pt>
                <c:pt idx="6">
                  <c:v>19.117647058823529</c:v>
                </c:pt>
                <c:pt idx="7">
                  <c:v>17.142857142857142</c:v>
                </c:pt>
                <c:pt idx="8">
                  <c:v>17.543859649122805</c:v>
                </c:pt>
                <c:pt idx="9">
                  <c:v>17.894736842105264</c:v>
                </c:pt>
                <c:pt idx="10">
                  <c:v>22.543352601156069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62-449F-A71B-F980B3F63B39}"/>
            </c:ext>
          </c:extLst>
        </c:ser>
        <c:ser>
          <c:idx val="4"/>
          <c:order val="4"/>
          <c:tx>
            <c:strRef>
              <c:f>'2 年齢別・同居の有無別'!$T$36</c:f>
              <c:strCache>
                <c:ptCount val="1"/>
                <c:pt idx="0">
                  <c:v>50～59歳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年齢別・同居の有無別'!$T$37:$T$47</c:f>
              <c:numCache>
                <c:formatCode>0.0_ </c:formatCode>
                <c:ptCount val="11"/>
                <c:pt idx="0">
                  <c:v>22.887323943661972</c:v>
                </c:pt>
                <c:pt idx="1">
                  <c:v>21.897810218978105</c:v>
                </c:pt>
                <c:pt idx="2">
                  <c:v>17.427385892116181</c:v>
                </c:pt>
                <c:pt idx="3">
                  <c:v>19.305019305019304</c:v>
                </c:pt>
                <c:pt idx="4">
                  <c:v>20.762711864406779</c:v>
                </c:pt>
                <c:pt idx="5">
                  <c:v>22.388059701492537</c:v>
                </c:pt>
                <c:pt idx="6">
                  <c:v>19.117647058823529</c:v>
                </c:pt>
                <c:pt idx="7">
                  <c:v>14.857142857142858</c:v>
                </c:pt>
                <c:pt idx="8">
                  <c:v>12.280701754385964</c:v>
                </c:pt>
                <c:pt idx="9">
                  <c:v>15.263157894736842</c:v>
                </c:pt>
                <c:pt idx="10">
                  <c:v>16.184971098265898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62-449F-A71B-F980B3F63B39}"/>
            </c:ext>
          </c:extLst>
        </c:ser>
        <c:ser>
          <c:idx val="5"/>
          <c:order val="5"/>
          <c:tx>
            <c:strRef>
              <c:f>'2 年齢別・同居の有無別'!$U$36</c:f>
              <c:strCache>
                <c:ptCount val="1"/>
                <c:pt idx="0">
                  <c:v>60～69歳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年齢別・同居の有無別'!$U$37:$U$47</c:f>
              <c:numCache>
                <c:formatCode>0.0_ </c:formatCode>
                <c:ptCount val="11"/>
                <c:pt idx="0">
                  <c:v>14.43661971830986</c:v>
                </c:pt>
                <c:pt idx="1">
                  <c:v>20.437956204379564</c:v>
                </c:pt>
                <c:pt idx="2">
                  <c:v>13.692946058091287</c:v>
                </c:pt>
                <c:pt idx="3">
                  <c:v>16.602316602316602</c:v>
                </c:pt>
                <c:pt idx="4">
                  <c:v>15.677966101694915</c:v>
                </c:pt>
                <c:pt idx="5">
                  <c:v>12.437810945273633</c:v>
                </c:pt>
                <c:pt idx="6">
                  <c:v>18.137254901960784</c:v>
                </c:pt>
                <c:pt idx="7">
                  <c:v>14.285714285714285</c:v>
                </c:pt>
                <c:pt idx="8">
                  <c:v>22.807017543859647</c:v>
                </c:pt>
                <c:pt idx="9">
                  <c:v>16.315789473684212</c:v>
                </c:pt>
                <c:pt idx="10">
                  <c:v>15.606936416184972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62-449F-A71B-F980B3F63B39}"/>
            </c:ext>
          </c:extLst>
        </c:ser>
        <c:ser>
          <c:idx val="6"/>
          <c:order val="6"/>
          <c:tx>
            <c:strRef>
              <c:f>'2 年齢別・同居の有無別'!$V$36</c:f>
              <c:strCache>
                <c:ptCount val="1"/>
                <c:pt idx="0">
                  <c:v>70～79歳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年齢別・同居の有無別'!$V$37:$V$47</c:f>
              <c:numCache>
                <c:formatCode>0.0_ </c:formatCode>
                <c:ptCount val="11"/>
                <c:pt idx="0">
                  <c:v>11.267605633802818</c:v>
                </c:pt>
                <c:pt idx="1">
                  <c:v>14.963503649635038</c:v>
                </c:pt>
                <c:pt idx="2">
                  <c:v>9.5435684647302903</c:v>
                </c:pt>
                <c:pt idx="3">
                  <c:v>13.127413127413126</c:v>
                </c:pt>
                <c:pt idx="4">
                  <c:v>12.288135593220339</c:v>
                </c:pt>
                <c:pt idx="5">
                  <c:v>11.940298507462686</c:v>
                </c:pt>
                <c:pt idx="6">
                  <c:v>8.8235294117647065</c:v>
                </c:pt>
                <c:pt idx="7">
                  <c:v>13.142857142857142</c:v>
                </c:pt>
                <c:pt idx="8">
                  <c:v>9.9415204678362574</c:v>
                </c:pt>
                <c:pt idx="9">
                  <c:v>11.578947368421053</c:v>
                </c:pt>
                <c:pt idx="10">
                  <c:v>12.138728323699421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62-449F-A71B-F980B3F63B39}"/>
            </c:ext>
          </c:extLst>
        </c:ser>
        <c:ser>
          <c:idx val="7"/>
          <c:order val="7"/>
          <c:tx>
            <c:strRef>
              <c:f>'2 年齢別・同居の有無別'!$W$36</c:f>
              <c:strCache>
                <c:ptCount val="1"/>
                <c:pt idx="0">
                  <c:v>80歳以上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年齢別・同居の有無別'!$W$37:$W$47</c:f>
              <c:numCache>
                <c:formatCode>0.0_ </c:formatCode>
                <c:ptCount val="11"/>
                <c:pt idx="0">
                  <c:v>8.8028169014084501</c:v>
                </c:pt>
                <c:pt idx="1">
                  <c:v>10.218978102189782</c:v>
                </c:pt>
                <c:pt idx="2">
                  <c:v>11.618257261410788</c:v>
                </c:pt>
                <c:pt idx="3">
                  <c:v>9.6525096525096519</c:v>
                </c:pt>
                <c:pt idx="4">
                  <c:v>13.135593220338984</c:v>
                </c:pt>
                <c:pt idx="5">
                  <c:v>14.925373134328357</c:v>
                </c:pt>
                <c:pt idx="6">
                  <c:v>9.3137254901960791</c:v>
                </c:pt>
                <c:pt idx="7">
                  <c:v>15.428571428571427</c:v>
                </c:pt>
                <c:pt idx="8">
                  <c:v>15.204678362573098</c:v>
                </c:pt>
                <c:pt idx="9">
                  <c:v>18.421052631578945</c:v>
                </c:pt>
                <c:pt idx="10">
                  <c:v>12.138728323699421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62-449F-A71B-F980B3F63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136435584"/>
        <c:axId val="136437120"/>
        <c:axId val="0"/>
      </c:bar3DChart>
      <c:catAx>
        <c:axId val="1364355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36437120"/>
        <c:crosses val="autoZero"/>
        <c:auto val="1"/>
        <c:lblAlgn val="ctr"/>
        <c:lblOffset val="100"/>
        <c:noMultiLvlLbl val="0"/>
      </c:catAx>
      <c:valAx>
        <c:axId val="13643712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364355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4888141967328711"/>
          <c:y val="0.82870436649964208"/>
          <c:w val="0.78080620519449995"/>
          <c:h val="0.1434327278692436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自殺の時間帯別死亡数の推移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23261811023622053"/>
          <c:y val="2.777777777777777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2696865007686955"/>
          <c:y val="0.1221153846153846"/>
          <c:w val="0.81230357341189807"/>
          <c:h val="0.6561356753482738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'8 時間帯別'!$U$34</c:f>
              <c:strCache>
                <c:ptCount val="1"/>
                <c:pt idx="0">
                  <c:v>0-2時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時間帯別'!$B$38:$B$45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時間帯別'!$U$38:$U$45</c:f>
              <c:numCache>
                <c:formatCode>0.0_ </c:formatCode>
                <c:ptCount val="8"/>
                <c:pt idx="0">
                  <c:v>7.2289156626506017</c:v>
                </c:pt>
                <c:pt idx="1">
                  <c:v>8.5714285714285712</c:v>
                </c:pt>
                <c:pt idx="2">
                  <c:v>4.7058823529411766</c:v>
                </c:pt>
                <c:pt idx="3">
                  <c:v>10.606060606060606</c:v>
                </c:pt>
                <c:pt idx="4">
                  <c:v>0</c:v>
                </c:pt>
                <c:pt idx="5">
                  <c:v>6.8493150684931505</c:v>
                </c:pt>
                <c:pt idx="6">
                  <c:v>10.76923076923077</c:v>
                </c:pt>
                <c:pt idx="7">
                  <c:v>3.79746835443038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0-4CE5-BACF-6769B13FB538}"/>
            </c:ext>
          </c:extLst>
        </c:ser>
        <c:ser>
          <c:idx val="1"/>
          <c:order val="1"/>
          <c:tx>
            <c:strRef>
              <c:f>'8 時間帯別'!$V$34</c:f>
              <c:strCache>
                <c:ptCount val="1"/>
                <c:pt idx="0">
                  <c:v>2-4時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時間帯別'!$B$38:$B$45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時間帯別'!$V$38:$V$45</c:f>
              <c:numCache>
                <c:formatCode>0.0_ </c:formatCode>
                <c:ptCount val="8"/>
                <c:pt idx="0">
                  <c:v>2.4096385542168677</c:v>
                </c:pt>
                <c:pt idx="1">
                  <c:v>4.7619047619047619</c:v>
                </c:pt>
                <c:pt idx="2">
                  <c:v>8.235294117647058</c:v>
                </c:pt>
                <c:pt idx="3">
                  <c:v>6.0606060606060606</c:v>
                </c:pt>
                <c:pt idx="4">
                  <c:v>3.4482758620689653</c:v>
                </c:pt>
                <c:pt idx="5">
                  <c:v>5.4794520547945202</c:v>
                </c:pt>
                <c:pt idx="6">
                  <c:v>3.0769230769230771</c:v>
                </c:pt>
                <c:pt idx="7">
                  <c:v>10.126582278481013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2-4141-A993-590725921888}"/>
            </c:ext>
          </c:extLst>
        </c:ser>
        <c:ser>
          <c:idx val="2"/>
          <c:order val="2"/>
          <c:tx>
            <c:strRef>
              <c:f>'8 時間帯別'!$W$34</c:f>
              <c:strCache>
                <c:ptCount val="1"/>
                <c:pt idx="0">
                  <c:v>4-6時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時間帯別'!$B$38:$B$45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時間帯別'!$W$38:$W$45</c:f>
              <c:numCache>
                <c:formatCode>0.0_ </c:formatCode>
                <c:ptCount val="8"/>
                <c:pt idx="0">
                  <c:v>8.4337349397590362</c:v>
                </c:pt>
                <c:pt idx="1">
                  <c:v>11.428571428571429</c:v>
                </c:pt>
                <c:pt idx="2">
                  <c:v>9.4117647058823533</c:v>
                </c:pt>
                <c:pt idx="3">
                  <c:v>3.0303030303030303</c:v>
                </c:pt>
                <c:pt idx="4">
                  <c:v>12.068965517241379</c:v>
                </c:pt>
                <c:pt idx="5">
                  <c:v>15.068493150684931</c:v>
                </c:pt>
                <c:pt idx="6">
                  <c:v>12.307692307692308</c:v>
                </c:pt>
                <c:pt idx="7">
                  <c:v>12.658227848101266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2-4141-A993-590725921888}"/>
            </c:ext>
          </c:extLst>
        </c:ser>
        <c:ser>
          <c:idx val="3"/>
          <c:order val="3"/>
          <c:tx>
            <c:strRef>
              <c:f>'8 時間帯別'!$X$34</c:f>
              <c:strCache>
                <c:ptCount val="1"/>
                <c:pt idx="0">
                  <c:v>6-8時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時間帯別'!$B$38:$B$45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時間帯別'!$X$38:$X$45</c:f>
              <c:numCache>
                <c:formatCode>0.0_ </c:formatCode>
                <c:ptCount val="8"/>
                <c:pt idx="0">
                  <c:v>16.867469879518072</c:v>
                </c:pt>
                <c:pt idx="1">
                  <c:v>10.476190476190476</c:v>
                </c:pt>
                <c:pt idx="2">
                  <c:v>7.0588235294117645</c:v>
                </c:pt>
                <c:pt idx="3">
                  <c:v>6.0606060606060606</c:v>
                </c:pt>
                <c:pt idx="4">
                  <c:v>6.8965517241379306</c:v>
                </c:pt>
                <c:pt idx="5">
                  <c:v>5.4794520547945202</c:v>
                </c:pt>
                <c:pt idx="6">
                  <c:v>6.1538461538461542</c:v>
                </c:pt>
                <c:pt idx="7">
                  <c:v>7.59493670886076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A2-4141-A993-590725921888}"/>
            </c:ext>
          </c:extLst>
        </c:ser>
        <c:ser>
          <c:idx val="4"/>
          <c:order val="4"/>
          <c:tx>
            <c:strRef>
              <c:f>'8 時間帯別'!$Y$34</c:f>
              <c:strCache>
                <c:ptCount val="1"/>
                <c:pt idx="0">
                  <c:v>8-10時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時間帯別'!$B$38:$B$45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時間帯別'!$Y$38:$Y$45</c:f>
              <c:numCache>
                <c:formatCode>0.0_ </c:formatCode>
                <c:ptCount val="8"/>
                <c:pt idx="0">
                  <c:v>6.024096385542169</c:v>
                </c:pt>
                <c:pt idx="1">
                  <c:v>9.5238095238095237</c:v>
                </c:pt>
                <c:pt idx="2">
                  <c:v>1.1764705882352942</c:v>
                </c:pt>
                <c:pt idx="3">
                  <c:v>7.5757575757575761</c:v>
                </c:pt>
                <c:pt idx="4">
                  <c:v>10.344827586206897</c:v>
                </c:pt>
                <c:pt idx="5">
                  <c:v>2.7397260273972601</c:v>
                </c:pt>
                <c:pt idx="6">
                  <c:v>3.0769230769230771</c:v>
                </c:pt>
                <c:pt idx="7">
                  <c:v>11.39240506329114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A2-4141-A993-590725921888}"/>
            </c:ext>
          </c:extLst>
        </c:ser>
        <c:ser>
          <c:idx val="5"/>
          <c:order val="5"/>
          <c:tx>
            <c:strRef>
              <c:f>'8 時間帯別'!$Z$34</c:f>
              <c:strCache>
                <c:ptCount val="1"/>
                <c:pt idx="0">
                  <c:v>10-12時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時間帯別'!$B$38:$B$45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時間帯別'!$Z$38:$Z$45</c:f>
              <c:numCache>
                <c:formatCode>0.0_ </c:formatCode>
                <c:ptCount val="8"/>
                <c:pt idx="0">
                  <c:v>6.024096385542169</c:v>
                </c:pt>
                <c:pt idx="1">
                  <c:v>6.666666666666667</c:v>
                </c:pt>
                <c:pt idx="2">
                  <c:v>10.588235294117647</c:v>
                </c:pt>
                <c:pt idx="3">
                  <c:v>12.121212121212121</c:v>
                </c:pt>
                <c:pt idx="4">
                  <c:v>22.413793103448278</c:v>
                </c:pt>
                <c:pt idx="5">
                  <c:v>9.5890410958904102</c:v>
                </c:pt>
                <c:pt idx="6">
                  <c:v>13.846153846153847</c:v>
                </c:pt>
                <c:pt idx="7">
                  <c:v>7.59493670886076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A2-4141-A993-590725921888}"/>
            </c:ext>
          </c:extLst>
        </c:ser>
        <c:ser>
          <c:idx val="6"/>
          <c:order val="6"/>
          <c:tx>
            <c:strRef>
              <c:f>'8 時間帯別'!$AA$34</c:f>
              <c:strCache>
                <c:ptCount val="1"/>
                <c:pt idx="0">
                  <c:v>12-14時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時間帯別'!$B$38:$B$45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時間帯別'!$AA$38:$AA$45</c:f>
              <c:numCache>
                <c:formatCode>0.0_ </c:formatCode>
                <c:ptCount val="8"/>
                <c:pt idx="0">
                  <c:v>10.843373493975903</c:v>
                </c:pt>
                <c:pt idx="1">
                  <c:v>14.285714285714285</c:v>
                </c:pt>
                <c:pt idx="2">
                  <c:v>16.470588235294116</c:v>
                </c:pt>
                <c:pt idx="3">
                  <c:v>19.696969696969695</c:v>
                </c:pt>
                <c:pt idx="4">
                  <c:v>12.068965517241379</c:v>
                </c:pt>
                <c:pt idx="5">
                  <c:v>9.5890410958904102</c:v>
                </c:pt>
                <c:pt idx="6">
                  <c:v>13.846153846153847</c:v>
                </c:pt>
                <c:pt idx="7">
                  <c:v>16.455696202531644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A2-4141-A993-590725921888}"/>
            </c:ext>
          </c:extLst>
        </c:ser>
        <c:ser>
          <c:idx val="7"/>
          <c:order val="7"/>
          <c:tx>
            <c:strRef>
              <c:f>'8 時間帯別'!$AB$34</c:f>
              <c:strCache>
                <c:ptCount val="1"/>
                <c:pt idx="0">
                  <c:v>14-16時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時間帯別'!$B$38:$B$45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時間帯別'!$AB$38:$AB$45</c:f>
              <c:numCache>
                <c:formatCode>0.0_ </c:formatCode>
                <c:ptCount val="8"/>
                <c:pt idx="0">
                  <c:v>16.867469879518072</c:v>
                </c:pt>
                <c:pt idx="1">
                  <c:v>14.285714285714285</c:v>
                </c:pt>
                <c:pt idx="2">
                  <c:v>12.941176470588237</c:v>
                </c:pt>
                <c:pt idx="3">
                  <c:v>10.606060606060606</c:v>
                </c:pt>
                <c:pt idx="4">
                  <c:v>1.7241379310344827</c:v>
                </c:pt>
                <c:pt idx="5">
                  <c:v>20.547945205479451</c:v>
                </c:pt>
                <c:pt idx="6">
                  <c:v>10.76923076923077</c:v>
                </c:pt>
                <c:pt idx="7">
                  <c:v>8.8607594936708853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A2-4141-A993-590725921888}"/>
            </c:ext>
          </c:extLst>
        </c:ser>
        <c:ser>
          <c:idx val="8"/>
          <c:order val="8"/>
          <c:tx>
            <c:strRef>
              <c:f>'8 時間帯別'!$AC$34</c:f>
              <c:strCache>
                <c:ptCount val="1"/>
                <c:pt idx="0">
                  <c:v>16-18時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時間帯別'!$B$38:$B$45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時間帯別'!$AC$38:$AC$45</c:f>
              <c:numCache>
                <c:formatCode>0.0_ </c:formatCode>
                <c:ptCount val="8"/>
                <c:pt idx="0">
                  <c:v>15.66265060240964</c:v>
                </c:pt>
                <c:pt idx="1">
                  <c:v>7.6190476190476195</c:v>
                </c:pt>
                <c:pt idx="2">
                  <c:v>11.76470588235294</c:v>
                </c:pt>
                <c:pt idx="3">
                  <c:v>10.606060606060606</c:v>
                </c:pt>
                <c:pt idx="4">
                  <c:v>10.344827586206897</c:v>
                </c:pt>
                <c:pt idx="5">
                  <c:v>8.2191780821917799</c:v>
                </c:pt>
                <c:pt idx="6">
                  <c:v>6.1538461538461542</c:v>
                </c:pt>
                <c:pt idx="7">
                  <c:v>5.0632911392405067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A2-4141-A993-590725921888}"/>
            </c:ext>
          </c:extLst>
        </c:ser>
        <c:ser>
          <c:idx val="9"/>
          <c:order val="9"/>
          <c:tx>
            <c:strRef>
              <c:f>'8 時間帯別'!$AD$34</c:f>
              <c:strCache>
                <c:ptCount val="1"/>
                <c:pt idx="0">
                  <c:v>18-20時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時間帯別'!$B$38:$B$45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時間帯別'!$AD$38:$AD$45</c:f>
              <c:numCache>
                <c:formatCode>0.0_ </c:formatCode>
                <c:ptCount val="8"/>
                <c:pt idx="0">
                  <c:v>4.8192771084337354</c:v>
                </c:pt>
                <c:pt idx="1">
                  <c:v>6.666666666666667</c:v>
                </c:pt>
                <c:pt idx="2">
                  <c:v>9.4117647058823533</c:v>
                </c:pt>
                <c:pt idx="3">
                  <c:v>7.5757575757575761</c:v>
                </c:pt>
                <c:pt idx="4">
                  <c:v>12.068965517241379</c:v>
                </c:pt>
                <c:pt idx="5">
                  <c:v>6.8493150684931505</c:v>
                </c:pt>
                <c:pt idx="6">
                  <c:v>9.2307692307692317</c:v>
                </c:pt>
                <c:pt idx="7">
                  <c:v>6.3291139240506329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A2-4141-A993-590725921888}"/>
            </c:ext>
          </c:extLst>
        </c:ser>
        <c:ser>
          <c:idx val="10"/>
          <c:order val="10"/>
          <c:tx>
            <c:strRef>
              <c:f>'8 時間帯別'!$AE$34</c:f>
              <c:strCache>
                <c:ptCount val="1"/>
                <c:pt idx="0">
                  <c:v>20-22時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時間帯別'!$B$38:$B$45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時間帯別'!$AE$38:$AE$45</c:f>
              <c:numCache>
                <c:formatCode>0.0_ </c:formatCode>
                <c:ptCount val="8"/>
                <c:pt idx="0">
                  <c:v>2.4096385542168677</c:v>
                </c:pt>
                <c:pt idx="1">
                  <c:v>2.8571428571428572</c:v>
                </c:pt>
                <c:pt idx="2">
                  <c:v>2.3529411764705883</c:v>
                </c:pt>
                <c:pt idx="3">
                  <c:v>3.0303030303030303</c:v>
                </c:pt>
                <c:pt idx="4">
                  <c:v>5.1724137931034484</c:v>
                </c:pt>
                <c:pt idx="5">
                  <c:v>4.10958904109589</c:v>
                </c:pt>
                <c:pt idx="6">
                  <c:v>7.6923076923076925</c:v>
                </c:pt>
                <c:pt idx="7">
                  <c:v>6.3291139240506329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A2-4141-A993-590725921888}"/>
            </c:ext>
          </c:extLst>
        </c:ser>
        <c:ser>
          <c:idx val="11"/>
          <c:order val="11"/>
          <c:tx>
            <c:strRef>
              <c:f>'8 時間帯別'!$AF$34</c:f>
              <c:strCache>
                <c:ptCount val="1"/>
                <c:pt idx="0">
                  <c:v>22-24時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'8 時間帯別'!$B$38:$B$45</c:f>
              <c:strCache>
                <c:ptCount val="8"/>
                <c:pt idx="0">
                  <c:v>Ｈ25年</c:v>
                </c:pt>
                <c:pt idx="1">
                  <c:v>Ｈ26年</c:v>
                </c:pt>
                <c:pt idx="2">
                  <c:v>Ｈ27年</c:v>
                </c:pt>
                <c:pt idx="3">
                  <c:v>Ｈ28年</c:v>
                </c:pt>
                <c:pt idx="4">
                  <c:v>Ｈ29年</c:v>
                </c:pt>
                <c:pt idx="5">
                  <c:v>Ｈ30年</c:v>
                </c:pt>
                <c:pt idx="6">
                  <c:v>Ｒ元年</c:v>
                </c:pt>
                <c:pt idx="7">
                  <c:v>Ｒ2年</c:v>
                </c:pt>
              </c:strCache>
            </c:strRef>
          </c:cat>
          <c:val>
            <c:numRef>
              <c:f>'8 時間帯別'!$AF$38:$AF$45</c:f>
              <c:numCache>
                <c:formatCode>0.0_ </c:formatCode>
                <c:ptCount val="8"/>
                <c:pt idx="0">
                  <c:v>2.4096385542168677</c:v>
                </c:pt>
                <c:pt idx="1">
                  <c:v>2.8571428571428572</c:v>
                </c:pt>
                <c:pt idx="2">
                  <c:v>5.8823529411764701</c:v>
                </c:pt>
                <c:pt idx="3">
                  <c:v>3.0303030303030303</c:v>
                </c:pt>
                <c:pt idx="4">
                  <c:v>3.4482758620689653</c:v>
                </c:pt>
                <c:pt idx="5">
                  <c:v>5.4794520547945202</c:v>
                </c:pt>
                <c:pt idx="6">
                  <c:v>3.0769230769230771</c:v>
                </c:pt>
                <c:pt idx="7">
                  <c:v>3.79746835443038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A2-4141-A993-59072592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54814592"/>
        <c:axId val="54816128"/>
        <c:axId val="0"/>
      </c:bar3DChart>
      <c:catAx>
        <c:axId val="548145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4816128"/>
        <c:crosses val="autoZero"/>
        <c:auto val="1"/>
        <c:lblAlgn val="ctr"/>
        <c:lblOffset val="100"/>
        <c:noMultiLvlLbl val="0"/>
      </c:catAx>
      <c:valAx>
        <c:axId val="5481612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548145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2.7701567007094412E-2"/>
          <c:y val="0.88180155966081142"/>
          <c:w val="0.94672325202111418"/>
          <c:h val="9.444465475469413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自殺未遂の有無別自殺死亡数の推移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18968403215963692"/>
          <c:y val="2.884615384615384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607174103237096E-2"/>
          <c:y val="0.11297462817147859"/>
          <c:w val="0.89136023622047245"/>
          <c:h val="0.646581995760145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 未遂歴の有無別'!$B$21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未遂歴の有無別'!$C$20:$E$20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未遂歴の有無別'!$C$21:$E$21</c:f>
              <c:numCache>
                <c:formatCode>General</c:formatCode>
                <c:ptCount val="3"/>
                <c:pt idx="0">
                  <c:v>79</c:v>
                </c:pt>
                <c:pt idx="1">
                  <c:v>144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2-4D4F-9B45-474F6CE450CA}"/>
            </c:ext>
          </c:extLst>
        </c:ser>
        <c:ser>
          <c:idx val="1"/>
          <c:order val="1"/>
          <c:tx>
            <c:strRef>
              <c:f>'9 未遂歴の有無別'!$B$22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未遂歴の有無別'!$C$20:$E$20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未遂歴の有無別'!$C$22:$E$22</c:f>
              <c:numCache>
                <c:formatCode>General</c:formatCode>
                <c:ptCount val="3"/>
                <c:pt idx="0">
                  <c:v>79</c:v>
                </c:pt>
                <c:pt idx="1">
                  <c:v>123</c:v>
                </c:pt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2-4D4F-9B45-474F6CE450CA}"/>
            </c:ext>
          </c:extLst>
        </c:ser>
        <c:ser>
          <c:idx val="2"/>
          <c:order val="2"/>
          <c:tx>
            <c:strRef>
              <c:f>'9 未遂歴の有無別'!$B$23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未遂歴の有無別'!$C$20:$E$20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未遂歴の有無別'!$C$23:$E$23</c:f>
              <c:numCache>
                <c:formatCode>General</c:formatCode>
                <c:ptCount val="3"/>
                <c:pt idx="0">
                  <c:v>64</c:v>
                </c:pt>
                <c:pt idx="1">
                  <c:v>138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32-4D4F-9B45-474F6CE450CA}"/>
            </c:ext>
          </c:extLst>
        </c:ser>
        <c:ser>
          <c:idx val="3"/>
          <c:order val="3"/>
          <c:tx>
            <c:strRef>
              <c:f>'9 未遂歴の有無別'!$B$24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未遂歴の有無別'!$C$20:$E$20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未遂歴の有無別'!$C$24:$E$24</c:f>
              <c:numCache>
                <c:formatCode>General</c:formatCode>
                <c:ptCount val="3"/>
                <c:pt idx="0">
                  <c:v>60</c:v>
                </c:pt>
                <c:pt idx="1">
                  <c:v>117</c:v>
                </c:pt>
                <c:pt idx="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32-4D4F-9B45-474F6CE450CA}"/>
            </c:ext>
          </c:extLst>
        </c:ser>
        <c:ser>
          <c:idx val="4"/>
          <c:order val="4"/>
          <c:tx>
            <c:strRef>
              <c:f>'9 未遂歴の有無別'!$B$25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未遂歴の有無別'!$C$20:$E$20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未遂歴の有無別'!$C$25:$E$25</c:f>
              <c:numCache>
                <c:formatCode>General</c:formatCode>
                <c:ptCount val="3"/>
                <c:pt idx="0">
                  <c:v>61</c:v>
                </c:pt>
                <c:pt idx="1">
                  <c:v>122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32-4D4F-9B45-474F6CE450CA}"/>
            </c:ext>
          </c:extLst>
        </c:ser>
        <c:ser>
          <c:idx val="5"/>
          <c:order val="5"/>
          <c:tx>
            <c:strRef>
              <c:f>'9 未遂歴の有無別'!$B$26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未遂歴の有無別'!$C$20:$E$20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未遂歴の有無別'!$C$26:$E$26</c:f>
              <c:numCache>
                <c:formatCode>General</c:formatCode>
                <c:ptCount val="3"/>
                <c:pt idx="0">
                  <c:v>31</c:v>
                </c:pt>
                <c:pt idx="1">
                  <c:v>155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32-4D4F-9B45-474F6CE450CA}"/>
            </c:ext>
          </c:extLst>
        </c:ser>
        <c:ser>
          <c:idx val="6"/>
          <c:order val="6"/>
          <c:tx>
            <c:strRef>
              <c:f>'9 未遂歴の有無別'!$B$27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未遂歴の有無別'!$C$20:$E$20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未遂歴の有無別'!$C$27:$E$27</c:f>
              <c:numCache>
                <c:formatCode>General</c:formatCode>
                <c:ptCount val="3"/>
                <c:pt idx="0">
                  <c:v>29</c:v>
                </c:pt>
                <c:pt idx="1">
                  <c:v>143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32-4D4F-9B45-474F6CE450CA}"/>
            </c:ext>
          </c:extLst>
        </c:ser>
        <c:ser>
          <c:idx val="7"/>
          <c:order val="7"/>
          <c:tx>
            <c:strRef>
              <c:f>'9 未遂歴の有無別'!$B$28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未遂歴の有無別'!$C$20:$E$20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未遂歴の有無別'!$C$28:$E$28</c:f>
              <c:numCache>
                <c:formatCode>General</c:formatCode>
                <c:ptCount val="3"/>
                <c:pt idx="0">
                  <c:v>15</c:v>
                </c:pt>
                <c:pt idx="1">
                  <c:v>132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32-4D4F-9B45-474F6CE450CA}"/>
            </c:ext>
          </c:extLst>
        </c:ser>
        <c:ser>
          <c:idx val="8"/>
          <c:order val="8"/>
          <c:tx>
            <c:strRef>
              <c:f>'9 未遂歴の有無別'!$B$29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未遂歴の有無別'!$C$20:$E$20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未遂歴の有無別'!$C$29:$E$29</c:f>
              <c:numCache>
                <c:formatCode>General</c:formatCode>
                <c:ptCount val="3"/>
                <c:pt idx="0">
                  <c:v>33</c:v>
                </c:pt>
                <c:pt idx="1">
                  <c:v>125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8-4274-9A28-1461F0862759}"/>
            </c:ext>
          </c:extLst>
        </c:ser>
        <c:ser>
          <c:idx val="9"/>
          <c:order val="9"/>
          <c:tx>
            <c:strRef>
              <c:f>'9 未遂歴の有無別'!$B$30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未遂歴の有無別'!$C$20:$E$20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未遂歴の有無別'!$C$30:$E$30</c:f>
              <c:numCache>
                <c:formatCode>General</c:formatCode>
                <c:ptCount val="3"/>
                <c:pt idx="0">
                  <c:v>27</c:v>
                </c:pt>
                <c:pt idx="1">
                  <c:v>155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A-4C5B-90FA-4F95D29D6C0F}"/>
            </c:ext>
          </c:extLst>
        </c:ser>
        <c:ser>
          <c:idx val="10"/>
          <c:order val="10"/>
          <c:tx>
            <c:strRef>
              <c:f>'9 未遂歴の有無別'!$B$31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未遂歴の有無別'!$C$20:$E$20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未遂歴の有無別'!$C$31:$E$31</c:f>
              <c:numCache>
                <c:formatCode>General</c:formatCode>
                <c:ptCount val="3"/>
                <c:pt idx="0">
                  <c:v>12</c:v>
                </c:pt>
                <c:pt idx="1">
                  <c:v>144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A-4C5B-90FA-4F95D29D6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851072"/>
        <c:axId val="54852608"/>
        <c:axId val="0"/>
      </c:bar3DChart>
      <c:catAx>
        <c:axId val="54851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4852608"/>
        <c:crosses val="autoZero"/>
        <c:auto val="1"/>
        <c:lblAlgn val="ctr"/>
        <c:lblOffset val="100"/>
        <c:noMultiLvlLbl val="0"/>
      </c:catAx>
      <c:valAx>
        <c:axId val="5485260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7.8727034120734909E-2"/>
              <c:y val="5.857939632545929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4851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5739847975365486E-2"/>
          <c:y val="0.8562539723784518"/>
          <c:w val="0.85915300560781005"/>
          <c:h val="0.12030853338864828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自殺未遂の有無別自殺死亡数の推移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607174103237096E-2"/>
          <c:y val="0.11297462817147859"/>
          <c:w val="0.89136023622047245"/>
          <c:h val="0.645837434383202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 未遂歴の有無別'!$B$35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未遂歴の有無別'!$C$34:$E$34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未遂歴の有無別'!$C$35:$E$35</c:f>
              <c:numCache>
                <c:formatCode>General</c:formatCode>
                <c:ptCount val="3"/>
                <c:pt idx="0">
                  <c:v>53</c:v>
                </c:pt>
                <c:pt idx="1">
                  <c:v>67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B-4A39-8DCA-B54D2336FFAA}"/>
            </c:ext>
          </c:extLst>
        </c:ser>
        <c:ser>
          <c:idx val="1"/>
          <c:order val="1"/>
          <c:tx>
            <c:strRef>
              <c:f>'9 未遂歴の有無別'!$B$36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未遂歴の有無別'!$C$34:$E$34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未遂歴の有無別'!$C$36:$E$36</c:f>
              <c:numCache>
                <c:formatCode>General</c:formatCode>
                <c:ptCount val="3"/>
                <c:pt idx="0">
                  <c:v>41</c:v>
                </c:pt>
                <c:pt idx="1">
                  <c:v>53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B-4A39-8DCA-B54D2336FFAA}"/>
            </c:ext>
          </c:extLst>
        </c:ser>
        <c:ser>
          <c:idx val="2"/>
          <c:order val="2"/>
          <c:tx>
            <c:strRef>
              <c:f>'9 未遂歴の有無別'!$B$37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未遂歴の有無別'!$C$34:$E$34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未遂歴の有無別'!$C$37:$E$37</c:f>
              <c:numCache>
                <c:formatCode>General</c:formatCode>
                <c:ptCount val="3"/>
                <c:pt idx="0">
                  <c:v>36</c:v>
                </c:pt>
                <c:pt idx="1">
                  <c:v>55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B-4A39-8DCA-B54D2336FFAA}"/>
            </c:ext>
          </c:extLst>
        </c:ser>
        <c:ser>
          <c:idx val="3"/>
          <c:order val="3"/>
          <c:tx>
            <c:strRef>
              <c:f>'9 未遂歴の有無別'!$B$38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未遂歴の有無別'!$C$34:$E$34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未遂歴の有無別'!$C$38:$E$38</c:f>
              <c:numCache>
                <c:formatCode>General</c:formatCode>
                <c:ptCount val="3"/>
                <c:pt idx="0">
                  <c:v>29</c:v>
                </c:pt>
                <c:pt idx="1">
                  <c:v>45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BB-4A39-8DCA-B54D2336FFAA}"/>
            </c:ext>
          </c:extLst>
        </c:ser>
        <c:ser>
          <c:idx val="4"/>
          <c:order val="4"/>
          <c:tx>
            <c:strRef>
              <c:f>'9 未遂歴の有無別'!$B$39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未遂歴の有無別'!$C$34:$E$34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未遂歴の有無別'!$C$39:$E$39</c:f>
              <c:numCache>
                <c:formatCode>General</c:formatCode>
                <c:ptCount val="3"/>
                <c:pt idx="0">
                  <c:v>35</c:v>
                </c:pt>
                <c:pt idx="1">
                  <c:v>61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BB-4A39-8DCA-B54D2336FFAA}"/>
            </c:ext>
          </c:extLst>
        </c:ser>
        <c:ser>
          <c:idx val="5"/>
          <c:order val="5"/>
          <c:tx>
            <c:strRef>
              <c:f>'9 未遂歴の有無別'!$B$40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未遂歴の有無別'!$C$34:$E$34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未遂歴の有無別'!$C$40:$E$40</c:f>
              <c:numCache>
                <c:formatCode>General</c:formatCode>
                <c:ptCount val="3"/>
                <c:pt idx="0">
                  <c:v>30</c:v>
                </c:pt>
                <c:pt idx="1">
                  <c:v>70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BB-4A39-8DCA-B54D2336FFAA}"/>
            </c:ext>
          </c:extLst>
        </c:ser>
        <c:ser>
          <c:idx val="6"/>
          <c:order val="6"/>
          <c:tx>
            <c:strRef>
              <c:f>'9 未遂歴の有無別'!$B$41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未遂歴の有無別'!$C$34:$E$34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未遂歴の有無別'!$C$41:$E$41</c:f>
              <c:numCache>
                <c:formatCode>General</c:formatCode>
                <c:ptCount val="3"/>
                <c:pt idx="0">
                  <c:v>21</c:v>
                </c:pt>
                <c:pt idx="1">
                  <c:v>59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BB-4A39-8DCA-B54D2336FFAA}"/>
            </c:ext>
          </c:extLst>
        </c:ser>
        <c:ser>
          <c:idx val="7"/>
          <c:order val="7"/>
          <c:tx>
            <c:strRef>
              <c:f>'9 未遂歴の有無別'!$B$42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未遂歴の有無別'!$C$34:$E$34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未遂歴の有無別'!$C$42:$E$42</c:f>
              <c:numCache>
                <c:formatCode>General</c:formatCode>
                <c:ptCount val="3"/>
                <c:pt idx="0">
                  <c:v>24</c:v>
                </c:pt>
                <c:pt idx="1">
                  <c:v>55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BB-4A39-8DCA-B54D2336FFAA}"/>
            </c:ext>
          </c:extLst>
        </c:ser>
        <c:ser>
          <c:idx val="8"/>
          <c:order val="8"/>
          <c:tx>
            <c:strRef>
              <c:f>'9 未遂歴の有無別'!$B$43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未遂歴の有無別'!$C$34:$E$34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未遂歴の有無別'!$C$43:$E$43</c:f>
              <c:numCache>
                <c:formatCode>General</c:formatCode>
                <c:ptCount val="3"/>
                <c:pt idx="0">
                  <c:v>26</c:v>
                </c:pt>
                <c:pt idx="1">
                  <c:v>62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4-47EC-A83C-B3E9B4454F30}"/>
            </c:ext>
          </c:extLst>
        </c:ser>
        <c:ser>
          <c:idx val="9"/>
          <c:order val="9"/>
          <c:tx>
            <c:strRef>
              <c:f>'9 未遂歴の有無別'!$B$44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未遂歴の有無別'!$C$34:$E$34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未遂歴の有無別'!$C$44:$E$44</c:f>
              <c:numCache>
                <c:formatCode>General</c:formatCode>
                <c:ptCount val="3"/>
                <c:pt idx="0">
                  <c:v>20</c:v>
                </c:pt>
                <c:pt idx="1">
                  <c:v>48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7-4429-A9BC-8B892B47C89E}"/>
            </c:ext>
          </c:extLst>
        </c:ser>
        <c:ser>
          <c:idx val="10"/>
          <c:order val="10"/>
          <c:tx>
            <c:strRef>
              <c:f>'9 未遂歴の有無別'!$B$45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'9 未遂歴の有無別'!$C$34:$E$34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不明</c:v>
                </c:pt>
              </c:strCache>
            </c:strRef>
          </c:cat>
          <c:val>
            <c:numRef>
              <c:f>'9 未遂歴の有無別'!$C$45:$E$45</c:f>
              <c:numCache>
                <c:formatCode>General</c:formatCode>
                <c:ptCount val="3"/>
                <c:pt idx="0">
                  <c:v>18</c:v>
                </c:pt>
                <c:pt idx="1">
                  <c:v>70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7-4429-A9BC-8B892B47C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883840"/>
        <c:axId val="54885376"/>
        <c:axId val="0"/>
      </c:bar3DChart>
      <c:catAx>
        <c:axId val="54883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4885376"/>
        <c:crosses val="autoZero"/>
        <c:auto val="1"/>
        <c:lblAlgn val="ctr"/>
        <c:lblOffset val="100"/>
        <c:noMultiLvlLbl val="0"/>
      </c:catAx>
      <c:valAx>
        <c:axId val="54885376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7.8727034120734909E-2"/>
              <c:y val="5.857939632545929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4883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5739847975365486E-2"/>
          <c:y val="0.85625391932257866"/>
          <c:w val="0.85648811553452542"/>
          <c:h val="0.1296835789472907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自殺未遂歴の有無別死亡割合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16351665530689624"/>
          <c:y val="1.95652207403664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177556972045161"/>
          <c:y val="0.11712962962962961"/>
          <c:w val="0.83452214306545014"/>
          <c:h val="0.7576312335958005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'9 未遂歴の有無別'!$J$34</c:f>
              <c:strCache>
                <c:ptCount val="1"/>
                <c:pt idx="0">
                  <c:v>有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 未遂歴の有無別'!$B$35:$B$45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'9 未遂歴の有無別'!$J$35:$J$45</c:f>
              <c:numCache>
                <c:formatCode>0.0_ </c:formatCode>
                <c:ptCount val="11"/>
                <c:pt idx="0">
                  <c:v>34.193548387096776</c:v>
                </c:pt>
                <c:pt idx="1">
                  <c:v>35.042735042735039</c:v>
                </c:pt>
                <c:pt idx="2">
                  <c:v>35.64356435643564</c:v>
                </c:pt>
                <c:pt idx="3">
                  <c:v>28.431372549019606</c:v>
                </c:pt>
                <c:pt idx="4">
                  <c:v>29.66101694915254</c:v>
                </c:pt>
                <c:pt idx="5">
                  <c:v>29.411764705882355</c:v>
                </c:pt>
                <c:pt idx="6">
                  <c:v>21.428571428571427</c:v>
                </c:pt>
                <c:pt idx="7">
                  <c:v>26.966292134831459</c:v>
                </c:pt>
                <c:pt idx="8">
                  <c:v>28.571428571428569</c:v>
                </c:pt>
                <c:pt idx="9">
                  <c:v>26.315789473684209</c:v>
                </c:pt>
                <c:pt idx="10">
                  <c:v>19.565217391304348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5-4A85-93F2-3C0E771DF409}"/>
            </c:ext>
          </c:extLst>
        </c:ser>
        <c:ser>
          <c:idx val="1"/>
          <c:order val="1"/>
          <c:tx>
            <c:strRef>
              <c:f>'9 未遂歴の有無別'!$K$34</c:f>
              <c:strCache>
                <c:ptCount val="1"/>
                <c:pt idx="0">
                  <c:v>無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 未遂歴の有無別'!$B$35:$B$45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'9 未遂歴の有無別'!$K$35:$K$45</c:f>
              <c:numCache>
                <c:formatCode>0.0_ </c:formatCode>
                <c:ptCount val="11"/>
                <c:pt idx="0">
                  <c:v>43.225806451612904</c:v>
                </c:pt>
                <c:pt idx="1">
                  <c:v>45.299145299145302</c:v>
                </c:pt>
                <c:pt idx="2">
                  <c:v>54.455445544554458</c:v>
                </c:pt>
                <c:pt idx="3">
                  <c:v>44.117647058823529</c:v>
                </c:pt>
                <c:pt idx="4">
                  <c:v>51.694915254237287</c:v>
                </c:pt>
                <c:pt idx="5">
                  <c:v>68.627450980392155</c:v>
                </c:pt>
                <c:pt idx="6">
                  <c:v>60.204081632653065</c:v>
                </c:pt>
                <c:pt idx="7">
                  <c:v>61.797752808988761</c:v>
                </c:pt>
                <c:pt idx="8">
                  <c:v>68.131868131868131</c:v>
                </c:pt>
                <c:pt idx="9">
                  <c:v>63.157894736842103</c:v>
                </c:pt>
                <c:pt idx="10">
                  <c:v>76.08695652173914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5-4A85-93F2-3C0E771DF409}"/>
            </c:ext>
          </c:extLst>
        </c:ser>
        <c:ser>
          <c:idx val="2"/>
          <c:order val="2"/>
          <c:tx>
            <c:strRef>
              <c:f>'9 未遂歴の有無別'!$L$34</c:f>
              <c:strCache>
                <c:ptCount val="1"/>
                <c:pt idx="0">
                  <c:v>不明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 未遂歴の有無別'!$B$35:$B$45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'9 未遂歴の有無別'!$L$35:$L$45</c:f>
              <c:numCache>
                <c:formatCode>0.0_ </c:formatCode>
                <c:ptCount val="11"/>
                <c:pt idx="0">
                  <c:v>22.58064516129032</c:v>
                </c:pt>
                <c:pt idx="1">
                  <c:v>19.658119658119659</c:v>
                </c:pt>
                <c:pt idx="2">
                  <c:v>9.9009900990099009</c:v>
                </c:pt>
                <c:pt idx="3">
                  <c:v>27.450980392156865</c:v>
                </c:pt>
                <c:pt idx="4">
                  <c:v>18.64406779661017</c:v>
                </c:pt>
                <c:pt idx="5">
                  <c:v>1.9607843137254901</c:v>
                </c:pt>
                <c:pt idx="6">
                  <c:v>18.367346938775512</c:v>
                </c:pt>
                <c:pt idx="7">
                  <c:v>11.235955056179774</c:v>
                </c:pt>
                <c:pt idx="8">
                  <c:v>3.296703296703297</c:v>
                </c:pt>
                <c:pt idx="9">
                  <c:v>10.526315789473683</c:v>
                </c:pt>
                <c:pt idx="10">
                  <c:v>4.3478260869565215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8-458E-9D44-883DADB3E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54915840"/>
        <c:axId val="54917376"/>
        <c:axId val="0"/>
      </c:bar3DChart>
      <c:catAx>
        <c:axId val="549158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4917376"/>
        <c:crosses val="autoZero"/>
        <c:auto val="1"/>
        <c:lblAlgn val="ctr"/>
        <c:lblOffset val="100"/>
        <c:noMultiLvlLbl val="0"/>
      </c:catAx>
      <c:valAx>
        <c:axId val="5491737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549158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0937775533291192"/>
          <c:y val="2.5058117949010261E-2"/>
          <c:w val="0.27866211334107921"/>
          <c:h val="8.9260157353672945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自殺未遂歴の有無別死亡割合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17078183172002978"/>
          <c:y val="2.884615384615384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3683989501312335"/>
          <c:y val="0.13101851851851851"/>
          <c:w val="0.815437852446662"/>
          <c:h val="0.7437423447069115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'9 未遂歴の有無別'!$J$20</c:f>
              <c:strCache>
                <c:ptCount val="1"/>
                <c:pt idx="0">
                  <c:v>有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 未遂歴の有無別'!$B$21:$B$31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'9 未遂歴の有無別'!$J$21:$J$31</c:f>
              <c:numCache>
                <c:formatCode>0.0_ </c:formatCode>
                <c:ptCount val="11"/>
                <c:pt idx="0">
                  <c:v>27.816901408450708</c:v>
                </c:pt>
                <c:pt idx="1">
                  <c:v>28.832116788321166</c:v>
                </c:pt>
                <c:pt idx="2">
                  <c:v>26.556016597510375</c:v>
                </c:pt>
                <c:pt idx="3">
                  <c:v>23.166023166023166</c:v>
                </c:pt>
                <c:pt idx="4">
                  <c:v>25.847457627118644</c:v>
                </c:pt>
                <c:pt idx="5">
                  <c:v>15.422885572139302</c:v>
                </c:pt>
                <c:pt idx="6">
                  <c:v>14.215686274509803</c:v>
                </c:pt>
                <c:pt idx="7">
                  <c:v>8.5714285714285712</c:v>
                </c:pt>
                <c:pt idx="8">
                  <c:v>19.298245614035086</c:v>
                </c:pt>
                <c:pt idx="9">
                  <c:v>14.210526315789473</c:v>
                </c:pt>
                <c:pt idx="10">
                  <c:v>6.9364161849710975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0-429A-A699-46C76FFEB757}"/>
            </c:ext>
          </c:extLst>
        </c:ser>
        <c:ser>
          <c:idx val="1"/>
          <c:order val="1"/>
          <c:tx>
            <c:strRef>
              <c:f>'9 未遂歴の有無別'!$K$20</c:f>
              <c:strCache>
                <c:ptCount val="1"/>
                <c:pt idx="0">
                  <c:v>無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 未遂歴の有無別'!$B$21:$B$31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'9 未遂歴の有無別'!$K$21:$K$31</c:f>
              <c:numCache>
                <c:formatCode>0.0_ </c:formatCode>
                <c:ptCount val="11"/>
                <c:pt idx="0">
                  <c:v>50.704225352112672</c:v>
                </c:pt>
                <c:pt idx="1">
                  <c:v>44.89051094890511</c:v>
                </c:pt>
                <c:pt idx="2">
                  <c:v>57.261410788381738</c:v>
                </c:pt>
                <c:pt idx="3">
                  <c:v>45.173745173745175</c:v>
                </c:pt>
                <c:pt idx="4">
                  <c:v>51.694915254237287</c:v>
                </c:pt>
                <c:pt idx="5">
                  <c:v>77.114427860696523</c:v>
                </c:pt>
                <c:pt idx="6">
                  <c:v>70.098039215686271</c:v>
                </c:pt>
                <c:pt idx="7">
                  <c:v>75.428571428571431</c:v>
                </c:pt>
                <c:pt idx="8">
                  <c:v>73.099415204678365</c:v>
                </c:pt>
                <c:pt idx="9">
                  <c:v>81.578947368421055</c:v>
                </c:pt>
                <c:pt idx="10">
                  <c:v>83.236994219653184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0-429A-A699-46C76FFEB757}"/>
            </c:ext>
          </c:extLst>
        </c:ser>
        <c:ser>
          <c:idx val="2"/>
          <c:order val="2"/>
          <c:tx>
            <c:strRef>
              <c:f>'9 未遂歴の有無別'!$L$20</c:f>
              <c:strCache>
                <c:ptCount val="1"/>
                <c:pt idx="0">
                  <c:v>不明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 未遂歴の有無別'!$B$21:$B$31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'9 未遂歴の有無別'!$L$21:$L$31</c:f>
              <c:numCache>
                <c:formatCode>0.0_ </c:formatCode>
                <c:ptCount val="11"/>
                <c:pt idx="0">
                  <c:v>21.47887323943662</c:v>
                </c:pt>
                <c:pt idx="1">
                  <c:v>26.277372262773724</c:v>
                </c:pt>
                <c:pt idx="2">
                  <c:v>16.182572614107883</c:v>
                </c:pt>
                <c:pt idx="3">
                  <c:v>31.660231660231659</c:v>
                </c:pt>
                <c:pt idx="4">
                  <c:v>22.457627118644069</c:v>
                </c:pt>
                <c:pt idx="5">
                  <c:v>7.4626865671641784</c:v>
                </c:pt>
                <c:pt idx="6">
                  <c:v>15.686274509803921</c:v>
                </c:pt>
                <c:pt idx="7">
                  <c:v>16</c:v>
                </c:pt>
                <c:pt idx="8">
                  <c:v>7.6023391812865491</c:v>
                </c:pt>
                <c:pt idx="9">
                  <c:v>4.2105263157894735</c:v>
                </c:pt>
                <c:pt idx="10">
                  <c:v>9.8265895953757223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D-4F2E-80D3-11A3E7948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54951296"/>
        <c:axId val="54961280"/>
        <c:axId val="0"/>
      </c:bar3DChart>
      <c:catAx>
        <c:axId val="549512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4961280"/>
        <c:crosses val="autoZero"/>
        <c:auto val="1"/>
        <c:lblAlgn val="ctr"/>
        <c:lblOffset val="100"/>
        <c:noMultiLvlLbl val="0"/>
      </c:catAx>
      <c:valAx>
        <c:axId val="5496128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5495129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877316619860344"/>
          <c:y val="2.522524227740763E-2"/>
          <c:w val="0.25335662900663108"/>
          <c:h val="9.2542019987886123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同居人の有無別自殺死亡数の推移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19938101322240381"/>
          <c:y val="3.846153846153846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6071705825504205E-2"/>
          <c:y val="0.15464129483814526"/>
          <c:w val="0.89730468066491686"/>
          <c:h val="0.595178679588128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 年齢別・同居の有無別'!$B$80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年齢別・同居の有無別'!$C$79:$E$79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年齢別・同居の有無別'!$C$80:$E$80</c:f>
              <c:numCache>
                <c:formatCode>General</c:formatCode>
                <c:ptCount val="3"/>
                <c:pt idx="0">
                  <c:v>236</c:v>
                </c:pt>
                <c:pt idx="1">
                  <c:v>44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6-47B8-9E87-752A0A3CEB42}"/>
            </c:ext>
          </c:extLst>
        </c:ser>
        <c:ser>
          <c:idx val="1"/>
          <c:order val="1"/>
          <c:tx>
            <c:strRef>
              <c:f>'2 年齢別・同居の有無別'!$B$81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年齢別・同居の有無別'!$C$79:$E$79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年齢別・同居の有無別'!$C$81:$E$81</c:f>
              <c:numCache>
                <c:formatCode>General</c:formatCode>
                <c:ptCount val="3"/>
                <c:pt idx="0">
                  <c:v>211</c:v>
                </c:pt>
                <c:pt idx="1">
                  <c:v>63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6-47B8-9E87-752A0A3CEB42}"/>
            </c:ext>
          </c:extLst>
        </c:ser>
        <c:ser>
          <c:idx val="2"/>
          <c:order val="2"/>
          <c:tx>
            <c:strRef>
              <c:f>'2 年齢別・同居の有無別'!$B$82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年齢別・同居の有無別'!$C$79:$E$79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年齢別・同居の有無別'!$C$82:$E$82</c:f>
              <c:numCache>
                <c:formatCode>General</c:formatCode>
                <c:ptCount val="3"/>
                <c:pt idx="0">
                  <c:v>199</c:v>
                </c:pt>
                <c:pt idx="1">
                  <c:v>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6-47B8-9E87-752A0A3CEB42}"/>
            </c:ext>
          </c:extLst>
        </c:ser>
        <c:ser>
          <c:idx val="3"/>
          <c:order val="3"/>
          <c:tx>
            <c:strRef>
              <c:f>'2 年齢別・同居の有無別'!$B$83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年齢別・同居の有無別'!$C$79:$E$79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年齢別・同居の有無別'!$C$83:$E$83</c:f>
              <c:numCache>
                <c:formatCode>General</c:formatCode>
                <c:ptCount val="3"/>
                <c:pt idx="0">
                  <c:v>211</c:v>
                </c:pt>
                <c:pt idx="1">
                  <c:v>47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16-47B8-9E87-752A0A3CEB42}"/>
            </c:ext>
          </c:extLst>
        </c:ser>
        <c:ser>
          <c:idx val="4"/>
          <c:order val="4"/>
          <c:tx>
            <c:strRef>
              <c:f>'2 年齢別・同居の有無別'!$B$84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年齢別・同居の有無別'!$C$79:$E$79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年齢別・同居の有無別'!$C$84:$E$84</c:f>
              <c:numCache>
                <c:formatCode>General</c:formatCode>
                <c:ptCount val="3"/>
                <c:pt idx="0">
                  <c:v>188</c:v>
                </c:pt>
                <c:pt idx="1">
                  <c:v>46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16-47B8-9E87-752A0A3CEB42}"/>
            </c:ext>
          </c:extLst>
        </c:ser>
        <c:ser>
          <c:idx val="5"/>
          <c:order val="5"/>
          <c:tx>
            <c:strRef>
              <c:f>'2 年齢別・同居の有無別'!$B$85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年齢別・同居の有無別'!$C$79:$E$79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年齢別・同居の有無別'!$C$85:$E$85</c:f>
              <c:numCache>
                <c:formatCode>General</c:formatCode>
                <c:ptCount val="3"/>
                <c:pt idx="0">
                  <c:v>157</c:v>
                </c:pt>
                <c:pt idx="1">
                  <c:v>44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16-47B8-9E87-752A0A3CEB42}"/>
            </c:ext>
          </c:extLst>
        </c:ser>
        <c:ser>
          <c:idx val="6"/>
          <c:order val="6"/>
          <c:tx>
            <c:strRef>
              <c:f>'2 年齢別・同居の有無別'!$B$86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年齢別・同居の有無別'!$C$79:$E$79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年齢別・同居の有無別'!$C$86:$E$86</c:f>
              <c:numCache>
                <c:formatCode>General</c:formatCode>
                <c:ptCount val="3"/>
                <c:pt idx="0">
                  <c:v>155</c:v>
                </c:pt>
                <c:pt idx="1">
                  <c:v>49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16-47B8-9E87-752A0A3CEB42}"/>
            </c:ext>
          </c:extLst>
        </c:ser>
        <c:ser>
          <c:idx val="7"/>
          <c:order val="7"/>
          <c:tx>
            <c:strRef>
              <c:f>'2 年齢別・同居の有無別'!$B$87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年齢別・同居の有無別'!$C$79:$E$79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年齢別・同居の有無別'!$C$87:$E$87</c:f>
              <c:numCache>
                <c:formatCode>General</c:formatCode>
                <c:ptCount val="3"/>
                <c:pt idx="0">
                  <c:v>129</c:v>
                </c:pt>
                <c:pt idx="1">
                  <c:v>46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16-47B8-9E87-752A0A3CEB42}"/>
            </c:ext>
          </c:extLst>
        </c:ser>
        <c:ser>
          <c:idx val="8"/>
          <c:order val="8"/>
          <c:tx>
            <c:strRef>
              <c:f>'2 年齢別・同居の有無別'!$B$88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年齢別・同居の有無別'!$C$79:$E$79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年齢別・同居の有無別'!$C$88:$E$88</c:f>
              <c:numCache>
                <c:formatCode>General</c:formatCode>
                <c:ptCount val="3"/>
                <c:pt idx="0">
                  <c:v>129</c:v>
                </c:pt>
                <c:pt idx="1">
                  <c:v>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3-4E99-AEAE-57CD472190E7}"/>
            </c:ext>
          </c:extLst>
        </c:ser>
        <c:ser>
          <c:idx val="9"/>
          <c:order val="9"/>
          <c:tx>
            <c:strRef>
              <c:f>'2 年齢別・同居の有無別'!$B$89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年齢別・同居の有無別'!$C$79:$E$79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年齢別・同居の有無別'!$C$89:$E$89</c:f>
              <c:numCache>
                <c:formatCode>General</c:formatCode>
                <c:ptCount val="3"/>
                <c:pt idx="0">
                  <c:v>146</c:v>
                </c:pt>
                <c:pt idx="1">
                  <c:v>44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3-4E99-AEAE-57CD472190E7}"/>
            </c:ext>
          </c:extLst>
        </c:ser>
        <c:ser>
          <c:idx val="10"/>
          <c:order val="10"/>
          <c:tx>
            <c:strRef>
              <c:f>'2 年齢別・同居の有無別'!$B$90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年齢別・同居の有無別'!$C$79:$E$79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年齢別・同居の有無別'!$C$90:$E$90</c:f>
              <c:numCache>
                <c:formatCode>General</c:formatCode>
                <c:ptCount val="3"/>
                <c:pt idx="0">
                  <c:v>120</c:v>
                </c:pt>
                <c:pt idx="1">
                  <c:v>53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C7-4105-9ADD-C4442AA0F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1"/>
        <c:shape val="box"/>
        <c:axId val="54979584"/>
        <c:axId val="135533312"/>
        <c:axId val="0"/>
      </c:bar3DChart>
      <c:catAx>
        <c:axId val="5497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5533312"/>
        <c:crosses val="autoZero"/>
        <c:auto val="1"/>
        <c:lblAlgn val="ctr"/>
        <c:lblOffset val="100"/>
        <c:noMultiLvlLbl val="0"/>
      </c:catAx>
      <c:valAx>
        <c:axId val="13553331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8.8384846233843406E-2"/>
              <c:y val="9.2971305269533622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497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583342742534543"/>
          <c:y val="0.84431367353119324"/>
          <c:w val="0.84775706432922304"/>
          <c:h val="0.13645555723803754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同居人の有無別自殺死亡数の推移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19032440944881893"/>
          <c:y val="5.250596658711217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6071705825504205E-2"/>
          <c:y val="0.17315981335666378"/>
          <c:w val="0.89730468066491686"/>
          <c:h val="0.557822336647059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 年齢別・同居の有無別'!$B$94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年齢別・同居の有無別'!$C$93:$E$93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年齢別・同居の有無別'!$C$94:$E$94</c:f>
              <c:numCache>
                <c:formatCode>General</c:formatCode>
                <c:ptCount val="3"/>
                <c:pt idx="0">
                  <c:v>131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0-41C0-A726-30BF2130AFF8}"/>
            </c:ext>
          </c:extLst>
        </c:ser>
        <c:ser>
          <c:idx val="1"/>
          <c:order val="1"/>
          <c:tx>
            <c:strRef>
              <c:f>'2 年齢別・同居の有無別'!$B$95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年齢別・同居の有無別'!$C$93:$E$93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年齢別・同居の有無別'!$C$95:$E$95</c:f>
              <c:numCache>
                <c:formatCode>General</c:formatCode>
                <c:ptCount val="3"/>
                <c:pt idx="0">
                  <c:v>102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0-41C0-A726-30BF2130AFF8}"/>
            </c:ext>
          </c:extLst>
        </c:ser>
        <c:ser>
          <c:idx val="2"/>
          <c:order val="2"/>
          <c:tx>
            <c:strRef>
              <c:f>'2 年齢別・同居の有無別'!$B$96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年齢別・同居の有無別'!$C$93:$E$93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年齢別・同居の有無別'!$C$96:$E$96</c:f>
              <c:numCache>
                <c:formatCode>General</c:formatCode>
                <c:ptCount val="3"/>
                <c:pt idx="0">
                  <c:v>91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0-41C0-A726-30BF2130AFF8}"/>
            </c:ext>
          </c:extLst>
        </c:ser>
        <c:ser>
          <c:idx val="3"/>
          <c:order val="3"/>
          <c:tx>
            <c:strRef>
              <c:f>'2 年齢別・同居の有無別'!$B$97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年齢別・同居の有無別'!$C$93:$E$93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年齢別・同居の有無別'!$C$97:$E$97</c:f>
              <c:numCache>
                <c:formatCode>General</c:formatCode>
                <c:ptCount val="3"/>
                <c:pt idx="0">
                  <c:v>87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00-41C0-A726-30BF2130AFF8}"/>
            </c:ext>
          </c:extLst>
        </c:ser>
        <c:ser>
          <c:idx val="4"/>
          <c:order val="4"/>
          <c:tx>
            <c:strRef>
              <c:f>'2 年齢別・同居の有無別'!$B$98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年齢別・同居の有無別'!$C$93:$E$93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年齢別・同居の有無別'!$C$98:$E$98</c:f>
              <c:numCache>
                <c:formatCode>General</c:formatCode>
                <c:ptCount val="3"/>
                <c:pt idx="0">
                  <c:v>89</c:v>
                </c:pt>
                <c:pt idx="1">
                  <c:v>28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00-41C0-A726-30BF2130AFF8}"/>
            </c:ext>
          </c:extLst>
        </c:ser>
        <c:ser>
          <c:idx val="5"/>
          <c:order val="5"/>
          <c:tx>
            <c:strRef>
              <c:f>'2 年齢別・同居の有無別'!$B$99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年齢別・同居の有無別'!$C$93:$E$93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年齢別・同居の有無別'!$C$99:$E$99</c:f>
              <c:numCache>
                <c:formatCode>General</c:formatCode>
                <c:ptCount val="3"/>
                <c:pt idx="0">
                  <c:v>84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00-41C0-A726-30BF2130AFF8}"/>
            </c:ext>
          </c:extLst>
        </c:ser>
        <c:ser>
          <c:idx val="6"/>
          <c:order val="6"/>
          <c:tx>
            <c:strRef>
              <c:f>'2 年齢別・同居の有無別'!$B$100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年齢別・同居の有無別'!$C$93:$E$93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年齢別・同居の有無別'!$C$100:$E$100</c:f>
              <c:numCache>
                <c:formatCode>General</c:formatCode>
                <c:ptCount val="3"/>
                <c:pt idx="0">
                  <c:v>75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00-41C0-A726-30BF2130AFF8}"/>
            </c:ext>
          </c:extLst>
        </c:ser>
        <c:ser>
          <c:idx val="7"/>
          <c:order val="7"/>
          <c:tx>
            <c:strRef>
              <c:f>'2 年齢別・同居の有無別'!$B$101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年齢別・同居の有無別'!$C$93:$E$93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年齢別・同居の有無別'!$C$101:$E$101</c:f>
              <c:numCache>
                <c:formatCode>General</c:formatCode>
                <c:ptCount val="3"/>
                <c:pt idx="0">
                  <c:v>70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00-41C0-A726-30BF2130AFF8}"/>
            </c:ext>
          </c:extLst>
        </c:ser>
        <c:ser>
          <c:idx val="8"/>
          <c:order val="8"/>
          <c:tx>
            <c:strRef>
              <c:f>'2 年齢別・同居の有無別'!$B$102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年齢別・同居の有無別'!$C$93:$E$93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年齢別・同居の有無別'!$C$102:$E$102</c:f>
              <c:numCache>
                <c:formatCode>General</c:formatCode>
                <c:ptCount val="3"/>
                <c:pt idx="0">
                  <c:v>73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4-4AA5-94C8-BA38685DA7A6}"/>
            </c:ext>
          </c:extLst>
        </c:ser>
        <c:ser>
          <c:idx val="9"/>
          <c:order val="9"/>
          <c:tx>
            <c:strRef>
              <c:f>'2 年齢別・同居の有無別'!$B$103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年齢別・同居の有無別'!$C$93:$E$93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年齢別・同居の有無別'!$C$103:$E$103</c:f>
              <c:numCache>
                <c:formatCode>General</c:formatCode>
                <c:ptCount val="3"/>
                <c:pt idx="0">
                  <c:v>61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4-4AA5-94C8-BA38685DA7A6}"/>
            </c:ext>
          </c:extLst>
        </c:ser>
        <c:ser>
          <c:idx val="10"/>
          <c:order val="10"/>
          <c:tx>
            <c:strRef>
              <c:f>'2 年齢別・同居の有無別'!$B$104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年齢別・同居の有無別'!$C$93:$E$93</c:f>
              <c:strCache>
                <c:ptCount val="3"/>
                <c:pt idx="0">
                  <c:v>有</c:v>
                </c:pt>
                <c:pt idx="1">
                  <c:v>無</c:v>
                </c:pt>
                <c:pt idx="2">
                  <c:v>不詳</c:v>
                </c:pt>
              </c:strCache>
            </c:strRef>
          </c:cat>
          <c:val>
            <c:numRef>
              <c:f>'2 年齢別・同居の有無別'!$C$104:$E$104</c:f>
              <c:numCache>
                <c:formatCode>General</c:formatCode>
                <c:ptCount val="3"/>
                <c:pt idx="0">
                  <c:v>70</c:v>
                </c:pt>
                <c:pt idx="1">
                  <c:v>22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4-49AF-8B79-169D33482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shape val="box"/>
        <c:axId val="135564288"/>
        <c:axId val="135566080"/>
        <c:axId val="0"/>
      </c:bar3DChart>
      <c:catAx>
        <c:axId val="13556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5566080"/>
        <c:crosses val="autoZero"/>
        <c:auto val="1"/>
        <c:lblAlgn val="ctr"/>
        <c:lblOffset val="100"/>
        <c:noMultiLvlLbl val="0"/>
      </c:catAx>
      <c:valAx>
        <c:axId val="13556608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8.8384846233843406E-2"/>
              <c:y val="0.111754646420987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5564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627022494317052"/>
          <c:y val="0.82959338977983377"/>
          <c:w val="0.85100743958917224"/>
          <c:h val="0.14252125343580896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職業別自殺死亡数の推移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28674704394345074"/>
          <c:y val="1.388888888888888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0024715548482311E-2"/>
          <c:y val="8.0153307105475774E-2"/>
          <c:w val="0.91916319983811545"/>
          <c:h val="0.63764650211992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 職業別'!$B$25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職業別'!$AB$22:$AH$22</c:f>
              <c:strCache>
                <c:ptCount val="7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失業者</c:v>
                </c:pt>
                <c:pt idx="4">
                  <c:v>年金等
生活者</c:v>
                </c:pt>
                <c:pt idx="5">
                  <c:v>その他
無職者</c:v>
                </c:pt>
                <c:pt idx="6">
                  <c:v>不詳</c:v>
                </c:pt>
              </c:strCache>
            </c:strRef>
          </c:cat>
          <c:val>
            <c:numRef>
              <c:f>('3 職業別'!$C$25,'3 職業別'!$D$25,'3 職業別'!$F$25,'3 職業別'!$I$25,'3 職業別'!$J$25,'3 職業別'!$K$25,'3 職業別'!$L$25)</c:f>
              <c:numCache>
                <c:formatCode>General</c:formatCode>
                <c:ptCount val="7"/>
                <c:pt idx="0">
                  <c:v>47</c:v>
                </c:pt>
                <c:pt idx="1">
                  <c:v>84</c:v>
                </c:pt>
                <c:pt idx="2">
                  <c:v>12</c:v>
                </c:pt>
                <c:pt idx="3">
                  <c:v>32</c:v>
                </c:pt>
                <c:pt idx="4">
                  <c:v>46</c:v>
                </c:pt>
                <c:pt idx="5">
                  <c:v>62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7-473F-90E6-480C5A4B8306}"/>
            </c:ext>
          </c:extLst>
        </c:ser>
        <c:ser>
          <c:idx val="1"/>
          <c:order val="1"/>
          <c:tx>
            <c:strRef>
              <c:f>'3 職業別'!$B$26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職業別'!$AB$22:$AH$22</c:f>
              <c:strCache>
                <c:ptCount val="7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失業者</c:v>
                </c:pt>
                <c:pt idx="4">
                  <c:v>年金等
生活者</c:v>
                </c:pt>
                <c:pt idx="5">
                  <c:v>その他
無職者</c:v>
                </c:pt>
                <c:pt idx="6">
                  <c:v>不詳</c:v>
                </c:pt>
              </c:strCache>
            </c:strRef>
          </c:cat>
          <c:val>
            <c:numRef>
              <c:f>('3 職業別'!$C$26,'3 職業別'!$D$26,'3 職業別'!$F$26,'3 職業別'!$I$26,'3 職業別'!$J$26,'3 職業別'!$K$26,'3 職業別'!$L$26)</c:f>
              <c:numCache>
                <c:formatCode>General</c:formatCode>
                <c:ptCount val="7"/>
                <c:pt idx="0">
                  <c:v>40</c:v>
                </c:pt>
                <c:pt idx="1">
                  <c:v>78</c:v>
                </c:pt>
                <c:pt idx="2">
                  <c:v>3</c:v>
                </c:pt>
                <c:pt idx="3">
                  <c:v>17</c:v>
                </c:pt>
                <c:pt idx="4">
                  <c:v>53</c:v>
                </c:pt>
                <c:pt idx="5">
                  <c:v>83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C7-473F-90E6-480C5A4B8306}"/>
            </c:ext>
          </c:extLst>
        </c:ser>
        <c:ser>
          <c:idx val="2"/>
          <c:order val="2"/>
          <c:tx>
            <c:strRef>
              <c:f>'3 職業別'!$B$27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職業別'!$AB$22:$AH$22</c:f>
              <c:strCache>
                <c:ptCount val="7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失業者</c:v>
                </c:pt>
                <c:pt idx="4">
                  <c:v>年金等
生活者</c:v>
                </c:pt>
                <c:pt idx="5">
                  <c:v>その他
無職者</c:v>
                </c:pt>
                <c:pt idx="6">
                  <c:v>不詳</c:v>
                </c:pt>
              </c:strCache>
            </c:strRef>
          </c:cat>
          <c:val>
            <c:numRef>
              <c:f>('3 職業別'!$C$27,'3 職業別'!$D$27,'3 職業別'!$F$27,'3 職業別'!$I$27,'3 職業別'!$J$27,'3 職業別'!$K$27,'3 職業別'!$L$27)</c:f>
              <c:numCache>
                <c:formatCode>General</c:formatCode>
                <c:ptCount val="7"/>
                <c:pt idx="0">
                  <c:v>29</c:v>
                </c:pt>
                <c:pt idx="1">
                  <c:v>81</c:v>
                </c:pt>
                <c:pt idx="2">
                  <c:v>8</c:v>
                </c:pt>
                <c:pt idx="3">
                  <c:v>12</c:v>
                </c:pt>
                <c:pt idx="4">
                  <c:v>46</c:v>
                </c:pt>
                <c:pt idx="5">
                  <c:v>64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C7-473F-90E6-480C5A4B8306}"/>
            </c:ext>
          </c:extLst>
        </c:ser>
        <c:ser>
          <c:idx val="3"/>
          <c:order val="3"/>
          <c:tx>
            <c:strRef>
              <c:f>'3 職業別'!$B$28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職業別'!$AB$22:$AH$22</c:f>
              <c:strCache>
                <c:ptCount val="7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失業者</c:v>
                </c:pt>
                <c:pt idx="4">
                  <c:v>年金等
生活者</c:v>
                </c:pt>
                <c:pt idx="5">
                  <c:v>その他
無職者</c:v>
                </c:pt>
                <c:pt idx="6">
                  <c:v>不詳</c:v>
                </c:pt>
              </c:strCache>
            </c:strRef>
          </c:cat>
          <c:val>
            <c:numRef>
              <c:f>('3 職業別'!$C$28,'3 職業別'!$D$28,'3 職業別'!$F$28,'3 職業別'!$I$28,'3 職業別'!$J$28,'3 職業別'!$K$28,'3 職業別'!$L$28)</c:f>
              <c:numCache>
                <c:formatCode>General</c:formatCode>
                <c:ptCount val="7"/>
                <c:pt idx="0">
                  <c:v>35</c:v>
                </c:pt>
                <c:pt idx="1">
                  <c:v>76</c:v>
                </c:pt>
                <c:pt idx="2">
                  <c:v>4</c:v>
                </c:pt>
                <c:pt idx="3">
                  <c:v>22</c:v>
                </c:pt>
                <c:pt idx="4">
                  <c:v>63</c:v>
                </c:pt>
                <c:pt idx="5">
                  <c:v>56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C7-473F-90E6-480C5A4B8306}"/>
            </c:ext>
          </c:extLst>
        </c:ser>
        <c:ser>
          <c:idx val="4"/>
          <c:order val="4"/>
          <c:tx>
            <c:strRef>
              <c:f>'3 職業別'!$B$29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職業別'!$AB$22:$AH$22</c:f>
              <c:strCache>
                <c:ptCount val="7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失業者</c:v>
                </c:pt>
                <c:pt idx="4">
                  <c:v>年金等
生活者</c:v>
                </c:pt>
                <c:pt idx="5">
                  <c:v>その他
無職者</c:v>
                </c:pt>
                <c:pt idx="6">
                  <c:v>不詳</c:v>
                </c:pt>
              </c:strCache>
            </c:strRef>
          </c:cat>
          <c:val>
            <c:numRef>
              <c:f>('3 職業別'!$C$29,'3 職業別'!$D$29,'3 職業別'!$F$29,'3 職業別'!$I$29,'3 職業別'!$J$29,'3 職業別'!$K$29,'3 職業別'!$L$29)</c:f>
              <c:numCache>
                <c:formatCode>General</c:formatCode>
                <c:ptCount val="7"/>
                <c:pt idx="0">
                  <c:v>30</c:v>
                </c:pt>
                <c:pt idx="1">
                  <c:v>74</c:v>
                </c:pt>
                <c:pt idx="2">
                  <c:v>4</c:v>
                </c:pt>
                <c:pt idx="3">
                  <c:v>21</c:v>
                </c:pt>
                <c:pt idx="4">
                  <c:v>59</c:v>
                </c:pt>
                <c:pt idx="5">
                  <c:v>47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C7-473F-90E6-480C5A4B8306}"/>
            </c:ext>
          </c:extLst>
        </c:ser>
        <c:ser>
          <c:idx val="5"/>
          <c:order val="5"/>
          <c:tx>
            <c:strRef>
              <c:f>'3 職業別'!$B$30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職業別'!$AB$22:$AH$22</c:f>
              <c:strCache>
                <c:ptCount val="7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失業者</c:v>
                </c:pt>
                <c:pt idx="4">
                  <c:v>年金等
生活者</c:v>
                </c:pt>
                <c:pt idx="5">
                  <c:v>その他
無職者</c:v>
                </c:pt>
                <c:pt idx="6">
                  <c:v>不詳</c:v>
                </c:pt>
              </c:strCache>
            </c:strRef>
          </c:cat>
          <c:val>
            <c:numRef>
              <c:f>('3 職業別'!$C$30,'3 職業別'!$D$30,'3 職業別'!$F$30,'3 職業別'!$I$30,'3 職業別'!$J$30,'3 職業別'!$K$30,'3 職業別'!$L$30)</c:f>
              <c:numCache>
                <c:formatCode>General</c:formatCode>
                <c:ptCount val="7"/>
                <c:pt idx="0">
                  <c:v>26</c:v>
                </c:pt>
                <c:pt idx="1">
                  <c:v>63</c:v>
                </c:pt>
                <c:pt idx="2">
                  <c:v>4</c:v>
                </c:pt>
                <c:pt idx="3">
                  <c:v>4</c:v>
                </c:pt>
                <c:pt idx="4">
                  <c:v>68</c:v>
                </c:pt>
                <c:pt idx="5">
                  <c:v>36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C7-473F-90E6-480C5A4B8306}"/>
            </c:ext>
          </c:extLst>
        </c:ser>
        <c:ser>
          <c:idx val="6"/>
          <c:order val="6"/>
          <c:tx>
            <c:strRef>
              <c:f>'3 職業別'!$B$31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職業別'!$AB$22:$AH$22</c:f>
              <c:strCache>
                <c:ptCount val="7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失業者</c:v>
                </c:pt>
                <c:pt idx="4">
                  <c:v>年金等
生活者</c:v>
                </c:pt>
                <c:pt idx="5">
                  <c:v>その他
無職者</c:v>
                </c:pt>
                <c:pt idx="6">
                  <c:v>不詳</c:v>
                </c:pt>
              </c:strCache>
            </c:strRef>
          </c:cat>
          <c:val>
            <c:numRef>
              <c:f>('3 職業別'!$C$31,'3 職業別'!$D$31,'3 職業別'!$F$31,'3 職業別'!$I$31,'3 職業別'!$J$31,'3 職業別'!$K$31,'3 職業別'!$L$31)</c:f>
              <c:numCache>
                <c:formatCode>General</c:formatCode>
                <c:ptCount val="7"/>
                <c:pt idx="0">
                  <c:v>22</c:v>
                </c:pt>
                <c:pt idx="1">
                  <c:v>79</c:v>
                </c:pt>
                <c:pt idx="2">
                  <c:v>2</c:v>
                </c:pt>
                <c:pt idx="3">
                  <c:v>9</c:v>
                </c:pt>
                <c:pt idx="4">
                  <c:v>58</c:v>
                </c:pt>
                <c:pt idx="5">
                  <c:v>34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C7-473F-90E6-480C5A4B8306}"/>
            </c:ext>
          </c:extLst>
        </c:ser>
        <c:ser>
          <c:idx val="7"/>
          <c:order val="7"/>
          <c:tx>
            <c:strRef>
              <c:f>'3 職業別'!$B$32</c:f>
              <c:strCache>
                <c:ptCount val="1"/>
                <c:pt idx="0">
                  <c:v>Ｈ29年</c:v>
                </c:pt>
              </c:strCache>
            </c:strRef>
          </c:tx>
          <c:invertIfNegative val="0"/>
          <c:cat>
            <c:strRef>
              <c:f>'3 職業別'!$AB$22:$AH$22</c:f>
              <c:strCache>
                <c:ptCount val="7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失業者</c:v>
                </c:pt>
                <c:pt idx="4">
                  <c:v>年金等
生活者</c:v>
                </c:pt>
                <c:pt idx="5">
                  <c:v>その他
無職者</c:v>
                </c:pt>
                <c:pt idx="6">
                  <c:v>不詳</c:v>
                </c:pt>
              </c:strCache>
            </c:strRef>
          </c:cat>
          <c:val>
            <c:numRef>
              <c:f>('3 職業別'!$C$32,'3 職業別'!$D$32,'3 職業別'!$F$32,'3 職業別'!$I$32,'3 職業別'!$J$32,'3 職業別'!$K$32,'3 職業別'!$L$32)</c:f>
              <c:numCache>
                <c:formatCode>General</c:formatCode>
                <c:ptCount val="7"/>
                <c:pt idx="0">
                  <c:v>20</c:v>
                </c:pt>
                <c:pt idx="1">
                  <c:v>57</c:v>
                </c:pt>
                <c:pt idx="2">
                  <c:v>5</c:v>
                </c:pt>
                <c:pt idx="3">
                  <c:v>1</c:v>
                </c:pt>
                <c:pt idx="4">
                  <c:v>61</c:v>
                </c:pt>
                <c:pt idx="5">
                  <c:v>30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C7-473F-90E6-480C5A4B8306}"/>
            </c:ext>
          </c:extLst>
        </c:ser>
        <c:ser>
          <c:idx val="8"/>
          <c:order val="8"/>
          <c:tx>
            <c:strRef>
              <c:f>'3 職業別'!$B$33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職業別'!$AB$22:$AH$22</c:f>
              <c:strCache>
                <c:ptCount val="7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失業者</c:v>
                </c:pt>
                <c:pt idx="4">
                  <c:v>年金等
生活者</c:v>
                </c:pt>
                <c:pt idx="5">
                  <c:v>その他
無職者</c:v>
                </c:pt>
                <c:pt idx="6">
                  <c:v>不詳</c:v>
                </c:pt>
              </c:strCache>
            </c:strRef>
          </c:cat>
          <c:val>
            <c:numRef>
              <c:f>('3 職業別'!$C$33,'3 職業別'!$D$33,'3 職業別'!$F$33,'3 職業別'!$I$33,'3 職業別'!$J$33,'3 職業別'!$K$33,'3 職業別'!$L$33)</c:f>
              <c:numCache>
                <c:formatCode>General</c:formatCode>
                <c:ptCount val="7"/>
                <c:pt idx="0">
                  <c:v>27</c:v>
                </c:pt>
                <c:pt idx="1">
                  <c:v>57</c:v>
                </c:pt>
                <c:pt idx="2">
                  <c:v>2</c:v>
                </c:pt>
                <c:pt idx="3">
                  <c:v>6</c:v>
                </c:pt>
                <c:pt idx="4">
                  <c:v>53</c:v>
                </c:pt>
                <c:pt idx="5">
                  <c:v>26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F7FF-4DC7-AA9E-F1BABC4FA9DC}"/>
            </c:ext>
          </c:extLst>
        </c:ser>
        <c:ser>
          <c:idx val="10"/>
          <c:order val="9"/>
          <c:tx>
            <c:strRef>
              <c:f>'3 職業別'!$B$34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('3 職業別'!$C$34:$D$34,'3 職業別'!$F$34,'3 職業別'!$I$34:$L$34)</c:f>
              <c:numCache>
                <c:formatCode>General</c:formatCode>
                <c:ptCount val="7"/>
                <c:pt idx="0">
                  <c:v>20</c:v>
                </c:pt>
                <c:pt idx="1">
                  <c:v>58</c:v>
                </c:pt>
                <c:pt idx="2">
                  <c:v>8</c:v>
                </c:pt>
                <c:pt idx="3">
                  <c:v>12</c:v>
                </c:pt>
                <c:pt idx="4">
                  <c:v>58</c:v>
                </c:pt>
                <c:pt idx="5">
                  <c:v>33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B8-41E6-905A-7929B8B5F69E}"/>
            </c:ext>
          </c:extLst>
        </c:ser>
        <c:ser>
          <c:idx val="11"/>
          <c:order val="10"/>
          <c:tx>
            <c:strRef>
              <c:f>'3 職業別'!$B$35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('3 職業別'!$C$35:$D$35,'3 職業別'!$F$35,'3 職業別'!$I$35:$L$35)</c:f>
              <c:numCache>
                <c:formatCode>General</c:formatCode>
                <c:ptCount val="7"/>
                <c:pt idx="0">
                  <c:v>22</c:v>
                </c:pt>
                <c:pt idx="1">
                  <c:v>59</c:v>
                </c:pt>
                <c:pt idx="2">
                  <c:v>6</c:v>
                </c:pt>
                <c:pt idx="3">
                  <c:v>10</c:v>
                </c:pt>
                <c:pt idx="4">
                  <c:v>50</c:v>
                </c:pt>
                <c:pt idx="5">
                  <c:v>25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B8-41E6-905A-7929B8B5F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617920"/>
        <c:axId val="135627904"/>
        <c:axId val="0"/>
      </c:bar3DChart>
      <c:catAx>
        <c:axId val="135617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35627904"/>
        <c:crosses val="autoZero"/>
        <c:auto val="1"/>
        <c:lblAlgn val="ctr"/>
        <c:lblOffset val="100"/>
        <c:noMultiLvlLbl val="0"/>
      </c:catAx>
      <c:valAx>
        <c:axId val="13562790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8.4416842260914574E-2"/>
              <c:y val="4.061132983377077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561792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9.0620229807314545E-2"/>
          <c:y val="0.84687891816915828"/>
          <c:w val="0.8694740574646711"/>
          <c:h val="0.1249960783705805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職業別自殺死亡数の推移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26570143008545538"/>
          <c:y val="1.918465227817745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6.8134599766957377E-2"/>
          <c:y val="9.8393626063645961E-2"/>
          <c:w val="0.90690865435542534"/>
          <c:h val="0.615551653165656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 職業別'!$B$41</c:f>
              <c:strCache>
                <c:ptCount val="1"/>
                <c:pt idx="0">
                  <c:v>Ｈ22年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職業別'!$AB$38:$AI$38</c:f>
              <c:strCache>
                <c:ptCount val="8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主婦</c:v>
                </c:pt>
                <c:pt idx="4">
                  <c:v>失業者</c:v>
                </c:pt>
                <c:pt idx="5">
                  <c:v>年金等
生活者</c:v>
                </c:pt>
                <c:pt idx="6">
                  <c:v>その他
無職者</c:v>
                </c:pt>
                <c:pt idx="7">
                  <c:v>不詳</c:v>
                </c:pt>
              </c:strCache>
            </c:strRef>
          </c:cat>
          <c:val>
            <c:numRef>
              <c:f>('3 職業別'!$C$41:$D$41,'3 職業別'!$F$41,'3 職業別'!$H$41:$L$41)</c:f>
              <c:numCache>
                <c:formatCode>General</c:formatCode>
                <c:ptCount val="8"/>
                <c:pt idx="0">
                  <c:v>7</c:v>
                </c:pt>
                <c:pt idx="1">
                  <c:v>27</c:v>
                </c:pt>
                <c:pt idx="2">
                  <c:v>1</c:v>
                </c:pt>
                <c:pt idx="3">
                  <c:v>17</c:v>
                </c:pt>
                <c:pt idx="4">
                  <c:v>4</c:v>
                </c:pt>
                <c:pt idx="5">
                  <c:v>53</c:v>
                </c:pt>
                <c:pt idx="6">
                  <c:v>46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D-4EF8-9896-155617574876}"/>
            </c:ext>
          </c:extLst>
        </c:ser>
        <c:ser>
          <c:idx val="1"/>
          <c:order val="1"/>
          <c:tx>
            <c:strRef>
              <c:f>'3 職業別'!$B$42</c:f>
              <c:strCache>
                <c:ptCount val="1"/>
                <c:pt idx="0">
                  <c:v>Ｈ23年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職業別'!$AB$38:$AI$38</c:f>
              <c:strCache>
                <c:ptCount val="8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主婦</c:v>
                </c:pt>
                <c:pt idx="4">
                  <c:v>失業者</c:v>
                </c:pt>
                <c:pt idx="5">
                  <c:v>年金等
生活者</c:v>
                </c:pt>
                <c:pt idx="6">
                  <c:v>その他
無職者</c:v>
                </c:pt>
                <c:pt idx="7">
                  <c:v>不詳</c:v>
                </c:pt>
              </c:strCache>
            </c:strRef>
          </c:cat>
          <c:val>
            <c:numRef>
              <c:f>('3 職業別'!$C$42:$D$42,'3 職業別'!$F$42,'3 職業別'!$H$42:$L$42)</c:f>
              <c:numCache>
                <c:formatCode>General</c:formatCode>
                <c:ptCount val="8"/>
                <c:pt idx="0">
                  <c:v>7</c:v>
                </c:pt>
                <c:pt idx="1">
                  <c:v>11</c:v>
                </c:pt>
                <c:pt idx="2">
                  <c:v>1</c:v>
                </c:pt>
                <c:pt idx="3">
                  <c:v>25</c:v>
                </c:pt>
                <c:pt idx="4">
                  <c:v>2</c:v>
                </c:pt>
                <c:pt idx="5">
                  <c:v>41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D-4EF8-9896-155617574876}"/>
            </c:ext>
          </c:extLst>
        </c:ser>
        <c:ser>
          <c:idx val="2"/>
          <c:order val="2"/>
          <c:tx>
            <c:strRef>
              <c:f>'3 職業別'!$B$43</c:f>
              <c:strCache>
                <c:ptCount val="1"/>
                <c:pt idx="0">
                  <c:v>Ｈ24年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職業別'!$AB$38:$AI$38</c:f>
              <c:strCache>
                <c:ptCount val="8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主婦</c:v>
                </c:pt>
                <c:pt idx="4">
                  <c:v>失業者</c:v>
                </c:pt>
                <c:pt idx="5">
                  <c:v>年金等
生活者</c:v>
                </c:pt>
                <c:pt idx="6">
                  <c:v>その他
無職者</c:v>
                </c:pt>
                <c:pt idx="7">
                  <c:v>不詳</c:v>
                </c:pt>
              </c:strCache>
            </c:strRef>
          </c:cat>
          <c:val>
            <c:numRef>
              <c:f>('3 職業別'!$C$43:$D$43,'3 職業別'!$F$43,'3 職業別'!$H$43:$L$43)</c:f>
              <c:numCache>
                <c:formatCode>General</c:formatCode>
                <c:ptCount val="8"/>
                <c:pt idx="0">
                  <c:v>8</c:v>
                </c:pt>
                <c:pt idx="1">
                  <c:v>13</c:v>
                </c:pt>
                <c:pt idx="2">
                  <c:v>1</c:v>
                </c:pt>
                <c:pt idx="3">
                  <c:v>16</c:v>
                </c:pt>
                <c:pt idx="4">
                  <c:v>1</c:v>
                </c:pt>
                <c:pt idx="5">
                  <c:v>37</c:v>
                </c:pt>
                <c:pt idx="6">
                  <c:v>25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D-4EF8-9896-155617574876}"/>
            </c:ext>
          </c:extLst>
        </c:ser>
        <c:ser>
          <c:idx val="3"/>
          <c:order val="3"/>
          <c:tx>
            <c:strRef>
              <c:f>'3 職業別'!$B$44</c:f>
              <c:strCache>
                <c:ptCount val="1"/>
                <c:pt idx="0">
                  <c:v>Ｈ25年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職業別'!$AB$38:$AI$38</c:f>
              <c:strCache>
                <c:ptCount val="8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主婦</c:v>
                </c:pt>
                <c:pt idx="4">
                  <c:v>失業者</c:v>
                </c:pt>
                <c:pt idx="5">
                  <c:v>年金等
生活者</c:v>
                </c:pt>
                <c:pt idx="6">
                  <c:v>その他
無職者</c:v>
                </c:pt>
                <c:pt idx="7">
                  <c:v>不詳</c:v>
                </c:pt>
              </c:strCache>
            </c:strRef>
          </c:cat>
          <c:val>
            <c:numRef>
              <c:f>('3 職業別'!$C$44:$D$44,'3 職業別'!$F$44,'3 職業別'!$H$44:$L$44)</c:f>
              <c:numCache>
                <c:formatCode>General</c:formatCode>
                <c:ptCount val="8"/>
                <c:pt idx="0">
                  <c:v>7</c:v>
                </c:pt>
                <c:pt idx="1">
                  <c:v>6</c:v>
                </c:pt>
                <c:pt idx="2">
                  <c:v>1</c:v>
                </c:pt>
                <c:pt idx="3">
                  <c:v>21</c:v>
                </c:pt>
                <c:pt idx="4">
                  <c:v>2</c:v>
                </c:pt>
                <c:pt idx="5">
                  <c:v>46</c:v>
                </c:pt>
                <c:pt idx="6">
                  <c:v>19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FD-4EF8-9896-155617574876}"/>
            </c:ext>
          </c:extLst>
        </c:ser>
        <c:ser>
          <c:idx val="4"/>
          <c:order val="4"/>
          <c:tx>
            <c:strRef>
              <c:f>'3 職業別'!$B$45</c:f>
              <c:strCache>
                <c:ptCount val="1"/>
                <c:pt idx="0">
                  <c:v>Ｈ26年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職業別'!$AB$38:$AI$38</c:f>
              <c:strCache>
                <c:ptCount val="8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主婦</c:v>
                </c:pt>
                <c:pt idx="4">
                  <c:v>失業者</c:v>
                </c:pt>
                <c:pt idx="5">
                  <c:v>年金等
生活者</c:v>
                </c:pt>
                <c:pt idx="6">
                  <c:v>その他
無職者</c:v>
                </c:pt>
                <c:pt idx="7">
                  <c:v>不詳</c:v>
                </c:pt>
              </c:strCache>
            </c:strRef>
          </c:cat>
          <c:val>
            <c:numRef>
              <c:f>('3 職業別'!$C$45:$D$45,'3 職業別'!$F$45,'3 職業別'!$H$45:$L$45)</c:f>
              <c:numCache>
                <c:formatCode>General</c:formatCode>
                <c:ptCount val="8"/>
                <c:pt idx="0">
                  <c:v>9</c:v>
                </c:pt>
                <c:pt idx="1">
                  <c:v>14</c:v>
                </c:pt>
                <c:pt idx="2">
                  <c:v>3</c:v>
                </c:pt>
                <c:pt idx="3">
                  <c:v>14</c:v>
                </c:pt>
                <c:pt idx="4">
                  <c:v>2</c:v>
                </c:pt>
                <c:pt idx="5">
                  <c:v>61</c:v>
                </c:pt>
                <c:pt idx="6">
                  <c:v>15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FD-4EF8-9896-155617574876}"/>
            </c:ext>
          </c:extLst>
        </c:ser>
        <c:ser>
          <c:idx val="5"/>
          <c:order val="5"/>
          <c:tx>
            <c:strRef>
              <c:f>'3 職業別'!$B$46</c:f>
              <c:strCache>
                <c:ptCount val="1"/>
                <c:pt idx="0">
                  <c:v>Ｈ27年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職業別'!$AB$38:$AI$38</c:f>
              <c:strCache>
                <c:ptCount val="8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主婦</c:v>
                </c:pt>
                <c:pt idx="4">
                  <c:v>失業者</c:v>
                </c:pt>
                <c:pt idx="5">
                  <c:v>年金等
生活者</c:v>
                </c:pt>
                <c:pt idx="6">
                  <c:v>その他
無職者</c:v>
                </c:pt>
                <c:pt idx="7">
                  <c:v>不詳</c:v>
                </c:pt>
              </c:strCache>
            </c:strRef>
          </c:cat>
          <c:val>
            <c:numRef>
              <c:f>('3 職業別'!$C$46:$D$46,'3 職業別'!$F$46,'3 職業別'!$H$46:$L$46)</c:f>
              <c:numCache>
                <c:formatCode>General</c:formatCode>
                <c:ptCount val="8"/>
                <c:pt idx="0">
                  <c:v>2</c:v>
                </c:pt>
                <c:pt idx="1">
                  <c:v>9</c:v>
                </c:pt>
                <c:pt idx="2">
                  <c:v>5</c:v>
                </c:pt>
                <c:pt idx="3">
                  <c:v>13</c:v>
                </c:pt>
                <c:pt idx="4">
                  <c:v>2</c:v>
                </c:pt>
                <c:pt idx="5">
                  <c:v>55</c:v>
                </c:pt>
                <c:pt idx="6">
                  <c:v>16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FD-4EF8-9896-155617574876}"/>
            </c:ext>
          </c:extLst>
        </c:ser>
        <c:ser>
          <c:idx val="6"/>
          <c:order val="6"/>
          <c:tx>
            <c:strRef>
              <c:f>'3 職業別'!$B$47</c:f>
              <c:strCache>
                <c:ptCount val="1"/>
                <c:pt idx="0">
                  <c:v>Ｈ28年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職業別'!$AB$38:$AI$38</c:f>
              <c:strCache>
                <c:ptCount val="8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主婦</c:v>
                </c:pt>
                <c:pt idx="4">
                  <c:v>失業者</c:v>
                </c:pt>
                <c:pt idx="5">
                  <c:v>年金等
生活者</c:v>
                </c:pt>
                <c:pt idx="6">
                  <c:v>その他
無職者</c:v>
                </c:pt>
                <c:pt idx="7">
                  <c:v>不詳</c:v>
                </c:pt>
              </c:strCache>
            </c:strRef>
          </c:cat>
          <c:val>
            <c:numRef>
              <c:f>('3 職業別'!$C$47,'3 職業別'!$D$47,'3 職業別'!$F$47,'3 職業別'!$H$47,'3 職業別'!$I$47,'3 職業別'!$J$47,'3 職業別'!$K$47,'3 職業別'!$L$47)</c:f>
              <c:numCache>
                <c:formatCode>General</c:formatCode>
                <c:ptCount val="8"/>
                <c:pt idx="0">
                  <c:v>5</c:v>
                </c:pt>
                <c:pt idx="1">
                  <c:v>13</c:v>
                </c:pt>
                <c:pt idx="2">
                  <c:v>4</c:v>
                </c:pt>
                <c:pt idx="3">
                  <c:v>14</c:v>
                </c:pt>
                <c:pt idx="4">
                  <c:v>2</c:v>
                </c:pt>
                <c:pt idx="5">
                  <c:v>51</c:v>
                </c:pt>
                <c:pt idx="6">
                  <c:v>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FD-4EF8-9896-155617574876}"/>
            </c:ext>
          </c:extLst>
        </c:ser>
        <c:ser>
          <c:idx val="8"/>
          <c:order val="7"/>
          <c:tx>
            <c:strRef>
              <c:f>'3 職業別'!$B$48</c:f>
              <c:strCache>
                <c:ptCount val="1"/>
                <c:pt idx="0">
                  <c:v>Ｈ29年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職業別'!$AB$38:$AI$38</c:f>
              <c:strCache>
                <c:ptCount val="8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主婦</c:v>
                </c:pt>
                <c:pt idx="4">
                  <c:v>失業者</c:v>
                </c:pt>
                <c:pt idx="5">
                  <c:v>年金等
生活者</c:v>
                </c:pt>
                <c:pt idx="6">
                  <c:v>その他
無職者</c:v>
                </c:pt>
                <c:pt idx="7">
                  <c:v>不詳</c:v>
                </c:pt>
              </c:strCache>
            </c:strRef>
          </c:cat>
          <c:val>
            <c:numRef>
              <c:f>('3 職業別'!$C$48,'3 職業別'!$D$48,'3 職業別'!$F$48,'3 職業別'!$H$48,'3 職業別'!$I$48,'3 職業別'!$J$48,'3 職業別'!$K$48,'3 職業別'!$L$48)</c:f>
              <c:numCache>
                <c:formatCode>General</c:formatCode>
                <c:ptCount val="8"/>
                <c:pt idx="0">
                  <c:v>1</c:v>
                </c:pt>
                <c:pt idx="1">
                  <c:v>9</c:v>
                </c:pt>
                <c:pt idx="2">
                  <c:v>2</c:v>
                </c:pt>
                <c:pt idx="3">
                  <c:v>17</c:v>
                </c:pt>
                <c:pt idx="4">
                  <c:v>0</c:v>
                </c:pt>
                <c:pt idx="5">
                  <c:v>56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D8-4E01-B8BA-24940DB5BDBA}"/>
            </c:ext>
          </c:extLst>
        </c:ser>
        <c:ser>
          <c:idx val="7"/>
          <c:order val="8"/>
          <c:tx>
            <c:strRef>
              <c:f>'3 職業別'!$B$49</c:f>
              <c:strCache>
                <c:ptCount val="1"/>
                <c:pt idx="0">
                  <c:v>Ｈ30年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職業別'!$AB$38:$AI$38</c:f>
              <c:strCache>
                <c:ptCount val="8"/>
                <c:pt idx="0">
                  <c:v>自営等</c:v>
                </c:pt>
                <c:pt idx="1">
                  <c:v>勤め人</c:v>
                </c:pt>
                <c:pt idx="2">
                  <c:v>学生等</c:v>
                </c:pt>
                <c:pt idx="3">
                  <c:v>主婦</c:v>
                </c:pt>
                <c:pt idx="4">
                  <c:v>失業者</c:v>
                </c:pt>
                <c:pt idx="5">
                  <c:v>年金等
生活者</c:v>
                </c:pt>
                <c:pt idx="6">
                  <c:v>その他
無職者</c:v>
                </c:pt>
                <c:pt idx="7">
                  <c:v>不詳</c:v>
                </c:pt>
              </c:strCache>
            </c:strRef>
          </c:cat>
          <c:val>
            <c:numRef>
              <c:f>('3 職業別'!$C$49,'3 職業別'!$D$49,'3 職業別'!$F$49,'3 職業別'!$H$49,'3 職業別'!$I$49,'3 職業別'!$J$49,'3 職業別'!$K$49,'3 職業別'!$L$49)</c:f>
              <c:numCache>
                <c:formatCode>General</c:formatCode>
                <c:ptCount val="8"/>
                <c:pt idx="0">
                  <c:v>5</c:v>
                </c:pt>
                <c:pt idx="1">
                  <c:v>18</c:v>
                </c:pt>
                <c:pt idx="2">
                  <c:v>1</c:v>
                </c:pt>
                <c:pt idx="3">
                  <c:v>17</c:v>
                </c:pt>
                <c:pt idx="4">
                  <c:v>0</c:v>
                </c:pt>
                <c:pt idx="5">
                  <c:v>45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FD-4EF8-9896-155617574876}"/>
            </c:ext>
          </c:extLst>
        </c:ser>
        <c:ser>
          <c:idx val="10"/>
          <c:order val="9"/>
          <c:tx>
            <c:strRef>
              <c:f>'3 職業別'!$B$50</c:f>
              <c:strCache>
                <c:ptCount val="1"/>
                <c:pt idx="0">
                  <c:v>Ｒ元年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('3 職業別'!$C$50:$D$50,'3 職業別'!$F$50,'3 職業別'!$H$50:$L$50)</c:f>
              <c:numCache>
                <c:formatCode>General</c:formatCode>
                <c:ptCount val="8"/>
                <c:pt idx="0">
                  <c:v>4</c:v>
                </c:pt>
                <c:pt idx="1">
                  <c:v>10</c:v>
                </c:pt>
                <c:pt idx="2">
                  <c:v>4</c:v>
                </c:pt>
                <c:pt idx="3">
                  <c:v>14</c:v>
                </c:pt>
                <c:pt idx="4">
                  <c:v>0</c:v>
                </c:pt>
                <c:pt idx="5">
                  <c:v>26</c:v>
                </c:pt>
                <c:pt idx="6">
                  <c:v>17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5-45BD-B14D-6F8A6B1A13D6}"/>
            </c:ext>
          </c:extLst>
        </c:ser>
        <c:ser>
          <c:idx val="11"/>
          <c:order val="10"/>
          <c:tx>
            <c:strRef>
              <c:f>'3 職業別'!$B$51</c:f>
              <c:strCache>
                <c:ptCount val="1"/>
                <c:pt idx="0">
                  <c:v>Ｒ2年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('3 職業別'!$C$51:$D$51,'3 職業別'!$F$51,'3 職業別'!$H$51:$L$51)</c:f>
              <c:numCache>
                <c:formatCode>General</c:formatCode>
                <c:ptCount val="8"/>
                <c:pt idx="0">
                  <c:v>3</c:v>
                </c:pt>
                <c:pt idx="1">
                  <c:v>20</c:v>
                </c:pt>
                <c:pt idx="2">
                  <c:v>3</c:v>
                </c:pt>
                <c:pt idx="3">
                  <c:v>9</c:v>
                </c:pt>
                <c:pt idx="4">
                  <c:v>0</c:v>
                </c:pt>
                <c:pt idx="5">
                  <c:v>44</c:v>
                </c:pt>
                <c:pt idx="6">
                  <c:v>12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5-45BD-B14D-6F8A6B1A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662976"/>
        <c:axId val="135681152"/>
        <c:axId val="0"/>
      </c:bar3DChart>
      <c:catAx>
        <c:axId val="135662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35681152"/>
        <c:crosses val="autoZero"/>
        <c:auto val="1"/>
        <c:lblAlgn val="ctr"/>
        <c:lblOffset val="100"/>
        <c:noMultiLvlLbl val="0"/>
      </c:catAx>
      <c:valAx>
        <c:axId val="13568115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800" b="1"/>
                </a:pPr>
                <a:r>
                  <a:rPr lang="ja-JP" altLang="en-US" sz="800" b="1"/>
                  <a:t>人</a:t>
                </a:r>
              </a:p>
            </c:rich>
          </c:tx>
          <c:layout>
            <c:manualLayout>
              <c:xMode val="edge"/>
              <c:yMode val="edge"/>
              <c:x val="7.0082741899415046E-2"/>
              <c:y val="4.9371022866745967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5662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924837870602493E-2"/>
          <c:y val="0.84081723597499969"/>
          <c:w val="0.87482150732147923"/>
          <c:h val="0.13040578560773428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年齢階級別自殺死亡割合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2846998291880182"/>
          <c:y val="8.4317062539008669E-2"/>
          <c:w val="0.80653876598758489"/>
          <c:h val="0.6451366443327564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'2 年齢別・同居の有無別'!$P$50</c:f>
              <c:strCache>
                <c:ptCount val="1"/>
                <c:pt idx="0">
                  <c:v>20歳未満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年齢別・同居の有無別'!$P$51:$P$61</c:f>
              <c:numCache>
                <c:formatCode>0.0_ </c:formatCode>
                <c:ptCount val="11"/>
                <c:pt idx="0">
                  <c:v>0.64516129032258063</c:v>
                </c:pt>
                <c:pt idx="1">
                  <c:v>0</c:v>
                </c:pt>
                <c:pt idx="2">
                  <c:v>1.9801980198019802</c:v>
                </c:pt>
                <c:pt idx="3">
                  <c:v>0.98039215686274506</c:v>
                </c:pt>
                <c:pt idx="4">
                  <c:v>1.6949152542372881</c:v>
                </c:pt>
                <c:pt idx="5">
                  <c:v>2.9411764705882351</c:v>
                </c:pt>
                <c:pt idx="6">
                  <c:v>4.0816326530612246</c:v>
                </c:pt>
                <c:pt idx="7">
                  <c:v>1.1235955056179776</c:v>
                </c:pt>
                <c:pt idx="8">
                  <c:v>1.098901098901099</c:v>
                </c:pt>
                <c:pt idx="9">
                  <c:v>3.9473684210526314</c:v>
                </c:pt>
                <c:pt idx="10">
                  <c:v>3.2608695652173911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E-4929-A974-97048D1CCD53}"/>
            </c:ext>
          </c:extLst>
        </c:ser>
        <c:ser>
          <c:idx val="1"/>
          <c:order val="1"/>
          <c:tx>
            <c:strRef>
              <c:f>'2 年齢別・同居の有無別'!$Q$50</c:f>
              <c:strCache>
                <c:ptCount val="1"/>
                <c:pt idx="0">
                  <c:v>20～29歳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年齢別・同居の有無別'!$Q$51:$Q$61</c:f>
              <c:numCache>
                <c:formatCode>0.0_ </c:formatCode>
                <c:ptCount val="11"/>
                <c:pt idx="0">
                  <c:v>4.5161290322580641</c:v>
                </c:pt>
                <c:pt idx="1">
                  <c:v>5.982905982905983</c:v>
                </c:pt>
                <c:pt idx="2">
                  <c:v>5.9405940594059405</c:v>
                </c:pt>
                <c:pt idx="3">
                  <c:v>1.9607843137254901</c:v>
                </c:pt>
                <c:pt idx="4">
                  <c:v>5.0847457627118651</c:v>
                </c:pt>
                <c:pt idx="5">
                  <c:v>7.8431372549019605</c:v>
                </c:pt>
                <c:pt idx="6">
                  <c:v>5.1020408163265305</c:v>
                </c:pt>
                <c:pt idx="7">
                  <c:v>3.3707865168539324</c:v>
                </c:pt>
                <c:pt idx="8">
                  <c:v>6.593406593406594</c:v>
                </c:pt>
                <c:pt idx="9">
                  <c:v>11.842105263157894</c:v>
                </c:pt>
                <c:pt idx="10">
                  <c:v>5.4347826086956523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E-4929-A974-97048D1CCD53}"/>
            </c:ext>
          </c:extLst>
        </c:ser>
        <c:ser>
          <c:idx val="2"/>
          <c:order val="2"/>
          <c:tx>
            <c:strRef>
              <c:f>'2 年齢別・同居の有無別'!$R$50</c:f>
              <c:strCache>
                <c:ptCount val="1"/>
                <c:pt idx="0">
                  <c:v>30～39歳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年齢別・同居の有無別'!$R$51:$R$61</c:f>
              <c:numCache>
                <c:formatCode>0.0_ </c:formatCode>
                <c:ptCount val="11"/>
                <c:pt idx="0">
                  <c:v>9.67741935483871</c:v>
                </c:pt>
                <c:pt idx="1">
                  <c:v>6.8376068376068382</c:v>
                </c:pt>
                <c:pt idx="2">
                  <c:v>8.9108910891089099</c:v>
                </c:pt>
                <c:pt idx="3">
                  <c:v>6.8627450980392162</c:v>
                </c:pt>
                <c:pt idx="4">
                  <c:v>6.7796610169491522</c:v>
                </c:pt>
                <c:pt idx="5">
                  <c:v>6.8627450980392162</c:v>
                </c:pt>
                <c:pt idx="6">
                  <c:v>5.1020408163265305</c:v>
                </c:pt>
                <c:pt idx="7">
                  <c:v>6.7415730337078648</c:v>
                </c:pt>
                <c:pt idx="8">
                  <c:v>7.6923076923076925</c:v>
                </c:pt>
                <c:pt idx="9">
                  <c:v>9.2105263157894726</c:v>
                </c:pt>
                <c:pt idx="10">
                  <c:v>3.2608695652173911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E-4929-A974-97048D1CCD53}"/>
            </c:ext>
          </c:extLst>
        </c:ser>
        <c:ser>
          <c:idx val="3"/>
          <c:order val="3"/>
          <c:tx>
            <c:strRef>
              <c:f>'2 年齢別・同居の有無別'!$S$50</c:f>
              <c:strCache>
                <c:ptCount val="1"/>
                <c:pt idx="0">
                  <c:v>40～49歳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年齢別・同居の有無別'!$S$51:$S$61</c:f>
              <c:numCache>
                <c:formatCode>0.0_ </c:formatCode>
                <c:ptCount val="11"/>
                <c:pt idx="0">
                  <c:v>11.612903225806452</c:v>
                </c:pt>
                <c:pt idx="1">
                  <c:v>11.965811965811966</c:v>
                </c:pt>
                <c:pt idx="2">
                  <c:v>12.871287128712872</c:v>
                </c:pt>
                <c:pt idx="3">
                  <c:v>6.8627450980392162</c:v>
                </c:pt>
                <c:pt idx="4">
                  <c:v>5.0847457627118651</c:v>
                </c:pt>
                <c:pt idx="5">
                  <c:v>6.8627450980392162</c:v>
                </c:pt>
                <c:pt idx="6">
                  <c:v>12.244897959183673</c:v>
                </c:pt>
                <c:pt idx="7">
                  <c:v>7.8651685393258424</c:v>
                </c:pt>
                <c:pt idx="8">
                  <c:v>8.791208791208792</c:v>
                </c:pt>
                <c:pt idx="9">
                  <c:v>6.5789473684210522</c:v>
                </c:pt>
                <c:pt idx="10">
                  <c:v>16.304347826086957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E-4929-A974-97048D1CCD53}"/>
            </c:ext>
          </c:extLst>
        </c:ser>
        <c:ser>
          <c:idx val="4"/>
          <c:order val="4"/>
          <c:tx>
            <c:strRef>
              <c:f>'2 年齢別・同居の有無別'!$T$50</c:f>
              <c:strCache>
                <c:ptCount val="1"/>
                <c:pt idx="0">
                  <c:v>50～59歳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年齢別・同居の有無別'!$T$51:$T$61</c:f>
              <c:numCache>
                <c:formatCode>0.0_ </c:formatCode>
                <c:ptCount val="11"/>
                <c:pt idx="0">
                  <c:v>12.258064516129032</c:v>
                </c:pt>
                <c:pt idx="1">
                  <c:v>10.256410256410255</c:v>
                </c:pt>
                <c:pt idx="2">
                  <c:v>14.85148514851485</c:v>
                </c:pt>
                <c:pt idx="3">
                  <c:v>11.76470588235294</c:v>
                </c:pt>
                <c:pt idx="4">
                  <c:v>17.796610169491526</c:v>
                </c:pt>
                <c:pt idx="5">
                  <c:v>12.745098039215685</c:v>
                </c:pt>
                <c:pt idx="6">
                  <c:v>10.204081632653061</c:v>
                </c:pt>
                <c:pt idx="7">
                  <c:v>15.730337078651685</c:v>
                </c:pt>
                <c:pt idx="8">
                  <c:v>13.186813186813188</c:v>
                </c:pt>
                <c:pt idx="9">
                  <c:v>10.526315789473683</c:v>
                </c:pt>
                <c:pt idx="10">
                  <c:v>14.130434782608695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EE-4929-A974-97048D1CCD53}"/>
            </c:ext>
          </c:extLst>
        </c:ser>
        <c:ser>
          <c:idx val="5"/>
          <c:order val="5"/>
          <c:tx>
            <c:strRef>
              <c:f>'2 年齢別・同居の有無別'!$U$50</c:f>
              <c:strCache>
                <c:ptCount val="1"/>
                <c:pt idx="0">
                  <c:v>60～69歳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年齢別・同居の有無別'!$U$51:$U$61</c:f>
              <c:numCache>
                <c:formatCode>0.0_ </c:formatCode>
                <c:ptCount val="11"/>
                <c:pt idx="0">
                  <c:v>16.7741935483871</c:v>
                </c:pt>
                <c:pt idx="1">
                  <c:v>14.529914529914532</c:v>
                </c:pt>
                <c:pt idx="2">
                  <c:v>16.831683168316832</c:v>
                </c:pt>
                <c:pt idx="3">
                  <c:v>18.627450980392158</c:v>
                </c:pt>
                <c:pt idx="4">
                  <c:v>17.796610169491526</c:v>
                </c:pt>
                <c:pt idx="5">
                  <c:v>15.686274509803921</c:v>
                </c:pt>
                <c:pt idx="6">
                  <c:v>17.346938775510203</c:v>
                </c:pt>
                <c:pt idx="7">
                  <c:v>12.359550561797752</c:v>
                </c:pt>
                <c:pt idx="8">
                  <c:v>15.384615384615385</c:v>
                </c:pt>
                <c:pt idx="9">
                  <c:v>13.157894736842104</c:v>
                </c:pt>
                <c:pt idx="10">
                  <c:v>15.217391304347828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EE-4929-A974-97048D1CCD53}"/>
            </c:ext>
          </c:extLst>
        </c:ser>
        <c:ser>
          <c:idx val="6"/>
          <c:order val="6"/>
          <c:tx>
            <c:strRef>
              <c:f>'2 年齢別・同居の有無別'!$V$50</c:f>
              <c:strCache>
                <c:ptCount val="1"/>
                <c:pt idx="0">
                  <c:v>70～79歳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年齢別・同居の有無別'!$V$51:$V$61</c:f>
              <c:numCache>
                <c:formatCode>0.0_ </c:formatCode>
                <c:ptCount val="11"/>
                <c:pt idx="0">
                  <c:v>23.225806451612904</c:v>
                </c:pt>
                <c:pt idx="1">
                  <c:v>22.222222222222221</c:v>
                </c:pt>
                <c:pt idx="2">
                  <c:v>16.831683168316832</c:v>
                </c:pt>
                <c:pt idx="3">
                  <c:v>24.509803921568626</c:v>
                </c:pt>
                <c:pt idx="4">
                  <c:v>22.881355932203391</c:v>
                </c:pt>
                <c:pt idx="5">
                  <c:v>23.52941176470588</c:v>
                </c:pt>
                <c:pt idx="6">
                  <c:v>19.387755102040817</c:v>
                </c:pt>
                <c:pt idx="7">
                  <c:v>21.348314606741571</c:v>
                </c:pt>
                <c:pt idx="8">
                  <c:v>14.285714285714285</c:v>
                </c:pt>
                <c:pt idx="9">
                  <c:v>21.052631578947366</c:v>
                </c:pt>
                <c:pt idx="10">
                  <c:v>16.304347826086957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EE-4929-A974-97048D1CCD53}"/>
            </c:ext>
          </c:extLst>
        </c:ser>
        <c:ser>
          <c:idx val="7"/>
          <c:order val="7"/>
          <c:tx>
            <c:strRef>
              <c:f>'2 年齢別・同居の有無別'!$W$50</c:f>
              <c:strCache>
                <c:ptCount val="1"/>
                <c:pt idx="0">
                  <c:v>80歳以上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'2 年齢別・同居の有無別'!$B$51:$B$61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年齢別・同居の有無別'!$W$51:$W$61</c:f>
              <c:numCache>
                <c:formatCode>0.0_ </c:formatCode>
                <c:ptCount val="11"/>
                <c:pt idx="0">
                  <c:v>21.29032258064516</c:v>
                </c:pt>
                <c:pt idx="1">
                  <c:v>28.205128205128204</c:v>
                </c:pt>
                <c:pt idx="2">
                  <c:v>21.782178217821784</c:v>
                </c:pt>
                <c:pt idx="3">
                  <c:v>28.431372549019606</c:v>
                </c:pt>
                <c:pt idx="4">
                  <c:v>22.881355932203391</c:v>
                </c:pt>
                <c:pt idx="5">
                  <c:v>23.52941176470588</c:v>
                </c:pt>
                <c:pt idx="6">
                  <c:v>26.530612244897959</c:v>
                </c:pt>
                <c:pt idx="7">
                  <c:v>31.460674157303369</c:v>
                </c:pt>
                <c:pt idx="8">
                  <c:v>32.967032967032964</c:v>
                </c:pt>
                <c:pt idx="9">
                  <c:v>23.684210526315788</c:v>
                </c:pt>
                <c:pt idx="10">
                  <c:v>26.086956521739129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EE-4929-A974-97048D1CC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145392384"/>
        <c:axId val="145586048"/>
        <c:axId val="0"/>
      </c:bar3DChart>
      <c:catAx>
        <c:axId val="1453923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45586048"/>
        <c:crosses val="autoZero"/>
        <c:auto val="1"/>
        <c:lblAlgn val="ctr"/>
        <c:lblOffset val="100"/>
        <c:noMultiLvlLbl val="0"/>
      </c:catAx>
      <c:valAx>
        <c:axId val="14558604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453923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3696381702287214"/>
          <c:y val="0.82870436649964208"/>
          <c:w val="0.77533792650918631"/>
          <c:h val="0.1434327278692436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同居人の有無別自殺死亡割合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20619714202391368"/>
          <c:y val="3.703703703703703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2886680831562722"/>
          <c:y val="0.14027777777777775"/>
          <c:w val="0.809565262675499"/>
          <c:h val="0.7437423447069115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'2 年齢別・同居の有無別'!$P$79</c:f>
              <c:strCache>
                <c:ptCount val="1"/>
                <c:pt idx="0">
                  <c:v>有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 年齢別・同居の有無別'!$B$80:$B$90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年齢別・同居の有無別'!$P$80:$P$90</c:f>
              <c:numCache>
                <c:formatCode>0.0_ </c:formatCode>
                <c:ptCount val="11"/>
                <c:pt idx="0">
                  <c:v>84.285714285714292</c:v>
                </c:pt>
                <c:pt idx="1">
                  <c:v>77.007299270072991</c:v>
                </c:pt>
                <c:pt idx="2">
                  <c:v>82.572614107883808</c:v>
                </c:pt>
                <c:pt idx="3">
                  <c:v>81.782945736434115</c:v>
                </c:pt>
                <c:pt idx="4">
                  <c:v>80.341880341880341</c:v>
                </c:pt>
                <c:pt idx="5">
                  <c:v>78.109452736318403</c:v>
                </c:pt>
                <c:pt idx="6">
                  <c:v>75.980392156862735</c:v>
                </c:pt>
                <c:pt idx="7">
                  <c:v>73.714285714285708</c:v>
                </c:pt>
                <c:pt idx="8">
                  <c:v>75.438596491228068</c:v>
                </c:pt>
                <c:pt idx="9">
                  <c:v>76.84210526315789</c:v>
                </c:pt>
                <c:pt idx="10">
                  <c:v>69.364161849710982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2-4B4F-B1FD-8ECF222D9CC6}"/>
            </c:ext>
          </c:extLst>
        </c:ser>
        <c:ser>
          <c:idx val="1"/>
          <c:order val="1"/>
          <c:tx>
            <c:strRef>
              <c:f>'2 年齢別・同居の有無別'!$Q$79</c:f>
              <c:strCache>
                <c:ptCount val="1"/>
                <c:pt idx="0">
                  <c:v>無</c:v>
                </c:pt>
              </c:strCache>
            </c:strRef>
          </c:tx>
          <c:spPr>
            <a:solidFill>
              <a:srgbClr val="FF66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 年齢別・同居の有無別'!$B$80:$B$90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年齢別・同居の有無別'!$Q$80:$Q$90</c:f>
              <c:numCache>
                <c:formatCode>0.0_ </c:formatCode>
                <c:ptCount val="11"/>
                <c:pt idx="0">
                  <c:v>15.714285714285714</c:v>
                </c:pt>
                <c:pt idx="1">
                  <c:v>22.992700729927009</c:v>
                </c:pt>
                <c:pt idx="2">
                  <c:v>17.427385892116181</c:v>
                </c:pt>
                <c:pt idx="3">
                  <c:v>18.217054263565892</c:v>
                </c:pt>
                <c:pt idx="4">
                  <c:v>19.658119658119659</c:v>
                </c:pt>
                <c:pt idx="5">
                  <c:v>21.890547263681594</c:v>
                </c:pt>
                <c:pt idx="6">
                  <c:v>24.019607843137255</c:v>
                </c:pt>
                <c:pt idx="7">
                  <c:v>26.285714285714285</c:v>
                </c:pt>
                <c:pt idx="8">
                  <c:v>24.561403508771928</c:v>
                </c:pt>
                <c:pt idx="9">
                  <c:v>23.157894736842106</c:v>
                </c:pt>
                <c:pt idx="10">
                  <c:v>30.635838150289018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2-4B4F-B1FD-8ECF222D9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190667392"/>
        <c:axId val="190669568"/>
        <c:axId val="0"/>
      </c:bar3DChart>
      <c:catAx>
        <c:axId val="1906673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0669568"/>
        <c:crosses val="autoZero"/>
        <c:auto val="1"/>
        <c:lblAlgn val="ctr"/>
        <c:lblOffset val="100"/>
        <c:noMultiLvlLbl val="0"/>
      </c:catAx>
      <c:valAx>
        <c:axId val="19066956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9066739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6651129546306707"/>
          <c:y val="3.466270442156269E-2"/>
          <c:w val="0.19737743719535059"/>
          <c:h val="0.10763305628463109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同居人の有無別自殺死亡割合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>
        <c:manualLayout>
          <c:xMode val="edge"/>
          <c:yMode val="edge"/>
          <c:x val="0.19296962879640045"/>
          <c:y val="4.700863113264688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3680331625213515"/>
          <c:y val="0.14027777777777775"/>
          <c:w val="0.80162875473899109"/>
          <c:h val="0.7437423447069115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'2 年齢別・同居の有無別'!$P$79</c:f>
              <c:strCache>
                <c:ptCount val="1"/>
                <c:pt idx="0">
                  <c:v>有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 年齢別・同居の有無別'!$B$94:$B$104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年齢別・同居の有無別'!$P$94:$P$104</c:f>
              <c:numCache>
                <c:formatCode>0.0_ </c:formatCode>
                <c:ptCount val="11"/>
                <c:pt idx="0">
                  <c:v>84.516129032258064</c:v>
                </c:pt>
                <c:pt idx="1">
                  <c:v>87.179487179487182</c:v>
                </c:pt>
                <c:pt idx="2">
                  <c:v>90.099009900990097</c:v>
                </c:pt>
                <c:pt idx="3">
                  <c:v>85.294117647058826</c:v>
                </c:pt>
                <c:pt idx="4">
                  <c:v>76.068376068376068</c:v>
                </c:pt>
                <c:pt idx="5">
                  <c:v>82.35294117647058</c:v>
                </c:pt>
                <c:pt idx="6">
                  <c:v>76.530612244897952</c:v>
                </c:pt>
                <c:pt idx="7">
                  <c:v>78.651685393258433</c:v>
                </c:pt>
                <c:pt idx="8">
                  <c:v>80.219780219780219</c:v>
                </c:pt>
                <c:pt idx="9">
                  <c:v>80.26315789473685</c:v>
                </c:pt>
                <c:pt idx="10">
                  <c:v>76.08695652173914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F-4D6E-91D7-CB4506ADFD98}"/>
            </c:ext>
          </c:extLst>
        </c:ser>
        <c:ser>
          <c:idx val="1"/>
          <c:order val="1"/>
          <c:tx>
            <c:strRef>
              <c:f>'2 年齢別・同居の有無別'!$Q$79</c:f>
              <c:strCache>
                <c:ptCount val="1"/>
                <c:pt idx="0">
                  <c:v>無</c:v>
                </c:pt>
              </c:strCache>
            </c:strRef>
          </c:tx>
          <c:spPr>
            <a:solidFill>
              <a:srgbClr val="FF66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 年齢別・同居の有無別'!$B$94:$B$104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年齢別・同居の有無別'!$Q$94:$Q$104</c:f>
              <c:numCache>
                <c:formatCode>0.0_ </c:formatCode>
                <c:ptCount val="11"/>
                <c:pt idx="0">
                  <c:v>15.483870967741936</c:v>
                </c:pt>
                <c:pt idx="1">
                  <c:v>12.820512820512819</c:v>
                </c:pt>
                <c:pt idx="2">
                  <c:v>9.9009900990099009</c:v>
                </c:pt>
                <c:pt idx="3">
                  <c:v>14.705882352941178</c:v>
                </c:pt>
                <c:pt idx="4">
                  <c:v>23.931623931623932</c:v>
                </c:pt>
                <c:pt idx="5">
                  <c:v>17.647058823529413</c:v>
                </c:pt>
                <c:pt idx="6">
                  <c:v>23.469387755102041</c:v>
                </c:pt>
                <c:pt idx="7">
                  <c:v>21.348314606741571</c:v>
                </c:pt>
                <c:pt idx="8">
                  <c:v>19.780219780219781</c:v>
                </c:pt>
                <c:pt idx="9">
                  <c:v>19.736842105263158</c:v>
                </c:pt>
                <c:pt idx="10">
                  <c:v>23.913043478260871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F-4D6E-91D7-CB4506ADF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214570112"/>
        <c:axId val="214572032"/>
        <c:axId val="0"/>
      </c:bar3DChart>
      <c:catAx>
        <c:axId val="2145701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14572032"/>
        <c:crosses val="autoZero"/>
        <c:auto val="1"/>
        <c:lblAlgn val="ctr"/>
        <c:lblOffset val="100"/>
        <c:noMultiLvlLbl val="0"/>
      </c:catAx>
      <c:valAx>
        <c:axId val="214572032"/>
        <c:scaling>
          <c:orientation val="minMax"/>
          <c:min val="0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21457011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6651129546306707"/>
          <c:y val="3.9470326625838409E-2"/>
          <c:w val="0.19737743719535059"/>
          <c:h val="0.10763305628463109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職業別自殺死亡割合　</a:t>
            </a:r>
            <a:r>
              <a:rPr lang="en-US" altLang="ja-JP" sz="1100"/>
              <a:t>『</a:t>
            </a:r>
            <a:r>
              <a:rPr lang="ja-JP" altLang="en-US" sz="1100"/>
              <a:t>男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tx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0.13146485913912848"/>
          <c:y val="0.11249999999999998"/>
          <c:w val="0.79695600674170197"/>
          <c:h val="0.6141127150772820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'3 職業別'!$AB$22</c:f>
              <c:strCache>
                <c:ptCount val="1"/>
                <c:pt idx="0">
                  <c:v>自営等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職業別'!$B$25:$B$35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職業別'!$R$25:$R$35</c:f>
              <c:numCache>
                <c:formatCode>0.0_ </c:formatCode>
                <c:ptCount val="11"/>
                <c:pt idx="0">
                  <c:v>16.607773851590103</c:v>
                </c:pt>
                <c:pt idx="1">
                  <c:v>14.5985401459854</c:v>
                </c:pt>
                <c:pt idx="2">
                  <c:v>12.083333333333334</c:v>
                </c:pt>
                <c:pt idx="3">
                  <c:v>13.671875</c:v>
                </c:pt>
                <c:pt idx="4">
                  <c:v>12.76595744680851</c:v>
                </c:pt>
                <c:pt idx="5">
                  <c:v>12.935323383084576</c:v>
                </c:pt>
                <c:pt idx="6">
                  <c:v>10.784313725490197</c:v>
                </c:pt>
                <c:pt idx="7">
                  <c:v>11.494252873563218</c:v>
                </c:pt>
                <c:pt idx="8">
                  <c:v>15.789473684210526</c:v>
                </c:pt>
                <c:pt idx="9">
                  <c:v>10.582010582010582</c:v>
                </c:pt>
                <c:pt idx="10">
                  <c:v>12.790697674418606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2-4D0B-8CE6-E142283A5E5F}"/>
            </c:ext>
          </c:extLst>
        </c:ser>
        <c:ser>
          <c:idx val="1"/>
          <c:order val="1"/>
          <c:tx>
            <c:strRef>
              <c:f>'3 職業別'!$AC$22</c:f>
              <c:strCache>
                <c:ptCount val="1"/>
                <c:pt idx="0">
                  <c:v>勤め人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職業別'!$B$25:$B$35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職業別'!$S$25:$S$35</c:f>
              <c:numCache>
                <c:formatCode>0.0_ </c:formatCode>
                <c:ptCount val="11"/>
                <c:pt idx="0">
                  <c:v>29.681978798586574</c:v>
                </c:pt>
                <c:pt idx="1">
                  <c:v>28.467153284671532</c:v>
                </c:pt>
                <c:pt idx="2">
                  <c:v>33.75</c:v>
                </c:pt>
                <c:pt idx="3">
                  <c:v>29.6875</c:v>
                </c:pt>
                <c:pt idx="4">
                  <c:v>31.48936170212766</c:v>
                </c:pt>
                <c:pt idx="5">
                  <c:v>31.343283582089555</c:v>
                </c:pt>
                <c:pt idx="6">
                  <c:v>38.725490196078432</c:v>
                </c:pt>
                <c:pt idx="7">
                  <c:v>32.758620689655174</c:v>
                </c:pt>
                <c:pt idx="8">
                  <c:v>33.333333333333329</c:v>
                </c:pt>
                <c:pt idx="9">
                  <c:v>30.687830687830687</c:v>
                </c:pt>
                <c:pt idx="10">
                  <c:v>34.302325581395351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2-4D0B-8CE6-E142283A5E5F}"/>
            </c:ext>
          </c:extLst>
        </c:ser>
        <c:ser>
          <c:idx val="2"/>
          <c:order val="2"/>
          <c:tx>
            <c:strRef>
              <c:f>'3 職業別'!$AD$22</c:f>
              <c:strCache>
                <c:ptCount val="1"/>
                <c:pt idx="0">
                  <c:v>学生等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職業別'!$B$25:$B$35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職業別'!$T$25:$T$35</c:f>
              <c:numCache>
                <c:formatCode>0.0_ </c:formatCode>
                <c:ptCount val="11"/>
                <c:pt idx="0">
                  <c:v>4.2402826855123674</c:v>
                </c:pt>
                <c:pt idx="1">
                  <c:v>1.0948905109489051</c:v>
                </c:pt>
                <c:pt idx="2">
                  <c:v>3.3333333333333335</c:v>
                </c:pt>
                <c:pt idx="3">
                  <c:v>1.5625</c:v>
                </c:pt>
                <c:pt idx="4">
                  <c:v>1.7021276595744681</c:v>
                </c:pt>
                <c:pt idx="5">
                  <c:v>1.9900497512437811</c:v>
                </c:pt>
                <c:pt idx="6">
                  <c:v>0.98039215686274506</c:v>
                </c:pt>
                <c:pt idx="7">
                  <c:v>2.8735632183908044</c:v>
                </c:pt>
                <c:pt idx="8">
                  <c:v>1.1695906432748537</c:v>
                </c:pt>
                <c:pt idx="9">
                  <c:v>4.2328042328042326</c:v>
                </c:pt>
                <c:pt idx="10">
                  <c:v>3.4883720930232558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F2-4D0B-8CE6-E142283A5E5F}"/>
            </c:ext>
          </c:extLst>
        </c:ser>
        <c:ser>
          <c:idx val="3"/>
          <c:order val="3"/>
          <c:tx>
            <c:strRef>
              <c:f>'3 職業別'!$AE$22</c:f>
              <c:strCache>
                <c:ptCount val="1"/>
                <c:pt idx="0">
                  <c:v>失業者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職業別'!$B$25:$B$35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職業別'!$V$25:$V$35</c:f>
              <c:numCache>
                <c:formatCode>0.0_ </c:formatCode>
                <c:ptCount val="11"/>
                <c:pt idx="0">
                  <c:v>11.307420494699647</c:v>
                </c:pt>
                <c:pt idx="1">
                  <c:v>6.2043795620437958</c:v>
                </c:pt>
                <c:pt idx="2">
                  <c:v>5</c:v>
                </c:pt>
                <c:pt idx="3">
                  <c:v>8.59375</c:v>
                </c:pt>
                <c:pt idx="4">
                  <c:v>8.9361702127659584</c:v>
                </c:pt>
                <c:pt idx="5">
                  <c:v>1.9900497512437811</c:v>
                </c:pt>
                <c:pt idx="6">
                  <c:v>4.4117647058823533</c:v>
                </c:pt>
                <c:pt idx="7">
                  <c:v>0.57471264367816088</c:v>
                </c:pt>
                <c:pt idx="8">
                  <c:v>3.5087719298245612</c:v>
                </c:pt>
                <c:pt idx="9">
                  <c:v>6.3492063492063489</c:v>
                </c:pt>
                <c:pt idx="10">
                  <c:v>5.8139534883720927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F2-4D0B-8CE6-E142283A5E5F}"/>
            </c:ext>
          </c:extLst>
        </c:ser>
        <c:ser>
          <c:idx val="4"/>
          <c:order val="4"/>
          <c:tx>
            <c:strRef>
              <c:f>'3 職業別'!$AF$22</c:f>
              <c:strCache>
                <c:ptCount val="1"/>
                <c:pt idx="0">
                  <c:v>年金等
生活者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職業別'!$B$25:$B$35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職業別'!$W$25:$W$35</c:f>
              <c:numCache>
                <c:formatCode>0.0_ </c:formatCode>
                <c:ptCount val="11"/>
                <c:pt idx="0">
                  <c:v>16.25441696113074</c:v>
                </c:pt>
                <c:pt idx="1">
                  <c:v>19.34306569343066</c:v>
                </c:pt>
                <c:pt idx="2">
                  <c:v>19.166666666666668</c:v>
                </c:pt>
                <c:pt idx="3">
                  <c:v>24.609375</c:v>
                </c:pt>
                <c:pt idx="4">
                  <c:v>25.106382978723403</c:v>
                </c:pt>
                <c:pt idx="5">
                  <c:v>33.830845771144283</c:v>
                </c:pt>
                <c:pt idx="6">
                  <c:v>28.431372549019606</c:v>
                </c:pt>
                <c:pt idx="7">
                  <c:v>35.05747126436782</c:v>
                </c:pt>
                <c:pt idx="8">
                  <c:v>30.994152046783626</c:v>
                </c:pt>
                <c:pt idx="9">
                  <c:v>30.687830687830687</c:v>
                </c:pt>
                <c:pt idx="10">
                  <c:v>29.069767441860467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F2-4D0B-8CE6-E142283A5E5F}"/>
            </c:ext>
          </c:extLst>
        </c:ser>
        <c:ser>
          <c:idx val="5"/>
          <c:order val="5"/>
          <c:tx>
            <c:strRef>
              <c:f>'3 職業別'!$AG$22</c:f>
              <c:strCache>
                <c:ptCount val="1"/>
                <c:pt idx="0">
                  <c:v>その他
無職者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職業別'!$B$25:$B$35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職業別'!$X$25:$X$35</c:f>
              <c:numCache>
                <c:formatCode>0.0_ </c:formatCode>
                <c:ptCount val="11"/>
                <c:pt idx="0">
                  <c:v>21.908127208480565</c:v>
                </c:pt>
                <c:pt idx="1">
                  <c:v>30.29197080291971</c:v>
                </c:pt>
                <c:pt idx="2">
                  <c:v>26.666666666666668</c:v>
                </c:pt>
                <c:pt idx="3">
                  <c:v>21.875</c:v>
                </c:pt>
                <c:pt idx="4">
                  <c:v>20</c:v>
                </c:pt>
                <c:pt idx="5">
                  <c:v>17.910447761194028</c:v>
                </c:pt>
                <c:pt idx="6">
                  <c:v>16.666666666666664</c:v>
                </c:pt>
                <c:pt idx="7">
                  <c:v>17.241379310344829</c:v>
                </c:pt>
                <c:pt idx="8">
                  <c:v>15.204678362573098</c:v>
                </c:pt>
                <c:pt idx="9">
                  <c:v>17.460317460317459</c:v>
                </c:pt>
                <c:pt idx="10">
                  <c:v>14.534883720930234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F2-4D0B-8CE6-E142283A5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241505024"/>
        <c:axId val="241506560"/>
        <c:axId val="0"/>
      </c:bar3DChart>
      <c:catAx>
        <c:axId val="2415050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241506560"/>
        <c:crosses val="autoZero"/>
        <c:auto val="1"/>
        <c:lblAlgn val="ctr"/>
        <c:lblOffset val="100"/>
        <c:noMultiLvlLbl val="0"/>
      </c:catAx>
      <c:valAx>
        <c:axId val="24150656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2415050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69241577144864E-2"/>
          <c:y val="0.82185947611460086"/>
          <c:w val="0.90567994614056146"/>
          <c:h val="0.15971052653918877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職業別自殺死亡割合　</a:t>
            </a:r>
            <a:r>
              <a:rPr lang="en-US" altLang="ja-JP" sz="1100"/>
              <a:t>『</a:t>
            </a:r>
            <a:r>
              <a:rPr lang="ja-JP" altLang="en-US" sz="1100"/>
              <a:t>女</a:t>
            </a:r>
            <a:r>
              <a:rPr lang="en-US" altLang="ja-JP" sz="1100"/>
              <a:t>』</a:t>
            </a:r>
            <a:endParaRPr lang="ja-JP" alt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/>
        </a:solidFill>
        <a:ln>
          <a:solidFill>
            <a:schemeClr val="accent1"/>
          </a:solidFill>
        </a:ln>
      </c:spPr>
    </c:sideWall>
    <c:backWall>
      <c:thickness val="0"/>
      <c:spPr>
        <a:solidFill>
          <a:schemeClr val="bg1"/>
        </a:soli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0.12627883890751279"/>
          <c:y val="0.11249999999999998"/>
          <c:w val="0.81015732439385668"/>
          <c:h val="0.6196327983040582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'3 職業別'!$AB$38</c:f>
              <c:strCache>
                <c:ptCount val="1"/>
                <c:pt idx="0">
                  <c:v>自営等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職業別'!$B$41:$B$51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職業別'!$R$41:$R$51</c:f>
              <c:numCache>
                <c:formatCode>0.0_ </c:formatCode>
                <c:ptCount val="11"/>
                <c:pt idx="0">
                  <c:v>4.5161290322580641</c:v>
                </c:pt>
                <c:pt idx="1">
                  <c:v>5.982905982905983</c:v>
                </c:pt>
                <c:pt idx="2">
                  <c:v>7.9207920792079207</c:v>
                </c:pt>
                <c:pt idx="3">
                  <c:v>6.8627450980392162</c:v>
                </c:pt>
                <c:pt idx="4">
                  <c:v>7.6271186440677967</c:v>
                </c:pt>
                <c:pt idx="5">
                  <c:v>1.9607843137254901</c:v>
                </c:pt>
                <c:pt idx="6">
                  <c:v>5.1020408163265305</c:v>
                </c:pt>
                <c:pt idx="7">
                  <c:v>1.1235955056179776</c:v>
                </c:pt>
                <c:pt idx="8">
                  <c:v>5.6179775280898872</c:v>
                </c:pt>
                <c:pt idx="9">
                  <c:v>5.3333333333333339</c:v>
                </c:pt>
                <c:pt idx="10">
                  <c:v>3.296703296703297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FE2-A555-D85C3C4E7D4B}"/>
            </c:ext>
          </c:extLst>
        </c:ser>
        <c:ser>
          <c:idx val="1"/>
          <c:order val="1"/>
          <c:tx>
            <c:strRef>
              <c:f>'3 職業別'!$AC$38</c:f>
              <c:strCache>
                <c:ptCount val="1"/>
                <c:pt idx="0">
                  <c:v>勤め人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職業別'!$B$41:$B$51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職業別'!$S$41:$S$51</c:f>
              <c:numCache>
                <c:formatCode>0.0_ </c:formatCode>
                <c:ptCount val="11"/>
                <c:pt idx="0">
                  <c:v>17.419354838709676</c:v>
                </c:pt>
                <c:pt idx="1">
                  <c:v>9.4017094017094021</c:v>
                </c:pt>
                <c:pt idx="2">
                  <c:v>12.871287128712872</c:v>
                </c:pt>
                <c:pt idx="3">
                  <c:v>5.8823529411764701</c:v>
                </c:pt>
                <c:pt idx="4">
                  <c:v>11.864406779661017</c:v>
                </c:pt>
                <c:pt idx="5">
                  <c:v>8.8235294117647065</c:v>
                </c:pt>
                <c:pt idx="6">
                  <c:v>13.26530612244898</c:v>
                </c:pt>
                <c:pt idx="7">
                  <c:v>10.112359550561797</c:v>
                </c:pt>
                <c:pt idx="8">
                  <c:v>20.224719101123593</c:v>
                </c:pt>
                <c:pt idx="9">
                  <c:v>13.333333333333334</c:v>
                </c:pt>
                <c:pt idx="10">
                  <c:v>21.978021978021978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FE2-A555-D85C3C4E7D4B}"/>
            </c:ext>
          </c:extLst>
        </c:ser>
        <c:ser>
          <c:idx val="2"/>
          <c:order val="2"/>
          <c:tx>
            <c:strRef>
              <c:f>'3 職業別'!$AD$38</c:f>
              <c:strCache>
                <c:ptCount val="1"/>
                <c:pt idx="0">
                  <c:v>学生等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'3 職業別'!$B$41:$B$51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職業別'!$T$41:$T$51</c:f>
              <c:numCache>
                <c:formatCode>0.0_ </c:formatCode>
                <c:ptCount val="11"/>
                <c:pt idx="0">
                  <c:v>0.64516129032258063</c:v>
                </c:pt>
                <c:pt idx="1">
                  <c:v>0.85470085470085477</c:v>
                </c:pt>
                <c:pt idx="2">
                  <c:v>0.99009900990099009</c:v>
                </c:pt>
                <c:pt idx="3">
                  <c:v>0.98039215686274506</c:v>
                </c:pt>
                <c:pt idx="4">
                  <c:v>2.5423728813559325</c:v>
                </c:pt>
                <c:pt idx="5">
                  <c:v>4.9019607843137258</c:v>
                </c:pt>
                <c:pt idx="6">
                  <c:v>4.0816326530612246</c:v>
                </c:pt>
                <c:pt idx="7">
                  <c:v>2.2471910112359552</c:v>
                </c:pt>
                <c:pt idx="8">
                  <c:v>1.1235955056179776</c:v>
                </c:pt>
                <c:pt idx="9">
                  <c:v>5.3333333333333339</c:v>
                </c:pt>
                <c:pt idx="10">
                  <c:v>3.296703296703297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4-4FE2-A555-D85C3C4E7D4B}"/>
            </c:ext>
          </c:extLst>
        </c:ser>
        <c:ser>
          <c:idx val="3"/>
          <c:order val="3"/>
          <c:tx>
            <c:strRef>
              <c:f>'3 職業別'!$H$40</c:f>
              <c:strCache>
                <c:ptCount val="1"/>
                <c:pt idx="0">
                  <c:v>主婦</c:v>
                </c:pt>
              </c:strCache>
            </c:strRef>
          </c:tx>
          <c:spPr>
            <a:solidFill>
              <a:srgbClr val="FF66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 職業別'!$B$41:$B$51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職業別'!$U$41:$U$51</c:f>
              <c:numCache>
                <c:formatCode>0.0_ </c:formatCode>
                <c:ptCount val="11"/>
                <c:pt idx="0">
                  <c:v>10.967741935483872</c:v>
                </c:pt>
                <c:pt idx="1">
                  <c:v>21.367521367521366</c:v>
                </c:pt>
                <c:pt idx="2">
                  <c:v>15.841584158415841</c:v>
                </c:pt>
                <c:pt idx="3">
                  <c:v>20.588235294117645</c:v>
                </c:pt>
                <c:pt idx="4">
                  <c:v>11.864406779661017</c:v>
                </c:pt>
                <c:pt idx="5">
                  <c:v>12.745098039215685</c:v>
                </c:pt>
                <c:pt idx="6">
                  <c:v>14.285714285714285</c:v>
                </c:pt>
                <c:pt idx="7">
                  <c:v>19.101123595505616</c:v>
                </c:pt>
                <c:pt idx="8">
                  <c:v>19.101123595505616</c:v>
                </c:pt>
                <c:pt idx="9">
                  <c:v>18.666666666666668</c:v>
                </c:pt>
                <c:pt idx="10">
                  <c:v>9.8901098901098905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54-4FE2-A555-D85C3C4E7D4B}"/>
            </c:ext>
          </c:extLst>
        </c:ser>
        <c:ser>
          <c:idx val="4"/>
          <c:order val="4"/>
          <c:tx>
            <c:strRef>
              <c:f>'3 職業別'!$I$40</c:f>
              <c:strCache>
                <c:ptCount val="1"/>
                <c:pt idx="0">
                  <c:v>失業者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 職業別'!$B$41:$B$51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職業別'!$V$41:$V$51</c:f>
              <c:numCache>
                <c:formatCode>0.0_ </c:formatCode>
                <c:ptCount val="11"/>
                <c:pt idx="0">
                  <c:v>2.5806451612903225</c:v>
                </c:pt>
                <c:pt idx="1">
                  <c:v>1.7094017094017095</c:v>
                </c:pt>
                <c:pt idx="2">
                  <c:v>0.99009900990099009</c:v>
                </c:pt>
                <c:pt idx="3">
                  <c:v>1.9607843137254901</c:v>
                </c:pt>
                <c:pt idx="4">
                  <c:v>1.6949152542372881</c:v>
                </c:pt>
                <c:pt idx="5">
                  <c:v>1.9607843137254901</c:v>
                </c:pt>
                <c:pt idx="6">
                  <c:v>2.0408163265306123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54-4FE2-A555-D85C3C4E7D4B}"/>
            </c:ext>
          </c:extLst>
        </c:ser>
        <c:ser>
          <c:idx val="5"/>
          <c:order val="5"/>
          <c:tx>
            <c:strRef>
              <c:f>'3 職業別'!$AG$38</c:f>
              <c:strCache>
                <c:ptCount val="1"/>
                <c:pt idx="0">
                  <c:v>年金等
生活者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 職業別'!$B$41:$B$51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職業別'!$W$41:$W$51</c:f>
              <c:numCache>
                <c:formatCode>0.0_ </c:formatCode>
                <c:ptCount val="11"/>
                <c:pt idx="0">
                  <c:v>34.193548387096776</c:v>
                </c:pt>
                <c:pt idx="1">
                  <c:v>35.042735042735039</c:v>
                </c:pt>
                <c:pt idx="2">
                  <c:v>36.633663366336634</c:v>
                </c:pt>
                <c:pt idx="3">
                  <c:v>45.098039215686278</c:v>
                </c:pt>
                <c:pt idx="4">
                  <c:v>51.694915254237287</c:v>
                </c:pt>
                <c:pt idx="5">
                  <c:v>53.921568627450981</c:v>
                </c:pt>
                <c:pt idx="6">
                  <c:v>52.040816326530617</c:v>
                </c:pt>
                <c:pt idx="7">
                  <c:v>62.921348314606739</c:v>
                </c:pt>
                <c:pt idx="8">
                  <c:v>50.561797752808992</c:v>
                </c:pt>
                <c:pt idx="9">
                  <c:v>34.666666666666671</c:v>
                </c:pt>
                <c:pt idx="10">
                  <c:v>48.35164835164835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54-4FE2-A555-D85C3C4E7D4B}"/>
            </c:ext>
          </c:extLst>
        </c:ser>
        <c:ser>
          <c:idx val="6"/>
          <c:order val="6"/>
          <c:tx>
            <c:strRef>
              <c:f>'3 職業別'!$AH$38</c:f>
              <c:strCache>
                <c:ptCount val="1"/>
                <c:pt idx="0">
                  <c:v>その他
無職者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 職業別'!$B$41:$B$51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'3 職業別'!$X$41:$X$51</c:f>
              <c:numCache>
                <c:formatCode>0.0_ </c:formatCode>
                <c:ptCount val="11"/>
                <c:pt idx="0">
                  <c:v>29.677419354838708</c:v>
                </c:pt>
                <c:pt idx="1">
                  <c:v>25.641025641025639</c:v>
                </c:pt>
                <c:pt idx="2">
                  <c:v>24.752475247524753</c:v>
                </c:pt>
                <c:pt idx="3">
                  <c:v>18.627450980392158</c:v>
                </c:pt>
                <c:pt idx="4">
                  <c:v>12.711864406779661</c:v>
                </c:pt>
                <c:pt idx="5">
                  <c:v>15.686274509803921</c:v>
                </c:pt>
                <c:pt idx="6">
                  <c:v>9.183673469387756</c:v>
                </c:pt>
                <c:pt idx="7">
                  <c:v>4.4943820224719104</c:v>
                </c:pt>
                <c:pt idx="8">
                  <c:v>3.3707865168539324</c:v>
                </c:pt>
                <c:pt idx="9">
                  <c:v>22.666666666666664</c:v>
                </c:pt>
                <c:pt idx="10">
                  <c:v>13.186813186813188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54-4FE2-A555-D85C3C4E7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gapDepth val="55"/>
        <c:shape val="box"/>
        <c:axId val="12711424"/>
        <c:axId val="12712960"/>
        <c:axId val="0"/>
      </c:bar3DChart>
      <c:catAx>
        <c:axId val="127114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2712960"/>
        <c:crosses val="autoZero"/>
        <c:auto val="1"/>
        <c:lblAlgn val="ctr"/>
        <c:lblOffset val="100"/>
        <c:noMultiLvlLbl val="0"/>
      </c:catAx>
      <c:valAx>
        <c:axId val="1271296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271142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5.527219000826683E-2"/>
          <c:y val="0.83171097831089791"/>
          <c:w val="0.90469872948681107"/>
          <c:h val="0.1548724353927701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00" b="1"/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年齢</a:t>
            </a:r>
            <a:r>
              <a:rPr lang="ja-JP" altLang="en-US" sz="1100"/>
              <a:t>階級</a:t>
            </a:r>
            <a:r>
              <a:rPr lang="ja-JP" sz="1100"/>
              <a:t>別自殺死亡</a:t>
            </a:r>
            <a:r>
              <a:rPr lang="ja-JP" altLang="en-US" sz="1100"/>
              <a:t>数</a:t>
            </a:r>
            <a:r>
              <a:rPr lang="ja-JP" sz="1100"/>
              <a:t>の推移　</a:t>
            </a:r>
            <a:r>
              <a:rPr lang="en-US" sz="1100"/>
              <a:t>『</a:t>
            </a:r>
            <a:r>
              <a:rPr lang="ja-JP" sz="1100"/>
              <a:t>男</a:t>
            </a:r>
            <a:r>
              <a:rPr lang="en-US" sz="1100"/>
              <a:t>』</a:t>
            </a:r>
            <a:endParaRPr lang="ja-JP" sz="1100"/>
          </a:p>
        </c:rich>
      </c:tx>
      <c:layout>
        <c:manualLayout>
          <c:xMode val="edge"/>
          <c:yMode val="edge"/>
          <c:x val="0.24489303671378423"/>
          <c:y val="2.31480920654149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32844237843764"/>
          <c:y val="0.12223388743073782"/>
          <c:w val="0.86062296429813745"/>
          <c:h val="0.5928695365243033"/>
        </c:manualLayout>
      </c:layout>
      <c:lineChart>
        <c:grouping val="standard"/>
        <c:varyColors val="0"/>
        <c:ser>
          <c:idx val="0"/>
          <c:order val="0"/>
          <c:tx>
            <c:strRef>
              <c:f>'2 年齢別・同居の有無別'!$C$36</c:f>
              <c:strCache>
                <c:ptCount val="1"/>
                <c:pt idx="0">
                  <c:v>20歳未満</c:v>
                </c:pt>
              </c:strCache>
            </c:strRef>
          </c:tx>
          <c:marker>
            <c:symbol val="none"/>
          </c:marker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年齢別・同居の有無別'!$C$37:$C$47</c:f>
              <c:numCache>
                <c:formatCode>General</c:formatCode>
                <c:ptCount val="11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9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F-49FE-AF17-A3BD70B6CE3F}"/>
            </c:ext>
          </c:extLst>
        </c:ser>
        <c:ser>
          <c:idx val="1"/>
          <c:order val="1"/>
          <c:tx>
            <c:strRef>
              <c:f>'2 年齢別・同居の有無別'!$D$36</c:f>
              <c:strCache>
                <c:ptCount val="1"/>
                <c:pt idx="0">
                  <c:v>20～29歳</c:v>
                </c:pt>
              </c:strCache>
            </c:strRef>
          </c:tx>
          <c:marker>
            <c:symbol val="none"/>
          </c:marker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年齢別・同居の有無別'!$D$37:$D$47</c:f>
              <c:numCache>
                <c:formatCode>General</c:formatCode>
                <c:ptCount val="11"/>
                <c:pt idx="0">
                  <c:v>30</c:v>
                </c:pt>
                <c:pt idx="1">
                  <c:v>23</c:v>
                </c:pt>
                <c:pt idx="2">
                  <c:v>28</c:v>
                </c:pt>
                <c:pt idx="3">
                  <c:v>27</c:v>
                </c:pt>
                <c:pt idx="4">
                  <c:v>16</c:v>
                </c:pt>
                <c:pt idx="5">
                  <c:v>19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F-49FE-AF17-A3BD70B6CE3F}"/>
            </c:ext>
          </c:extLst>
        </c:ser>
        <c:ser>
          <c:idx val="2"/>
          <c:order val="2"/>
          <c:tx>
            <c:strRef>
              <c:f>'2 年齢別・同居の有無別'!$E$36</c:f>
              <c:strCache>
                <c:ptCount val="1"/>
                <c:pt idx="0">
                  <c:v>30～39歳</c:v>
                </c:pt>
              </c:strCache>
            </c:strRef>
          </c:tx>
          <c:marker>
            <c:symbol val="none"/>
          </c:marker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年齢別・同居の有無別'!$E$37:$E$47</c:f>
              <c:numCache>
                <c:formatCode>General</c:formatCode>
                <c:ptCount val="11"/>
                <c:pt idx="0">
                  <c:v>39</c:v>
                </c:pt>
                <c:pt idx="1">
                  <c:v>30</c:v>
                </c:pt>
                <c:pt idx="2">
                  <c:v>32</c:v>
                </c:pt>
                <c:pt idx="3">
                  <c:v>30</c:v>
                </c:pt>
                <c:pt idx="4">
                  <c:v>32</c:v>
                </c:pt>
                <c:pt idx="5">
                  <c:v>26</c:v>
                </c:pt>
                <c:pt idx="6">
                  <c:v>31</c:v>
                </c:pt>
                <c:pt idx="7">
                  <c:v>23</c:v>
                </c:pt>
                <c:pt idx="8">
                  <c:v>21</c:v>
                </c:pt>
                <c:pt idx="9">
                  <c:v>14</c:v>
                </c:pt>
                <c:pt idx="1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EF-49FE-AF17-A3BD70B6CE3F}"/>
            </c:ext>
          </c:extLst>
        </c:ser>
        <c:ser>
          <c:idx val="3"/>
          <c:order val="3"/>
          <c:tx>
            <c:strRef>
              <c:f>'2 年齢別・同居の有無別'!$F$36</c:f>
              <c:strCache>
                <c:ptCount val="1"/>
                <c:pt idx="0">
                  <c:v>40～49歳</c:v>
                </c:pt>
              </c:strCache>
            </c:strRef>
          </c:tx>
          <c:marker>
            <c:symbol val="none"/>
          </c:marker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年齢別・同居の有無別'!$F$37:$F$47</c:f>
              <c:numCache>
                <c:formatCode>General</c:formatCode>
                <c:ptCount val="11"/>
                <c:pt idx="0">
                  <c:v>45</c:v>
                </c:pt>
                <c:pt idx="1">
                  <c:v>34</c:v>
                </c:pt>
                <c:pt idx="2">
                  <c:v>47</c:v>
                </c:pt>
                <c:pt idx="3">
                  <c:v>43</c:v>
                </c:pt>
                <c:pt idx="4">
                  <c:v>39</c:v>
                </c:pt>
                <c:pt idx="5">
                  <c:v>28</c:v>
                </c:pt>
                <c:pt idx="6">
                  <c:v>39</c:v>
                </c:pt>
                <c:pt idx="7">
                  <c:v>30</c:v>
                </c:pt>
                <c:pt idx="8">
                  <c:v>30</c:v>
                </c:pt>
                <c:pt idx="9">
                  <c:v>34</c:v>
                </c:pt>
                <c:pt idx="1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EF-49FE-AF17-A3BD70B6CE3F}"/>
            </c:ext>
          </c:extLst>
        </c:ser>
        <c:ser>
          <c:idx val="4"/>
          <c:order val="4"/>
          <c:tx>
            <c:strRef>
              <c:f>'2 年齢別・同居の有無別'!$G$36</c:f>
              <c:strCache>
                <c:ptCount val="1"/>
                <c:pt idx="0">
                  <c:v>50～59歳</c:v>
                </c:pt>
              </c:strCache>
            </c:strRef>
          </c:tx>
          <c:marker>
            <c:symbol val="none"/>
          </c:marker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年齢別・同居の有無別'!$G$37:$G$47</c:f>
              <c:numCache>
                <c:formatCode>General</c:formatCode>
                <c:ptCount val="11"/>
                <c:pt idx="0">
                  <c:v>65</c:v>
                </c:pt>
                <c:pt idx="1">
                  <c:v>60</c:v>
                </c:pt>
                <c:pt idx="2">
                  <c:v>42</c:v>
                </c:pt>
                <c:pt idx="3">
                  <c:v>50</c:v>
                </c:pt>
                <c:pt idx="4">
                  <c:v>49</c:v>
                </c:pt>
                <c:pt idx="5">
                  <c:v>45</c:v>
                </c:pt>
                <c:pt idx="6">
                  <c:v>39</c:v>
                </c:pt>
                <c:pt idx="7">
                  <c:v>26</c:v>
                </c:pt>
                <c:pt idx="8">
                  <c:v>21</c:v>
                </c:pt>
                <c:pt idx="9">
                  <c:v>29</c:v>
                </c:pt>
                <c:pt idx="1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EF-49FE-AF17-A3BD70B6CE3F}"/>
            </c:ext>
          </c:extLst>
        </c:ser>
        <c:ser>
          <c:idx val="5"/>
          <c:order val="5"/>
          <c:tx>
            <c:strRef>
              <c:f>'2 年齢別・同居の有無別'!$H$36</c:f>
              <c:strCache>
                <c:ptCount val="1"/>
                <c:pt idx="0">
                  <c:v>60～69歳</c:v>
                </c:pt>
              </c:strCache>
            </c:strRef>
          </c:tx>
          <c:marker>
            <c:symbol val="none"/>
          </c:marker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年齢別・同居の有無別'!$H$37:$H$47</c:f>
              <c:numCache>
                <c:formatCode>General</c:formatCode>
                <c:ptCount val="11"/>
                <c:pt idx="0">
                  <c:v>41</c:v>
                </c:pt>
                <c:pt idx="1">
                  <c:v>56</c:v>
                </c:pt>
                <c:pt idx="2">
                  <c:v>33</c:v>
                </c:pt>
                <c:pt idx="3">
                  <c:v>43</c:v>
                </c:pt>
                <c:pt idx="4">
                  <c:v>37</c:v>
                </c:pt>
                <c:pt idx="5">
                  <c:v>25</c:v>
                </c:pt>
                <c:pt idx="6">
                  <c:v>37</c:v>
                </c:pt>
                <c:pt idx="7">
                  <c:v>25</c:v>
                </c:pt>
                <c:pt idx="8">
                  <c:v>39</c:v>
                </c:pt>
                <c:pt idx="9">
                  <c:v>31</c:v>
                </c:pt>
                <c:pt idx="1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EF-49FE-AF17-A3BD70B6CE3F}"/>
            </c:ext>
          </c:extLst>
        </c:ser>
        <c:ser>
          <c:idx val="6"/>
          <c:order val="6"/>
          <c:tx>
            <c:strRef>
              <c:f>'2 年齢別・同居の有無別'!$I$36</c:f>
              <c:strCache>
                <c:ptCount val="1"/>
                <c:pt idx="0">
                  <c:v>70～79歳</c:v>
                </c:pt>
              </c:strCache>
            </c:strRef>
          </c:tx>
          <c:marker>
            <c:symbol val="none"/>
          </c:marker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年齢別・同居の有無別'!$I$37:$I$47</c:f>
              <c:numCache>
                <c:formatCode>General</c:formatCode>
                <c:ptCount val="11"/>
                <c:pt idx="0">
                  <c:v>32</c:v>
                </c:pt>
                <c:pt idx="1">
                  <c:v>41</c:v>
                </c:pt>
                <c:pt idx="2">
                  <c:v>23</c:v>
                </c:pt>
                <c:pt idx="3">
                  <c:v>34</c:v>
                </c:pt>
                <c:pt idx="4">
                  <c:v>29</c:v>
                </c:pt>
                <c:pt idx="5">
                  <c:v>24</c:v>
                </c:pt>
                <c:pt idx="6">
                  <c:v>18</c:v>
                </c:pt>
                <c:pt idx="7">
                  <c:v>23</c:v>
                </c:pt>
                <c:pt idx="8">
                  <c:v>17</c:v>
                </c:pt>
                <c:pt idx="9">
                  <c:v>22</c:v>
                </c:pt>
                <c:pt idx="1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EF-49FE-AF17-A3BD70B6CE3F}"/>
            </c:ext>
          </c:extLst>
        </c:ser>
        <c:ser>
          <c:idx val="7"/>
          <c:order val="7"/>
          <c:tx>
            <c:strRef>
              <c:f>'2 年齢別・同居の有無別'!$J$36</c:f>
              <c:strCache>
                <c:ptCount val="1"/>
                <c:pt idx="0">
                  <c:v>80歳以上</c:v>
                </c:pt>
              </c:strCache>
            </c:strRef>
          </c:tx>
          <c:marker>
            <c:symbol val="none"/>
          </c:marker>
          <c:cat>
            <c:strRef>
              <c:f>'2 年齢別・同居の有無別'!$B$37:$B$47</c:f>
              <c:strCache>
                <c:ptCount val="11"/>
                <c:pt idx="0">
                  <c:v>Ｈ22年</c:v>
                </c:pt>
                <c:pt idx="1">
                  <c:v>Ｈ23年</c:v>
                </c:pt>
                <c:pt idx="2">
                  <c:v>Ｈ24年</c:v>
                </c:pt>
                <c:pt idx="3">
                  <c:v>Ｈ25年</c:v>
                </c:pt>
                <c:pt idx="4">
                  <c:v>Ｈ26年</c:v>
                </c:pt>
                <c:pt idx="5">
                  <c:v>Ｈ27年</c:v>
                </c:pt>
                <c:pt idx="6">
                  <c:v>Ｈ28年</c:v>
                </c:pt>
                <c:pt idx="7">
                  <c:v>Ｈ29年</c:v>
                </c:pt>
                <c:pt idx="8">
                  <c:v>Ｈ30年</c:v>
                </c:pt>
                <c:pt idx="9">
                  <c:v>Ｒ元年</c:v>
                </c:pt>
                <c:pt idx="10">
                  <c:v>Ｒ2年</c:v>
                </c:pt>
              </c:strCache>
            </c:strRef>
          </c:cat>
          <c:val>
            <c:numRef>
              <c:f>'2 年齢別・同居の有無別'!$J$37:$J$47</c:f>
              <c:numCache>
                <c:formatCode>General</c:formatCode>
                <c:ptCount val="11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25</c:v>
                </c:pt>
                <c:pt idx="4">
                  <c:v>31</c:v>
                </c:pt>
                <c:pt idx="5">
                  <c:v>30</c:v>
                </c:pt>
                <c:pt idx="6">
                  <c:v>19</c:v>
                </c:pt>
                <c:pt idx="7">
                  <c:v>27</c:v>
                </c:pt>
                <c:pt idx="8">
                  <c:v>26</c:v>
                </c:pt>
                <c:pt idx="9">
                  <c:v>35</c:v>
                </c:pt>
                <c:pt idx="1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EF-49FE-AF17-A3BD70B6C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44256"/>
        <c:axId val="39745792"/>
      </c:lineChart>
      <c:catAx>
        <c:axId val="39744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745792"/>
        <c:crosses val="autoZero"/>
        <c:auto val="1"/>
        <c:lblAlgn val="ctr"/>
        <c:lblOffset val="100"/>
        <c:noMultiLvlLbl val="0"/>
      </c:catAx>
      <c:valAx>
        <c:axId val="39745792"/>
        <c:scaling>
          <c:orientation val="minMax"/>
        </c:scaling>
        <c:delete val="0"/>
        <c:axPos val="l"/>
        <c:majorGridlines/>
        <c:numFmt formatCode="0_ " sourceLinked="0"/>
        <c:majorTickMark val="none"/>
        <c:minorTickMark val="none"/>
        <c:tickLblPos val="nextTo"/>
        <c:crossAx val="39744256"/>
        <c:crosses val="autoZero"/>
        <c:crossBetween val="between"/>
      </c:valAx>
      <c:spPr>
        <a:solidFill>
          <a:schemeClr val="bg1"/>
        </a:solidFill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0658185689943575"/>
          <c:y val="0.87758869064821488"/>
          <c:w val="0.85811663978749642"/>
          <c:h val="0.1026075421515184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</c:spPr>
  <c:txPr>
    <a:bodyPr/>
    <a:lstStyle/>
    <a:p>
      <a:pPr>
        <a:defRPr sz="9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3</xdr:col>
      <xdr:colOff>6350</xdr:colOff>
      <xdr:row>34</xdr:row>
      <xdr:rowOff>57150</xdr:rowOff>
    </xdr:to>
    <xdr:sp macro="" textlink="">
      <xdr:nvSpPr>
        <xdr:cNvPr id="2" name="正方形/長方形 1"/>
        <xdr:cNvSpPr/>
      </xdr:nvSpPr>
      <xdr:spPr bwMode="auto">
        <a:xfrm>
          <a:off x="266700" y="4902200"/>
          <a:ext cx="7639050" cy="882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〔</a:t>
          </a:r>
          <a:r>
            <a:rPr kumimoji="1" lang="ja-JP" altLang="en-US" sz="1100"/>
            <a:t>出典</a:t>
          </a:r>
          <a:r>
            <a:rPr kumimoji="1" lang="en-US" altLang="ja-JP" sz="1100"/>
            <a:t>〕</a:t>
          </a:r>
          <a:r>
            <a:rPr kumimoji="1" lang="ja-JP" altLang="en-US" sz="1100"/>
            <a:t>　</a:t>
          </a:r>
          <a:r>
            <a:rPr kumimoji="1" lang="en-US" altLang="ja-JP" sz="1100"/>
            <a:t>『</a:t>
          </a:r>
          <a:r>
            <a:rPr kumimoji="1" lang="ja-JP" altLang="en-US" sz="1100"/>
            <a:t>自殺の統計</a:t>
          </a:r>
          <a:r>
            <a:rPr kumimoji="1" lang="en-US" altLang="ja-JP" sz="1100"/>
            <a:t>』</a:t>
          </a:r>
          <a:r>
            <a:rPr kumimoji="1" lang="ja-JP" altLang="en-US" sz="1100"/>
            <a:t>の「自殺統計に基づく自殺者」の「地域における自殺の基礎資料（詳細資料）」　（厚生労働省ホームページ）　　　　　　　　　　　　　　　　　　　　　　　　　　　　　　　　　　　　　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</a:t>
          </a:r>
          <a:r>
            <a:rPr kumimoji="1" lang="en-US" altLang="ja-JP" sz="1100"/>
            <a:t>※</a:t>
          </a:r>
          <a:r>
            <a:rPr kumimoji="1" lang="ja-JP" altLang="en-US" sz="1100"/>
            <a:t>警察庁から提供を受けた自殺統計原票データ（捜査等により、自殺であると判明した時点で、自殺統計原票を作成）に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基づいて、内閣府が毎月集計を行い、概要資料及び詳細資料を掲載している。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　　　　　　　　　　　　　　　　　　　　　　　　　　　　　　　　　　　　　　　　　　　　　　　　　　［「自殺統計に基づく自殺者」より引用］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0</xdr:rowOff>
    </xdr:from>
    <xdr:to>
      <xdr:col>27</xdr:col>
      <xdr:colOff>54986</xdr:colOff>
      <xdr:row>69</xdr:row>
      <xdr:rowOff>0</xdr:rowOff>
    </xdr:to>
    <xdr:sp macro="" textlink="">
      <xdr:nvSpPr>
        <xdr:cNvPr id="5" name="正方形/長方形 4"/>
        <xdr:cNvSpPr/>
      </xdr:nvSpPr>
      <xdr:spPr>
        <a:xfrm>
          <a:off x="680357" y="7565571"/>
          <a:ext cx="13190415" cy="34290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出典：地域における自殺の基礎資料（厚生労働省）より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「地域における自殺の基礎資料」の利用に当たって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Ⅰ</a:t>
          </a:r>
          <a:r>
            <a:rPr kumimoji="1" lang="ja-JP" altLang="en-US" sz="1000">
              <a:solidFill>
                <a:schemeClr val="tx1"/>
              </a:solidFill>
            </a:rPr>
            <a:t>　概要及び目的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地域における自殺の実態に基づいた対策が講じられるよう、厚生労働省自殺対策推進室において、警察庁から提供を受けた自殺データに基づいて、全国・都道府県・市区町村別自殺者数について再集計した。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⇒ここでは都道府県別を掲載している。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Ⅱ</a:t>
          </a:r>
          <a:r>
            <a:rPr kumimoji="1" lang="ja-JP" altLang="en-US" sz="1000">
              <a:solidFill>
                <a:schemeClr val="tx1"/>
              </a:solidFill>
            </a:rPr>
            <a:t>　自殺者数について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１　「住居地」及び「発見地」の２通りでそれぞれ集計している。「住居地」とは、自殺者の住居があった場所、他方、「発見地」とは、自殺死体が発見された場所を意味している。　　　　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⇒ここでは、「住居地」のみ掲載している。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２　「発見日」及び「自殺日」の２通りでそれぞれ集計している。「発見日」とは、自殺死体が発見された日を意味している。「自殺日」とは、自殺をした日を意味している。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⇒ここでは、「自殺日」のみ掲載している。</a:t>
          </a:r>
          <a:r>
            <a:rPr kumimoji="1" lang="ja-JP" altLang="en-US" sz="1000">
              <a:solidFill>
                <a:schemeClr val="tx1"/>
              </a:solidFill>
            </a:rPr>
            <a:t>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３　自殺の原因・動機に係る集計については、遺書等の自殺を裏付ける資料により明らかに推定できる原因・動機を３つまで計上可能としているため、原因・動機特定者の原因・動機別の和と原因・動機特定者数とは一致しない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Ⅲ</a:t>
          </a:r>
          <a:r>
            <a:rPr kumimoji="1" lang="ja-JP" altLang="en-US" sz="1000">
              <a:solidFill>
                <a:schemeClr val="tx1"/>
              </a:solidFill>
            </a:rPr>
            <a:t>　その他留意事項について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各集計表における数字の表記について、自殺者数の公表に当たっては、他の情報と照合しても個人が識別されないよう、「都道府県」及び「市区町村」の各表においては、以下のとおり処理している。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１　当該自治体内の自殺者総数の数値が１又は２の場合：自殺の年月、曜日、時間帯、男女別、年齢別、同居人の有無別の内訳のみ公表。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２　欄の数値が１又は２でない場合においても、当該欄の数値を表示することによって、他の欄の１又は２の数値が明らかになる場合：数値を記載せず。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23</xdr:col>
      <xdr:colOff>311121</xdr:colOff>
      <xdr:row>68</xdr:row>
      <xdr:rowOff>104589</xdr:rowOff>
    </xdr:to>
    <xdr:sp macro="" textlink="">
      <xdr:nvSpPr>
        <xdr:cNvPr id="5" name="正方形/長方形 4"/>
        <xdr:cNvSpPr/>
      </xdr:nvSpPr>
      <xdr:spPr>
        <a:xfrm>
          <a:off x="0" y="7029824"/>
          <a:ext cx="13190415" cy="339164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出典：地域における自殺の基礎資料（厚生労働省）より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「地域における自殺の基礎資料」の利用に当たって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Ⅰ</a:t>
          </a:r>
          <a:r>
            <a:rPr kumimoji="1" lang="ja-JP" altLang="en-US" sz="1000">
              <a:solidFill>
                <a:schemeClr val="tx1"/>
              </a:solidFill>
            </a:rPr>
            <a:t>　概要及び目的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地域における自殺の実態に基づいた対策が講じられるよう、厚生労働省自殺対策推進室において、警察庁から提供を受けた自殺データに基づいて、全国・都道府県・市区町村別自殺者数について再集計した。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⇒ここでは都道府県別を掲載している。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Ⅱ</a:t>
          </a:r>
          <a:r>
            <a:rPr kumimoji="1" lang="ja-JP" altLang="en-US" sz="1000">
              <a:solidFill>
                <a:schemeClr val="tx1"/>
              </a:solidFill>
            </a:rPr>
            <a:t>　自殺者数について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１　「住居地」及び「発見地」の２通りでそれぞれ集計している。「住居地」とは、自殺者の住居があった場所、他方、「発見地」とは、自殺死体が発見された場所を意味している。　　　　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⇒ここでは、「住居地」のみ掲載している。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２　「発見日」及び「自殺日」の２通りでそれぞれ集計している。「発見日」とは、自殺死体が発見された日を意味している。「自殺日」とは、自殺をした日を意味している。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⇒ここでは、「自殺日」のみ掲載している。</a:t>
          </a:r>
          <a:r>
            <a:rPr kumimoji="1" lang="ja-JP" altLang="en-US" sz="1000">
              <a:solidFill>
                <a:schemeClr val="tx1"/>
              </a:solidFill>
            </a:rPr>
            <a:t>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３　自殺の原因・動機に係る集計については、遺書等の自殺を裏付ける資料により明らかに推定できる原因・動機を３つまで計上可能としているため、原因・動機特定者の原因・動機別の和と原因・動機特定者数とは一致しない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Ⅲ</a:t>
          </a:r>
          <a:r>
            <a:rPr kumimoji="1" lang="ja-JP" altLang="en-US" sz="1000">
              <a:solidFill>
                <a:schemeClr val="tx1"/>
              </a:solidFill>
            </a:rPr>
            <a:t>　その他留意事項について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各集計表における数字の表記について、自殺者数の公表に当たっては、他の情報と照合しても個人が識別されないよう、「都道府県」及び「市区町村」の各表においては、以下のとおり処理している。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１　当該自治体内の自殺者総数の数値が１又は２の場合：自殺の年月、曜日、時間帯、男女別、年齢別、同居人の有無別の内訳のみ公表。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２　欄の数値が１又は２でない場合においても、当該欄の数値を表示することによって、他の欄の１又は２の数値が明らかになる場合：数値を記載せず。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5</xdr:row>
      <xdr:rowOff>63500</xdr:rowOff>
    </xdr:from>
    <xdr:to>
      <xdr:col>7</xdr:col>
      <xdr:colOff>0</xdr:colOff>
      <xdr:row>21</xdr:row>
      <xdr:rowOff>63500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6349</xdr:colOff>
      <xdr:row>5</xdr:row>
      <xdr:rowOff>50800</xdr:rowOff>
    </xdr:from>
    <xdr:to>
      <xdr:col>14</xdr:col>
      <xdr:colOff>677334</xdr:colOff>
      <xdr:row>21</xdr:row>
      <xdr:rowOff>50800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25</xdr:row>
      <xdr:rowOff>53975</xdr:rowOff>
    </xdr:from>
    <xdr:to>
      <xdr:col>15</xdr:col>
      <xdr:colOff>0</xdr:colOff>
      <xdr:row>41</xdr:row>
      <xdr:rowOff>53975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10583</xdr:colOff>
      <xdr:row>41</xdr:row>
      <xdr:rowOff>169333</xdr:rowOff>
    </xdr:from>
    <xdr:to>
      <xdr:col>15</xdr:col>
      <xdr:colOff>10583</xdr:colOff>
      <xdr:row>57</xdr:row>
      <xdr:rowOff>169332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61</xdr:row>
      <xdr:rowOff>47625</xdr:rowOff>
    </xdr:from>
    <xdr:to>
      <xdr:col>15</xdr:col>
      <xdr:colOff>0</xdr:colOff>
      <xdr:row>77</xdr:row>
      <xdr:rowOff>47625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78</xdr:row>
      <xdr:rowOff>0</xdr:rowOff>
    </xdr:from>
    <xdr:to>
      <xdr:col>15</xdr:col>
      <xdr:colOff>0</xdr:colOff>
      <xdr:row>94</xdr:row>
      <xdr:rowOff>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673099</xdr:colOff>
      <xdr:row>97</xdr:row>
      <xdr:rowOff>34925</xdr:rowOff>
    </xdr:from>
    <xdr:to>
      <xdr:col>15</xdr:col>
      <xdr:colOff>0</xdr:colOff>
      <xdr:row>113</xdr:row>
      <xdr:rowOff>34925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9523</xdr:colOff>
      <xdr:row>114</xdr:row>
      <xdr:rowOff>6350</xdr:rowOff>
    </xdr:from>
    <xdr:to>
      <xdr:col>15</xdr:col>
      <xdr:colOff>6348</xdr:colOff>
      <xdr:row>130</xdr:row>
      <xdr:rowOff>6350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15874</xdr:colOff>
      <xdr:row>25</xdr:row>
      <xdr:rowOff>57150</xdr:rowOff>
    </xdr:from>
    <xdr:to>
      <xdr:col>7</xdr:col>
      <xdr:colOff>6350</xdr:colOff>
      <xdr:row>41</xdr:row>
      <xdr:rowOff>57150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15874</xdr:colOff>
      <xdr:row>41</xdr:row>
      <xdr:rowOff>161925</xdr:rowOff>
    </xdr:from>
    <xdr:to>
      <xdr:col>7</xdr:col>
      <xdr:colOff>6350</xdr:colOff>
      <xdr:row>57</xdr:row>
      <xdr:rowOff>161925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12700</xdr:colOff>
      <xdr:row>133</xdr:row>
      <xdr:rowOff>66675</xdr:rowOff>
    </xdr:from>
    <xdr:to>
      <xdr:col>7</xdr:col>
      <xdr:colOff>9525</xdr:colOff>
      <xdr:row>149</xdr:row>
      <xdr:rowOff>66675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12700</xdr:colOff>
      <xdr:row>149</xdr:row>
      <xdr:rowOff>161925</xdr:rowOff>
    </xdr:from>
    <xdr:to>
      <xdr:col>7</xdr:col>
      <xdr:colOff>0</xdr:colOff>
      <xdr:row>165</xdr:row>
      <xdr:rowOff>161925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9525</xdr:colOff>
      <xdr:row>133</xdr:row>
      <xdr:rowOff>73025</xdr:rowOff>
    </xdr:from>
    <xdr:to>
      <xdr:col>14</xdr:col>
      <xdr:colOff>677334</xdr:colOff>
      <xdr:row>149</xdr:row>
      <xdr:rowOff>73025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150</xdr:row>
      <xdr:rowOff>0</xdr:rowOff>
    </xdr:from>
    <xdr:to>
      <xdr:col>15</xdr:col>
      <xdr:colOff>0</xdr:colOff>
      <xdr:row>166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12699</xdr:colOff>
      <xdr:row>170</xdr:row>
      <xdr:rowOff>57150</xdr:rowOff>
    </xdr:from>
    <xdr:to>
      <xdr:col>7</xdr:col>
      <xdr:colOff>0</xdr:colOff>
      <xdr:row>186</xdr:row>
      <xdr:rowOff>57150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9524</xdr:colOff>
      <xdr:row>186</xdr:row>
      <xdr:rowOff>149224</xdr:rowOff>
    </xdr:from>
    <xdr:to>
      <xdr:col>7</xdr:col>
      <xdr:colOff>6349</xdr:colOff>
      <xdr:row>202</xdr:row>
      <xdr:rowOff>165099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9525</xdr:colOff>
      <xdr:row>170</xdr:row>
      <xdr:rowOff>57150</xdr:rowOff>
    </xdr:from>
    <xdr:to>
      <xdr:col>15</xdr:col>
      <xdr:colOff>9525</xdr:colOff>
      <xdr:row>186</xdr:row>
      <xdr:rowOff>57150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12700</xdr:colOff>
      <xdr:row>187</xdr:row>
      <xdr:rowOff>0</xdr:rowOff>
    </xdr:from>
    <xdr:to>
      <xdr:col>15</xdr:col>
      <xdr:colOff>12700</xdr:colOff>
      <xdr:row>203</xdr:row>
      <xdr:rowOff>0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19051</xdr:colOff>
      <xdr:row>206</xdr:row>
      <xdr:rowOff>66675</xdr:rowOff>
    </xdr:from>
    <xdr:to>
      <xdr:col>7</xdr:col>
      <xdr:colOff>3175</xdr:colOff>
      <xdr:row>222</xdr:row>
      <xdr:rowOff>66675</xdr:rowOff>
    </xdr:to>
    <xdr:graphicFrame macro="">
      <xdr:nvGraphicFramePr>
        <xdr:cNvPr id="35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19049</xdr:colOff>
      <xdr:row>222</xdr:row>
      <xdr:rowOff>139700</xdr:rowOff>
    </xdr:from>
    <xdr:to>
      <xdr:col>7</xdr:col>
      <xdr:colOff>0</xdr:colOff>
      <xdr:row>238</xdr:row>
      <xdr:rowOff>139700</xdr:rowOff>
    </xdr:to>
    <xdr:graphicFrame macro="">
      <xdr:nvGraphicFramePr>
        <xdr:cNvPr id="36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685799</xdr:colOff>
      <xdr:row>206</xdr:row>
      <xdr:rowOff>57150</xdr:rowOff>
    </xdr:from>
    <xdr:to>
      <xdr:col>14</xdr:col>
      <xdr:colOff>676274</xdr:colOff>
      <xdr:row>222</xdr:row>
      <xdr:rowOff>57150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0</xdr:colOff>
      <xdr:row>222</xdr:row>
      <xdr:rowOff>130175</xdr:rowOff>
    </xdr:from>
    <xdr:to>
      <xdr:col>15</xdr:col>
      <xdr:colOff>0</xdr:colOff>
      <xdr:row>238</xdr:row>
      <xdr:rowOff>130175</xdr:rowOff>
    </xdr:to>
    <xdr:graphicFrame macro="">
      <xdr:nvGraphicFramePr>
        <xdr:cNvPr id="38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12700</xdr:colOff>
      <xdr:row>242</xdr:row>
      <xdr:rowOff>66675</xdr:rowOff>
    </xdr:from>
    <xdr:to>
      <xdr:col>6</xdr:col>
      <xdr:colOff>609599</xdr:colOff>
      <xdr:row>258</xdr:row>
      <xdr:rowOff>66675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6350</xdr:colOff>
      <xdr:row>258</xdr:row>
      <xdr:rowOff>152400</xdr:rowOff>
    </xdr:from>
    <xdr:to>
      <xdr:col>7</xdr:col>
      <xdr:colOff>3175</xdr:colOff>
      <xdr:row>275</xdr:row>
      <xdr:rowOff>25400</xdr:rowOff>
    </xdr:to>
    <xdr:graphicFrame macro="">
      <xdr:nvGraphicFramePr>
        <xdr:cNvPr id="40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12699</xdr:colOff>
      <xdr:row>242</xdr:row>
      <xdr:rowOff>76200</xdr:rowOff>
    </xdr:from>
    <xdr:to>
      <xdr:col>15</xdr:col>
      <xdr:colOff>15874</xdr:colOff>
      <xdr:row>258</xdr:row>
      <xdr:rowOff>76200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9524</xdr:colOff>
      <xdr:row>258</xdr:row>
      <xdr:rowOff>158750</xdr:rowOff>
    </xdr:from>
    <xdr:to>
      <xdr:col>15</xdr:col>
      <xdr:colOff>6349</xdr:colOff>
      <xdr:row>274</xdr:row>
      <xdr:rowOff>158750</xdr:rowOff>
    </xdr:to>
    <xdr:graphicFrame macro="">
      <xdr:nvGraphicFramePr>
        <xdr:cNvPr id="42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19050</xdr:colOff>
      <xdr:row>278</xdr:row>
      <xdr:rowOff>76200</xdr:rowOff>
    </xdr:from>
    <xdr:to>
      <xdr:col>7</xdr:col>
      <xdr:colOff>0</xdr:colOff>
      <xdr:row>294</xdr:row>
      <xdr:rowOff>76200</xdr:rowOff>
    </xdr:to>
    <xdr:graphicFrame macro="">
      <xdr:nvGraphicFramePr>
        <xdr:cNvPr id="43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12699</xdr:colOff>
      <xdr:row>294</xdr:row>
      <xdr:rowOff>155575</xdr:rowOff>
    </xdr:from>
    <xdr:to>
      <xdr:col>7</xdr:col>
      <xdr:colOff>10583</xdr:colOff>
      <xdr:row>310</xdr:row>
      <xdr:rowOff>155575</xdr:rowOff>
    </xdr:to>
    <xdr:graphicFrame macro="">
      <xdr:nvGraphicFramePr>
        <xdr:cNvPr id="44" name="グラフ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685799</xdr:colOff>
      <xdr:row>278</xdr:row>
      <xdr:rowOff>66675</xdr:rowOff>
    </xdr:from>
    <xdr:to>
      <xdr:col>15</xdr:col>
      <xdr:colOff>9524</xdr:colOff>
      <xdr:row>294</xdr:row>
      <xdr:rowOff>66675</xdr:rowOff>
    </xdr:to>
    <xdr:graphicFrame macro="">
      <xdr:nvGraphicFramePr>
        <xdr:cNvPr id="45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683683</xdr:colOff>
      <xdr:row>295</xdr:row>
      <xdr:rowOff>0</xdr:rowOff>
    </xdr:from>
    <xdr:to>
      <xdr:col>15</xdr:col>
      <xdr:colOff>0</xdr:colOff>
      <xdr:row>311</xdr:row>
      <xdr:rowOff>0</xdr:rowOff>
    </xdr:to>
    <xdr:graphicFrame macro="">
      <xdr:nvGraphicFramePr>
        <xdr:cNvPr id="46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47624</xdr:colOff>
      <xdr:row>314</xdr:row>
      <xdr:rowOff>47625</xdr:rowOff>
    </xdr:from>
    <xdr:to>
      <xdr:col>6</xdr:col>
      <xdr:colOff>685799</xdr:colOff>
      <xdr:row>330</xdr:row>
      <xdr:rowOff>47625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47624</xdr:colOff>
      <xdr:row>330</xdr:row>
      <xdr:rowOff>114300</xdr:rowOff>
    </xdr:from>
    <xdr:to>
      <xdr:col>6</xdr:col>
      <xdr:colOff>685799</xdr:colOff>
      <xdr:row>346</xdr:row>
      <xdr:rowOff>114300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8</xdr:col>
      <xdr:colOff>0</xdr:colOff>
      <xdr:row>330</xdr:row>
      <xdr:rowOff>114300</xdr:rowOff>
    </xdr:from>
    <xdr:to>
      <xdr:col>15</xdr:col>
      <xdr:colOff>0</xdr:colOff>
      <xdr:row>346</xdr:row>
      <xdr:rowOff>114300</xdr:rowOff>
    </xdr:to>
    <xdr:graphicFrame macro="">
      <xdr:nvGraphicFramePr>
        <xdr:cNvPr id="5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676274</xdr:colOff>
      <xdr:row>314</xdr:row>
      <xdr:rowOff>38100</xdr:rowOff>
    </xdr:from>
    <xdr:to>
      <xdr:col>14</xdr:col>
      <xdr:colOff>685799</xdr:colOff>
      <xdr:row>330</xdr:row>
      <xdr:rowOff>38100</xdr:rowOff>
    </xdr:to>
    <xdr:graphicFrame macro="">
      <xdr:nvGraphicFramePr>
        <xdr:cNvPr id="51" name="グラフ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6350</xdr:colOff>
      <xdr:row>61</xdr:row>
      <xdr:rowOff>53975</xdr:rowOff>
    </xdr:from>
    <xdr:to>
      <xdr:col>7</xdr:col>
      <xdr:colOff>6350</xdr:colOff>
      <xdr:row>77</xdr:row>
      <xdr:rowOff>53975</xdr:rowOff>
    </xdr:to>
    <xdr:graphicFrame macro="">
      <xdr:nvGraphicFramePr>
        <xdr:cNvPr id="55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19050</xdr:colOff>
      <xdr:row>77</xdr:row>
      <xdr:rowOff>161925</xdr:rowOff>
    </xdr:from>
    <xdr:to>
      <xdr:col>7</xdr:col>
      <xdr:colOff>0</xdr:colOff>
      <xdr:row>94</xdr:row>
      <xdr:rowOff>15875</xdr:rowOff>
    </xdr:to>
    <xdr:graphicFrame macro="">
      <xdr:nvGraphicFramePr>
        <xdr:cNvPr id="56" name="グラフ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21167</xdr:colOff>
      <xdr:row>97</xdr:row>
      <xdr:rowOff>52917</xdr:rowOff>
    </xdr:from>
    <xdr:to>
      <xdr:col>7</xdr:col>
      <xdr:colOff>0</xdr:colOff>
      <xdr:row>113</xdr:row>
      <xdr:rowOff>52917</xdr:rowOff>
    </xdr:to>
    <xdr:graphicFrame macro="">
      <xdr:nvGraphicFramePr>
        <xdr:cNvPr id="57" name="グラフ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12700</xdr:colOff>
      <xdr:row>114</xdr:row>
      <xdr:rowOff>0</xdr:rowOff>
    </xdr:from>
    <xdr:to>
      <xdr:col>7</xdr:col>
      <xdr:colOff>1</xdr:colOff>
      <xdr:row>130</xdr:row>
      <xdr:rowOff>6350</xdr:rowOff>
    </xdr:to>
    <xdr:graphicFrame macro="">
      <xdr:nvGraphicFramePr>
        <xdr:cNvPr id="58" name="グラフ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12700</xdr:colOff>
      <xdr:row>166</xdr:row>
      <xdr:rowOff>82549</xdr:rowOff>
    </xdr:from>
    <xdr:to>
      <xdr:col>14</xdr:col>
      <xdr:colOff>603250</xdr:colOff>
      <xdr:row>167</xdr:row>
      <xdr:rowOff>120650</xdr:rowOff>
    </xdr:to>
    <xdr:sp macro="" textlink="">
      <xdr:nvSpPr>
        <xdr:cNvPr id="62" name="正方形/長方形 61"/>
        <xdr:cNvSpPr/>
      </xdr:nvSpPr>
      <xdr:spPr>
        <a:xfrm>
          <a:off x="12700" y="27533599"/>
          <a:ext cx="9124950" cy="2032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注）遺書等の自殺を裏付ける資料により明らかに推定できる原因・動機を３つまで計上可能としているため、原因・動機特定者の原因・動機別の和と原因・動機特定者とは一致しない。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355600</xdr:colOff>
      <xdr:row>26</xdr:row>
      <xdr:rowOff>6350</xdr:rowOff>
    </xdr:from>
    <xdr:to>
      <xdr:col>1</xdr:col>
      <xdr:colOff>19050</xdr:colOff>
      <xdr:row>27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355600" y="4343400"/>
          <a:ext cx="273050" cy="234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人</a:t>
          </a:r>
        </a:p>
      </xdr:txBody>
    </xdr:sp>
    <xdr:clientData/>
  </xdr:twoCellAnchor>
  <xdr:twoCellAnchor>
    <xdr:from>
      <xdr:col>0</xdr:col>
      <xdr:colOff>19050</xdr:colOff>
      <xdr:row>348</xdr:row>
      <xdr:rowOff>6350</xdr:rowOff>
    </xdr:from>
    <xdr:to>
      <xdr:col>15</xdr:col>
      <xdr:colOff>603250</xdr:colOff>
      <xdr:row>371</xdr:row>
      <xdr:rowOff>19050</xdr:rowOff>
    </xdr:to>
    <xdr:sp macro="" textlink="">
      <xdr:nvSpPr>
        <xdr:cNvPr id="49" name="正方形/長方形 48"/>
        <xdr:cNvSpPr/>
      </xdr:nvSpPr>
      <xdr:spPr>
        <a:xfrm>
          <a:off x="19050" y="57505600"/>
          <a:ext cx="9728200" cy="38100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出典：地域における自殺の基礎資料（厚生労働省）より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「地域における自殺の基礎資料」の利用に当たって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Ⅰ</a:t>
          </a:r>
          <a:r>
            <a:rPr kumimoji="1" lang="ja-JP" altLang="en-US" sz="1000">
              <a:solidFill>
                <a:schemeClr val="tx1"/>
              </a:solidFill>
            </a:rPr>
            <a:t>　概要及び目的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地域における自殺の実態に基づいた対策が講じられるよう、厚生労働省自殺対策推進室において、警察庁から提供を受けた自殺データに基づいて、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全国・都道府県・市区町村別自殺者数について再集計した。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⇒ここでは都道府県別を掲載している。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Ⅱ</a:t>
          </a:r>
          <a:r>
            <a:rPr kumimoji="1" lang="ja-JP" altLang="en-US" sz="1000">
              <a:solidFill>
                <a:schemeClr val="tx1"/>
              </a:solidFill>
            </a:rPr>
            <a:t>　自殺者数について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１　「住居地」及び「発見地」の２通りでそれぞれ集計している。「住居地」とは、自殺者の住居があった場所、他方、「発見地」とは、自殺死体が発見された場所を意味している。　　　　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⇒ここでは、「住居地」のみ掲載している。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２　「発見日」及び「自殺日」の２通りでそれぞれ集計している。「発見日」とは、自殺死体が発見された日を意味している。「自殺日」とは、自殺をした日を意味している。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⇒ここでは、「自殺日」のみ掲載している。</a:t>
          </a:r>
          <a:r>
            <a:rPr kumimoji="1" lang="ja-JP" altLang="en-US" sz="1000">
              <a:solidFill>
                <a:schemeClr val="tx1"/>
              </a:solidFill>
            </a:rPr>
            <a:t>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３　自殺の原因・動機に係る集計については、遺書等の自殺を裏付ける資料により明らかに推定できる原因・動機を３つまで計上可能としているため、原因・動機特定者の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原因・動機別の和と原因・動機特定者数とは一致しない。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Ⅲ</a:t>
          </a:r>
          <a:r>
            <a:rPr kumimoji="1" lang="ja-JP" altLang="en-US" sz="1000">
              <a:solidFill>
                <a:schemeClr val="tx1"/>
              </a:solidFill>
            </a:rPr>
            <a:t>　その他留意事項について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各集計表における数字の表記について、自殺者数の公表に当たっては、他の情報と照合しても個人が識別されないよう、「都道府県」及び「市区町村」の各表においては、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以下のとおり処理している。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１　当該自治体内の自殺者総数の数値が１又は２の場合：自殺の年月、曜日、時間帯、男女別、年齢別、同居人の有無別の内訳のみ公表。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２　欄の数値が１又は２でない場合においても、当該欄の数値を表示することによって、他の欄の１又は２の数値が明らかになる場合：数値を記載せず。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0.06998</cdr:x>
      <cdr:y>0.04207</cdr:y>
    </cdr:from>
    <cdr:to>
      <cdr:x>0.14071</cdr:x>
      <cdr:y>0.10697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95276" y="111125"/>
          <a:ext cx="2984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 b="1"/>
            <a:t>人</a:t>
          </a:r>
          <a:endParaRPr lang="ja-JP" altLang="en-US" sz="105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110</xdr:row>
      <xdr:rowOff>9524</xdr:rowOff>
    </xdr:from>
    <xdr:to>
      <xdr:col>23</xdr:col>
      <xdr:colOff>103188</xdr:colOff>
      <xdr:row>130</xdr:row>
      <xdr:rowOff>158749</xdr:rowOff>
    </xdr:to>
    <xdr:sp macro="" textlink="">
      <xdr:nvSpPr>
        <xdr:cNvPr id="3" name="正方形/長方形 2"/>
        <xdr:cNvSpPr/>
      </xdr:nvSpPr>
      <xdr:spPr>
        <a:xfrm>
          <a:off x="603250" y="17567274"/>
          <a:ext cx="12533313" cy="34829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出典：地域における自殺の基礎資料（厚生労働省）より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「地域における自殺の基礎資料」の利用に当たって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Ⅰ</a:t>
          </a:r>
          <a:r>
            <a:rPr kumimoji="1" lang="ja-JP" altLang="en-US" sz="1000">
              <a:solidFill>
                <a:schemeClr val="tx1"/>
              </a:solidFill>
            </a:rPr>
            <a:t>　概要及び目的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地域における自殺の実態に基づいた対策が講じられるよう、厚生労働省自殺対策推進室において、警察庁から提供を受けた自殺データに基づいて、全国・都道府県・市区町村別自殺者数について再集計した。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⇒ここでは都道府県別を掲載している。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Ⅱ</a:t>
          </a:r>
          <a:r>
            <a:rPr kumimoji="1" lang="ja-JP" altLang="en-US" sz="1000">
              <a:solidFill>
                <a:schemeClr val="tx1"/>
              </a:solidFill>
            </a:rPr>
            <a:t>　自殺者数について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１　「住居地」及び「発見地」の２通りでそれぞれ集計している。「住居地」とは、自殺者の住居があった場所、他方、「発見地」とは、自殺死体が発見された場所を意味している。　　　　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⇒ここでは、「住居地」のみ掲載している。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２　「発見日」及び「自殺日」の２通りでそれぞれ集計している。「発見日」とは、自殺死体が発見された日を意味している。「自殺日」とは、自殺をした日を意味している。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⇒ここでは、「自殺日」のみ掲載している。</a:t>
          </a:r>
          <a:r>
            <a:rPr kumimoji="1" lang="ja-JP" altLang="en-US" sz="1000">
              <a:solidFill>
                <a:schemeClr val="tx1"/>
              </a:solidFill>
            </a:rPr>
            <a:t>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３　自殺の原因・動機に係る集計については、遺書等の自殺を裏付ける資料により明らかに推定できる原因・動機を３つまで計上可能としているため、原因・動機特定者の原因・動機別の和と原因・動機特定者数とは一致しない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Ⅲ</a:t>
          </a:r>
          <a:r>
            <a:rPr kumimoji="1" lang="ja-JP" altLang="en-US" sz="1000">
              <a:solidFill>
                <a:schemeClr val="tx1"/>
              </a:solidFill>
            </a:rPr>
            <a:t>　その他留意事項について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各集計表における数字の表記について、自殺者数の公表に当たっては、他の情報と照合しても個人が識別されないよう、「都道府県」及び「市区町村」の各表においては、以下のとおり処理している。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１　当該自治体内の自殺者総数の数値が１又は２の場合：自殺の年月、曜日、時間帯、男女別、年齢別、同居人の有無別の内訳のみ公表。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２　欄の数値が１又は２でない場合においても、当該欄の数値を表示することによって、他の欄の１又は２の数値が明らかになる場合：数値を記載せず。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243417</xdr:colOff>
      <xdr:row>54</xdr:row>
      <xdr:rowOff>0</xdr:rowOff>
    </xdr:from>
    <xdr:to>
      <xdr:col>23</xdr:col>
      <xdr:colOff>257403</xdr:colOff>
      <xdr:row>74</xdr:row>
      <xdr:rowOff>28273</xdr:rowOff>
    </xdr:to>
    <xdr:sp macro="" textlink="">
      <xdr:nvSpPr>
        <xdr:cNvPr id="5" name="正方形/長方形 4"/>
        <xdr:cNvSpPr/>
      </xdr:nvSpPr>
      <xdr:spPr>
        <a:xfrm>
          <a:off x="963084" y="10308167"/>
          <a:ext cx="12481152" cy="341493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出典：地域における自殺の基礎資料（厚生労働省）より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「地域における自殺の基礎資料」の利用に当たって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Ⅰ</a:t>
          </a:r>
          <a:r>
            <a:rPr kumimoji="1" lang="ja-JP" altLang="en-US" sz="1000">
              <a:solidFill>
                <a:schemeClr val="tx1"/>
              </a:solidFill>
            </a:rPr>
            <a:t>　概要及び目的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地域における自殺の実態に基づいた対策が講じられるよう、厚生労働省自殺対策推進室において、警察庁から提供を受けた自殺データに基づいて、全国・都道府県・市区町村別自殺者数について再集計した。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⇒ここでは都道府県別を掲載している。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Ⅱ</a:t>
          </a:r>
          <a:r>
            <a:rPr kumimoji="1" lang="ja-JP" altLang="en-US" sz="1000">
              <a:solidFill>
                <a:schemeClr val="tx1"/>
              </a:solidFill>
            </a:rPr>
            <a:t>　自殺者数について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１　「住居地」及び「発見地」の２通りでそれぞれ集計している。「住居地」とは、自殺者の住居があった場所、他方、「発見地」とは、自殺死体が発見された場所を意味している。　　　　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⇒ここでは、「住居地」のみ掲載している。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２　「発見日」及び「自殺日」の２通りでそれぞれ集計している。「発見日」とは、自殺死体が発見された日を意味している。「自殺日」とは、自殺をした日を意味している。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⇒ここでは、「自殺日」のみ掲載している。</a:t>
          </a:r>
          <a:r>
            <a:rPr kumimoji="1" lang="ja-JP" altLang="en-US" sz="1000">
              <a:solidFill>
                <a:schemeClr val="tx1"/>
              </a:solidFill>
            </a:rPr>
            <a:t>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３　自殺の原因・動機に係る集計については、遺書等の自殺を裏付ける資料により明らかに推定できる原因・動機を３つまで計上可能としているため、原因・動機特定者の原因・動機別の和と原因・動機特定者数とは一致しない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Ⅲ</a:t>
          </a:r>
          <a:r>
            <a:rPr kumimoji="1" lang="ja-JP" altLang="en-US" sz="1000">
              <a:solidFill>
                <a:schemeClr val="tx1"/>
              </a:solidFill>
            </a:rPr>
            <a:t>　その他留意事項について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各集計表における数字の表記について、自殺者数の公表に当たっては、他の情報と照合しても個人が識別されないよう、「都道府県」及び「市区町村」の各表においては、以下のとおり処理している。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１　当該自治体内の自殺者総数の数値が１又は２の場合：自殺の年月、曜日、時間帯、男女別、年齢別、同居人の有無別の内訳のみ公表。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２　欄の数値が１又は２でない場合においても、当該欄の数値を表示することによって、他の欄の１又は２の数値が明らかになる場合：数値を記載せず。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48</xdr:row>
      <xdr:rowOff>9071</xdr:rowOff>
    </xdr:from>
    <xdr:to>
      <xdr:col>22</xdr:col>
      <xdr:colOff>370795</xdr:colOff>
      <xdr:row>68</xdr:row>
      <xdr:rowOff>158296</xdr:rowOff>
    </xdr:to>
    <xdr:sp macro="" textlink="">
      <xdr:nvSpPr>
        <xdr:cNvPr id="6" name="正方形/長方形 5"/>
        <xdr:cNvSpPr/>
      </xdr:nvSpPr>
      <xdr:spPr>
        <a:xfrm>
          <a:off x="254000" y="7411357"/>
          <a:ext cx="12481152" cy="341493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出典：地域における自殺の基礎資料（厚生労働省）より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「地域における自殺の基礎資料」の利用に当たって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Ⅰ</a:t>
          </a:r>
          <a:r>
            <a:rPr kumimoji="1" lang="ja-JP" altLang="en-US" sz="1000">
              <a:solidFill>
                <a:schemeClr val="tx1"/>
              </a:solidFill>
            </a:rPr>
            <a:t>　概要及び目的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地域における自殺の実態に基づいた対策が講じられるよう、厚生労働省自殺対策推進室において、警察庁から提供を受けた自殺データに基づいて、全国・都道府県・市区町村別自殺者数について再集計した。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⇒ここでは都道府県別を掲載している。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Ⅱ</a:t>
          </a:r>
          <a:r>
            <a:rPr kumimoji="1" lang="ja-JP" altLang="en-US" sz="1000">
              <a:solidFill>
                <a:schemeClr val="tx1"/>
              </a:solidFill>
            </a:rPr>
            <a:t>　自殺者数について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１　「住居地」及び「発見地」の２通りでそれぞれ集計している。「住居地」とは、自殺者の住居があった場所、他方、「発見地」とは、自殺死体が発見された場所を意味している。　　　　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⇒ここでは、「住居地」のみ掲載している。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２　「発見日」及び「自殺日」の２通りでそれぞれ集計している。「発見日」とは、自殺死体が発見された日を意味している。「自殺日」とは、自殺をした日を意味している。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⇒ここでは、「自殺日」のみ掲載している。</a:t>
          </a:r>
          <a:r>
            <a:rPr kumimoji="1" lang="ja-JP" altLang="en-US" sz="1000">
              <a:solidFill>
                <a:schemeClr val="tx1"/>
              </a:solidFill>
            </a:rPr>
            <a:t>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３　自殺の原因・動機に係る集計については、遺書等の自殺を裏付ける資料により明らかに推定できる原因・動機を３つまで計上可能としているため、原因・動機特定者の原因・動機別の和と原因・動機特定者数とは一致しない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Ⅲ</a:t>
          </a:r>
          <a:r>
            <a:rPr kumimoji="1" lang="ja-JP" altLang="en-US" sz="1000">
              <a:solidFill>
                <a:schemeClr val="tx1"/>
              </a:solidFill>
            </a:rPr>
            <a:t>　その他留意事項について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各集計表における数字の表記について、自殺者数の公表に当たっては、他の情報と照合しても個人が識別されないよう、「都道府県」及び「市区町村」の各表においては、以下のとおり処理している。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１　当該自治体内の自殺者総数の数値が１又は２の場合：自殺の年月、曜日、時間帯、男女別、年齢別、同居人の有無別の内訳のみ公表。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２　欄の数値が１又は２でない場合においても、当該欄の数値を表示することによって、他の欄の１又は２の数値が明らかになる場合：数値を記載せず。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22</xdr:col>
      <xdr:colOff>408592</xdr:colOff>
      <xdr:row>69</xdr:row>
      <xdr:rowOff>106892</xdr:rowOff>
    </xdr:to>
    <xdr:sp macro="" textlink="">
      <xdr:nvSpPr>
        <xdr:cNvPr id="5" name="正方形/長方形 4"/>
        <xdr:cNvSpPr/>
      </xdr:nvSpPr>
      <xdr:spPr>
        <a:xfrm>
          <a:off x="0" y="7892143"/>
          <a:ext cx="12700378" cy="353589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出典：地域における自殺の基礎資料（厚生労働省）より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「地域における自殺の基礎資料」の利用に当たって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Ⅰ</a:t>
          </a:r>
          <a:r>
            <a:rPr kumimoji="1" lang="ja-JP" altLang="en-US" sz="1000">
              <a:solidFill>
                <a:schemeClr val="tx1"/>
              </a:solidFill>
            </a:rPr>
            <a:t>　概要及び目的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地域における自殺の実態に基づいた対策が講じられるよう、厚生労働省自殺対策推進室において、警察庁から提供を受けた自殺データに基づいて、全国・都道府県・市区町村別自殺者数について再集計した。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⇒ここでは都道府県別を掲載している。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Ⅱ</a:t>
          </a:r>
          <a:r>
            <a:rPr kumimoji="1" lang="ja-JP" altLang="en-US" sz="1000">
              <a:solidFill>
                <a:schemeClr val="tx1"/>
              </a:solidFill>
            </a:rPr>
            <a:t>　自殺者数について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１　「住居地」及び「発見地」の２通りでそれぞれ集計している。「住居地」とは、自殺者の住居があった場所、他方、「発見地」とは、自殺死体が発見された場所を意味している。　　　　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⇒ここでは、「住居地」のみ掲載している。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２　「発見日」及び「自殺日」の２通りでそれぞれ集計している。「発見日」とは、自殺死体が発見された日を意味している。「自殺日」とは、自殺をした日を意味している。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⇒ここでは、「自殺日」のみ掲載している。</a:t>
          </a:r>
          <a:r>
            <a:rPr kumimoji="1" lang="ja-JP" altLang="en-US" sz="1000">
              <a:solidFill>
                <a:schemeClr val="tx1"/>
              </a:solidFill>
            </a:rPr>
            <a:t>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３　自殺の原因・動機に係る集計については、遺書等の自殺を裏付ける資料により明らかに推定できる原因・動機を３つまで計上可能としているため、原因・動機特定者の原因・動機別の和と原因・動機特定者数とは一致しない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Ⅲ</a:t>
          </a:r>
          <a:r>
            <a:rPr kumimoji="1" lang="ja-JP" altLang="en-US" sz="1000">
              <a:solidFill>
                <a:schemeClr val="tx1"/>
              </a:solidFill>
            </a:rPr>
            <a:t>　その他留意事項について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各集計表における数字の表記について、自殺者数の公表に当たっては、他の情報と照合しても個人が識別されないよう、「都道府県」及び「市区町村」の各表においては、以下のとおり処理している。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１　当該自治体内の自殺者総数の数値が１又は２の場合：自殺の年月、曜日、時間帯、男女別、年齢別、同居人の有無別の内訳のみ公表。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２　欄の数値が１又は２でない場合においても、当該欄の数値を表示することによって、他の欄の１又は２の数値が明らかになる場合：数値を記載せず。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142875</xdr:rowOff>
    </xdr:from>
    <xdr:to>
      <xdr:col>23</xdr:col>
      <xdr:colOff>61106</xdr:colOff>
      <xdr:row>70</xdr:row>
      <xdr:rowOff>6350</xdr:rowOff>
    </xdr:to>
    <xdr:sp macro="" textlink="">
      <xdr:nvSpPr>
        <xdr:cNvPr id="5" name="正方形/長方形 4"/>
        <xdr:cNvSpPr/>
      </xdr:nvSpPr>
      <xdr:spPr>
        <a:xfrm>
          <a:off x="0" y="7381875"/>
          <a:ext cx="12903981" cy="35147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出典：地域における自殺の基礎資料（厚生労働省）より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「地域における自殺の基礎資料」の利用に当たって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Ⅰ</a:t>
          </a:r>
          <a:r>
            <a:rPr kumimoji="1" lang="ja-JP" altLang="en-US" sz="1000">
              <a:solidFill>
                <a:schemeClr val="tx1"/>
              </a:solidFill>
            </a:rPr>
            <a:t>　概要及び目的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地域における自殺の実態に基づいた対策が講じられるよう、厚生労働省自殺対策推進室において、警察庁から提供を受けた自殺データに基づいて、全国・都道府県・市区町村別自殺者数について再集計した。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⇒ここでは都道府県別を掲載している。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Ⅱ</a:t>
          </a:r>
          <a:r>
            <a:rPr kumimoji="1" lang="ja-JP" altLang="en-US" sz="1000">
              <a:solidFill>
                <a:schemeClr val="tx1"/>
              </a:solidFill>
            </a:rPr>
            <a:t>　自殺者数について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１　「住居地」及び「発見地」の２通りでそれぞれ集計している。「住居地」とは、自殺者の住居があった場所、他方、「発見地」とは、自殺死体が発見された場所を意味している。　　　　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⇒ここでは、「住居地」のみ掲載している。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２　「発見日」及び「自殺日」の２通りでそれぞれ集計している。「発見日」とは、自殺死体が発見された日を意味している。「自殺日」とは、自殺をした日を意味している。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⇒ここでは、「自殺日」のみ掲載している。</a:t>
          </a:r>
          <a:r>
            <a:rPr kumimoji="1" lang="ja-JP" altLang="en-US" sz="1000">
              <a:solidFill>
                <a:schemeClr val="tx1"/>
              </a:solidFill>
            </a:rPr>
            <a:t>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３　自殺の原因・動機に係る集計については、遺書等の自殺を裏付ける資料により明らかに推定できる原因・動機を３つまで計上可能としているため、原因・動機特定者の原因・動機別の和と原因・動機特定者数とは一致しない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Ⅲ</a:t>
          </a:r>
          <a:r>
            <a:rPr kumimoji="1" lang="ja-JP" altLang="en-US" sz="1000">
              <a:solidFill>
                <a:schemeClr val="tx1"/>
              </a:solidFill>
            </a:rPr>
            <a:t>　その他留意事項について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各集計表における数字の表記について、自殺者数の公表に当たっては、他の情報と照合しても個人が識別されないよう、「都道府県」及び「市区町村」の各表においては、以下のとおり処理している。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１　当該自治体内の自殺者総数の数値が１又は２の場合：自殺の年月、曜日、時間帯、男女別、年齢別、同居人の有無別の内訳のみ公表。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２　欄の数値が１又は２でない場合においても、当該欄の数値を表示することによって、他の欄の１又は２の数値が明らかになる場合：数値を記載せず。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23</xdr:col>
      <xdr:colOff>3582</xdr:colOff>
      <xdr:row>70</xdr:row>
      <xdr:rowOff>45011</xdr:rowOff>
    </xdr:to>
    <xdr:sp macro="" textlink="">
      <xdr:nvSpPr>
        <xdr:cNvPr id="5" name="正方形/長方形 4"/>
        <xdr:cNvSpPr/>
      </xdr:nvSpPr>
      <xdr:spPr>
        <a:xfrm>
          <a:off x="0" y="7515412"/>
          <a:ext cx="13002406" cy="36607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出典：地域における自殺の基礎資料（厚生労働省）より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「地域における自殺の基礎資料」の利用に当たって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Ⅰ</a:t>
          </a:r>
          <a:r>
            <a:rPr kumimoji="1" lang="ja-JP" altLang="en-US" sz="1000">
              <a:solidFill>
                <a:schemeClr val="tx1"/>
              </a:solidFill>
            </a:rPr>
            <a:t>　概要及び目的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地域における自殺の実態に基づいた対策が講じられるよう、厚生労働省自殺対策推進室において、警察庁から提供を受けた自殺データに基づいて、全国・都道府県・市区町村別自殺者数について再集計した。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⇒ここでは都道府県別を掲載している。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Ⅱ</a:t>
          </a:r>
          <a:r>
            <a:rPr kumimoji="1" lang="ja-JP" altLang="en-US" sz="1000">
              <a:solidFill>
                <a:schemeClr val="tx1"/>
              </a:solidFill>
            </a:rPr>
            <a:t>　自殺者数について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１　「住居地」及び「発見地」の２通りでそれぞれ集計している。「住居地」とは、自殺者の住居があった場所、他方、「発見地」とは、自殺死体が発見された場所を意味している。　　　　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⇒ここでは、「住居地」のみ掲載している。</a:t>
          </a:r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２　「発見日」及び「自殺日」の２通りでそれぞれ集計している。「発見日」とは、自殺死体が発見された日を意味している。「自殺日」とは、自殺をした日を意味している。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</a:t>
          </a:r>
          <a:r>
            <a:rPr kumimoji="1" lang="ja-JP" altLang="en-US" sz="1000" b="1">
              <a:solidFill>
                <a:schemeClr val="accent6">
                  <a:lumMod val="75000"/>
                </a:schemeClr>
              </a:solidFill>
            </a:rPr>
            <a:t>　⇒ここでは、「自殺日」のみ掲載している。</a:t>
          </a:r>
          <a:r>
            <a:rPr kumimoji="1" lang="ja-JP" altLang="en-US" sz="1000">
              <a:solidFill>
                <a:schemeClr val="tx1"/>
              </a:solidFill>
            </a:rPr>
            <a:t>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３　自殺の原因・動機に係る集計については、遺書等の自殺を裏付ける資料により明らかに推定できる原因・動機を３つまで計上可能としているため、原因・動機特定者の原因・動機別の和と原因・動機特定者数とは一致しない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</a:t>
          </a:r>
          <a:r>
            <a:rPr kumimoji="1" lang="en-US" altLang="ja-JP" sz="1000">
              <a:solidFill>
                <a:schemeClr val="tx1"/>
              </a:solidFill>
            </a:rPr>
            <a:t>Ⅲ</a:t>
          </a:r>
          <a:r>
            <a:rPr kumimoji="1" lang="ja-JP" altLang="en-US" sz="1000">
              <a:solidFill>
                <a:schemeClr val="tx1"/>
              </a:solidFill>
            </a:rPr>
            <a:t>　その他留意事項について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各集計表における数字の表記について、自殺者数の公表に当たっては、他の情報と照合しても個人が識別されないよう、「都道府県」及び「市区町村」の各表においては、以下のとおり処理している。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１　当該自治体内の自殺者総数の数値が１又は２の場合：自殺の年月、曜日、時間帯、男女別、年齢別、同居人の有無別の内訳のみ公表。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　　　　２　欄の数値が１又は２でない場合においても、当該欄の数値を表示することによって、他の欄の１又は２の数値が明らかになる場合：数値を記載せず。　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zoomScaleNormal="100" workbookViewId="0">
      <selection activeCell="C25" sqref="C25"/>
    </sheetView>
  </sheetViews>
  <sheetFormatPr defaultRowHeight="13.5" x14ac:dyDescent="0.15"/>
  <cols>
    <col min="1" max="1" width="3.875" customWidth="1"/>
    <col min="2" max="2" width="4.875" customWidth="1"/>
    <col min="3" max="3" width="104.5" customWidth="1"/>
    <col min="4" max="4" width="21.875" customWidth="1"/>
    <col min="5" max="5" width="7.625" customWidth="1"/>
  </cols>
  <sheetData>
    <row r="1" spans="2:5" ht="14.25" x14ac:dyDescent="0.15">
      <c r="B1" s="39" t="s">
        <v>168</v>
      </c>
      <c r="C1" s="40"/>
      <c r="D1" s="40"/>
      <c r="E1" s="40"/>
    </row>
    <row r="2" spans="2:5" x14ac:dyDescent="0.15">
      <c r="B2" s="40"/>
      <c r="C2" s="40"/>
      <c r="D2" s="40"/>
      <c r="E2" s="40"/>
    </row>
    <row r="3" spans="2:5" ht="14.25" x14ac:dyDescent="0.15">
      <c r="B3" s="41" t="s">
        <v>73</v>
      </c>
      <c r="C3" s="42"/>
      <c r="D3" s="42"/>
      <c r="E3" s="42"/>
    </row>
    <row r="4" spans="2:5" ht="17.25" x14ac:dyDescent="0.2">
      <c r="B4" s="43"/>
      <c r="C4" s="40"/>
      <c r="D4" s="40"/>
      <c r="E4" s="40"/>
    </row>
    <row r="5" spans="2:5" x14ac:dyDescent="0.15">
      <c r="B5" s="100" t="s">
        <v>74</v>
      </c>
      <c r="C5" s="101" t="s">
        <v>191</v>
      </c>
      <c r="D5" s="40" t="s">
        <v>211</v>
      </c>
      <c r="E5" s="40" t="s">
        <v>75</v>
      </c>
    </row>
    <row r="6" spans="2:5" x14ac:dyDescent="0.15">
      <c r="C6" s="40" t="s">
        <v>129</v>
      </c>
    </row>
    <row r="7" spans="2:5" x14ac:dyDescent="0.15">
      <c r="B7" s="44"/>
      <c r="C7" s="40" t="s">
        <v>132</v>
      </c>
      <c r="D7" s="40"/>
      <c r="E7" s="40"/>
    </row>
    <row r="8" spans="2:5" x14ac:dyDescent="0.15">
      <c r="B8" s="44"/>
      <c r="C8" s="40" t="s">
        <v>130</v>
      </c>
      <c r="D8" s="40"/>
      <c r="E8" s="40"/>
    </row>
    <row r="9" spans="2:5" x14ac:dyDescent="0.15">
      <c r="B9" s="44"/>
      <c r="C9" s="40" t="s">
        <v>131</v>
      </c>
      <c r="D9" s="40"/>
      <c r="E9" s="40"/>
    </row>
    <row r="10" spans="2:5" x14ac:dyDescent="0.15">
      <c r="B10" s="44"/>
      <c r="C10" s="40"/>
      <c r="D10" s="40"/>
      <c r="E10" s="40"/>
    </row>
    <row r="11" spans="2:5" x14ac:dyDescent="0.15">
      <c r="B11" s="100" t="s">
        <v>76</v>
      </c>
      <c r="C11" s="101" t="s">
        <v>192</v>
      </c>
      <c r="D11" s="40" t="str">
        <f>D5</f>
        <v>平成22年～令和２年</v>
      </c>
      <c r="E11" s="40" t="s">
        <v>133</v>
      </c>
    </row>
    <row r="12" spans="2:5" ht="14.25" x14ac:dyDescent="0.15">
      <c r="B12" s="45"/>
      <c r="C12" s="39"/>
      <c r="D12" s="39"/>
      <c r="E12" s="39"/>
    </row>
    <row r="13" spans="2:5" x14ac:dyDescent="0.15">
      <c r="B13" s="100" t="s">
        <v>77</v>
      </c>
      <c r="C13" s="101" t="s">
        <v>134</v>
      </c>
      <c r="D13" s="40" t="str">
        <f>D11</f>
        <v>平成22年～令和２年</v>
      </c>
      <c r="E13" s="40" t="s">
        <v>133</v>
      </c>
    </row>
    <row r="14" spans="2:5" ht="14.25" x14ac:dyDescent="0.15">
      <c r="B14" s="45"/>
      <c r="C14" s="39"/>
      <c r="D14" s="39"/>
      <c r="E14" s="39"/>
    </row>
    <row r="15" spans="2:5" x14ac:dyDescent="0.15">
      <c r="B15" s="100" t="s">
        <v>78</v>
      </c>
      <c r="C15" s="101" t="s">
        <v>135</v>
      </c>
      <c r="D15" s="40" t="str">
        <f t="shared" ref="D15" si="0">D13</f>
        <v>平成22年～令和２年</v>
      </c>
      <c r="E15" s="40" t="s">
        <v>133</v>
      </c>
    </row>
    <row r="17" spans="2:5" x14ac:dyDescent="0.15">
      <c r="B17" s="100" t="s">
        <v>136</v>
      </c>
      <c r="C17" s="101" t="s">
        <v>137</v>
      </c>
      <c r="D17" s="40" t="str">
        <f t="shared" ref="D17" si="1">D15</f>
        <v>平成22年～令和２年</v>
      </c>
      <c r="E17" s="40" t="s">
        <v>133</v>
      </c>
    </row>
    <row r="19" spans="2:5" x14ac:dyDescent="0.15">
      <c r="B19" s="100" t="s">
        <v>138</v>
      </c>
      <c r="C19" s="101" t="s">
        <v>139</v>
      </c>
      <c r="D19" s="40" t="str">
        <f t="shared" ref="D19" si="2">D17</f>
        <v>平成22年～令和２年</v>
      </c>
      <c r="E19" s="40" t="s">
        <v>133</v>
      </c>
    </row>
    <row r="21" spans="2:5" x14ac:dyDescent="0.15">
      <c r="B21" s="100" t="s">
        <v>140</v>
      </c>
      <c r="C21" s="101" t="s">
        <v>141</v>
      </c>
      <c r="D21" s="40" t="str">
        <f t="shared" ref="D21" si="3">D19</f>
        <v>平成22年～令和２年</v>
      </c>
      <c r="E21" s="40" t="s">
        <v>133</v>
      </c>
    </row>
    <row r="22" spans="2:5" x14ac:dyDescent="0.15">
      <c r="B22" s="44"/>
    </row>
    <row r="23" spans="2:5" x14ac:dyDescent="0.15">
      <c r="B23" s="100" t="s">
        <v>142</v>
      </c>
      <c r="C23" s="101" t="s">
        <v>143</v>
      </c>
      <c r="D23" s="40" t="str">
        <f t="shared" ref="D23" si="4">D21</f>
        <v>平成22年～令和２年</v>
      </c>
      <c r="E23" s="40" t="s">
        <v>133</v>
      </c>
    </row>
    <row r="24" spans="2:5" x14ac:dyDescent="0.15">
      <c r="B24" s="44"/>
    </row>
    <row r="25" spans="2:5" x14ac:dyDescent="0.15">
      <c r="B25" s="100" t="s">
        <v>144</v>
      </c>
      <c r="C25" s="101" t="s">
        <v>145</v>
      </c>
      <c r="D25" s="40" t="str">
        <f t="shared" ref="D25" si="5">D23</f>
        <v>平成22年～令和２年</v>
      </c>
      <c r="E25" s="40" t="s">
        <v>133</v>
      </c>
    </row>
    <row r="26" spans="2:5" x14ac:dyDescent="0.15">
      <c r="B26" s="44"/>
      <c r="C26" s="40"/>
    </row>
    <row r="27" spans="2:5" x14ac:dyDescent="0.15">
      <c r="B27" s="44"/>
      <c r="C27" s="40"/>
    </row>
    <row r="30" spans="2:5" x14ac:dyDescent="0.15">
      <c r="B30" s="46"/>
      <c r="C30" s="46"/>
      <c r="D30" s="46"/>
    </row>
    <row r="31" spans="2:5" x14ac:dyDescent="0.15">
      <c r="B31" s="46"/>
      <c r="C31" s="46"/>
      <c r="D31" s="46"/>
    </row>
    <row r="32" spans="2:5" x14ac:dyDescent="0.15">
      <c r="B32" s="46"/>
      <c r="C32" s="46"/>
      <c r="D32" s="46"/>
    </row>
    <row r="33" spans="2:4" x14ac:dyDescent="0.15">
      <c r="B33" s="46"/>
      <c r="C33" s="46"/>
      <c r="D33" s="46"/>
    </row>
  </sheetData>
  <phoneticPr fontId="1"/>
  <hyperlinks>
    <hyperlink ref="B5" location="'1　グラフ'!A1" display="１"/>
    <hyperlink ref="C5" location="'1　グラフ'!A1" display="岩手県・性別・年齢（10歳階級）別・項目別自殺死亡資料"/>
    <hyperlink ref="B11" location="'2 年齢別・同居の有無別'!A1" display="２"/>
    <hyperlink ref="C11" location="'2 年齢別・同居の有無別'!A1" display="岩手県・性別・年齢（10歳階級）別・同居人の有無別自殺死亡数・死亡割合"/>
    <hyperlink ref="B13" location="'3 職業別'!A1" display="３"/>
    <hyperlink ref="C13" location="'3 職業別'!A1" display="岩手県・性別・職業別自殺死亡数・死亡割合"/>
    <hyperlink ref="B15" location="'4 原因・動機別'!A1" display="４"/>
    <hyperlink ref="C15" location="'4 原因・動機別'!A1" display="岩手県・性別・原因・動機別自殺死亡数・死亡割合"/>
    <hyperlink ref="B17" location="'5 場所別'!A1" display="５"/>
    <hyperlink ref="C17" location="'5 場所別'!A1" display="岩手県・性別・場所別自殺死亡数・死亡割合"/>
    <hyperlink ref="B19" location="'6 手段別'!A1" display="６"/>
    <hyperlink ref="C19" location="'6 手段別'!A1" display="岩手県・性別・手段別自殺死亡数・死亡割合"/>
    <hyperlink ref="B21" location="'7 曜日別'!A1" display="７"/>
    <hyperlink ref="C21" location="'7 曜日別'!A1" display="岩手県・性別・曜日別自殺死亡数・死亡割合"/>
    <hyperlink ref="B23" location="'8 時間帯別'!A1" display="８"/>
    <hyperlink ref="C23" location="'8 時間帯別'!A1" display="岩手県・性別・時間帯別自殺死亡数・死亡割合"/>
    <hyperlink ref="B25" location="'9 未遂歴の有無別'!A1" display="９"/>
    <hyperlink ref="C25" location="'9 未遂歴の有無別'!A1" display="岩手県・性別・自殺未遂歴の有無別自殺死亡数・死亡割合"/>
  </hyperlinks>
  <pageMargins left="0.51181102362204722" right="0.31496062992125984" top="0.74803149606299213" bottom="0.74803149606299213" header="0.31496062992125984" footer="0.31496062992125984"/>
  <pageSetup paperSize="9" scale="94" orientation="landscape" r:id="rId1"/>
  <ignoredErrors>
    <ignoredError sqref="B5:B25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5" zoomScaleNormal="85" workbookViewId="0"/>
  </sheetViews>
  <sheetFormatPr defaultRowHeight="13.5" x14ac:dyDescent="0.15"/>
  <cols>
    <col min="1" max="1" width="9.375" customWidth="1"/>
    <col min="2" max="2" width="1.125" style="78" customWidth="1"/>
    <col min="3" max="5" width="9" customWidth="1"/>
    <col min="7" max="8" width="3.375" customWidth="1"/>
  </cols>
  <sheetData>
    <row r="1" spans="1:13" ht="21" x14ac:dyDescent="0.15">
      <c r="A1" s="48" t="str">
        <f>"９　岩手県・性別・自殺未遂歴の有無別・自殺死亡数・死亡割合("&amp;目次!D5&amp;")"</f>
        <v>９　岩手県・性別・自殺未遂歴の有無別・自殺死亡数・死亡割合(平成22年～令和２年)</v>
      </c>
      <c r="B1" s="76"/>
      <c r="C1" s="4"/>
      <c r="D1" s="4"/>
      <c r="E1" s="4"/>
    </row>
    <row r="2" spans="1:13" ht="13.5" customHeight="1" x14ac:dyDescent="0.15">
      <c r="A2" s="48"/>
      <c r="B2" s="76"/>
    </row>
    <row r="3" spans="1:13" x14ac:dyDescent="0.15">
      <c r="A3" s="49" t="s">
        <v>174</v>
      </c>
      <c r="B3" s="77"/>
    </row>
    <row r="5" spans="1:13" x14ac:dyDescent="0.15">
      <c r="A5" s="7" t="s">
        <v>123</v>
      </c>
      <c r="B5" s="79"/>
      <c r="C5" s="7"/>
      <c r="D5" s="7"/>
      <c r="E5" s="7"/>
      <c r="F5" s="7"/>
      <c r="H5" s="8"/>
      <c r="I5" s="7" t="s">
        <v>126</v>
      </c>
      <c r="J5" s="7"/>
      <c r="K5" s="7"/>
      <c r="L5" s="7"/>
      <c r="M5" s="7"/>
    </row>
    <row r="6" spans="1:13" x14ac:dyDescent="0.15">
      <c r="A6" s="72"/>
      <c r="B6" s="82"/>
      <c r="C6" s="6" t="s">
        <v>10</v>
      </c>
      <c r="D6" s="6" t="s">
        <v>11</v>
      </c>
      <c r="E6" s="6" t="s">
        <v>12</v>
      </c>
      <c r="F6" s="6" t="s">
        <v>9</v>
      </c>
      <c r="H6" s="8"/>
      <c r="I6" s="5"/>
      <c r="J6" s="6" t="s">
        <v>10</v>
      </c>
      <c r="K6" s="6" t="s">
        <v>11</v>
      </c>
      <c r="L6" s="6" t="s">
        <v>12</v>
      </c>
      <c r="M6" s="6" t="s">
        <v>9</v>
      </c>
    </row>
    <row r="7" spans="1:13" x14ac:dyDescent="0.15">
      <c r="A7" s="51" t="s">
        <v>3</v>
      </c>
      <c r="B7" s="77" t="s">
        <v>157</v>
      </c>
      <c r="C7" s="62">
        <f t="shared" ref="C7:E7" si="0">C21+C35</f>
        <v>132</v>
      </c>
      <c r="D7" s="62">
        <f t="shared" si="0"/>
        <v>211</v>
      </c>
      <c r="E7" s="62">
        <f t="shared" si="0"/>
        <v>96</v>
      </c>
      <c r="F7" s="65">
        <f>SUM(C7:E7)</f>
        <v>439</v>
      </c>
      <c r="G7" s="51"/>
      <c r="H7" s="8"/>
      <c r="I7" s="60" t="str">
        <f>A7</f>
        <v>平成22年</v>
      </c>
      <c r="J7" s="67">
        <f>C7/F7*100</f>
        <v>30.068337129840543</v>
      </c>
      <c r="K7" s="67">
        <f t="shared" ref="K7:K12" si="1">D7/F7*100</f>
        <v>48.063781321184514</v>
      </c>
      <c r="L7" s="67">
        <f t="shared" ref="L7:L12" si="2">E7/F7*100</f>
        <v>21.867881548974943</v>
      </c>
      <c r="M7" s="67">
        <f>SUM(J7:L7)</f>
        <v>100</v>
      </c>
    </row>
    <row r="8" spans="1:13" x14ac:dyDescent="0.15">
      <c r="A8" s="51" t="s">
        <v>4</v>
      </c>
      <c r="B8" s="77" t="s">
        <v>158</v>
      </c>
      <c r="C8" s="62">
        <f t="shared" ref="C8:E8" si="3">C22+C36</f>
        <v>120</v>
      </c>
      <c r="D8" s="62">
        <f t="shared" si="3"/>
        <v>176</v>
      </c>
      <c r="E8" s="62">
        <f t="shared" si="3"/>
        <v>95</v>
      </c>
      <c r="F8" s="66">
        <f t="shared" ref="F8:F15" si="4">SUM(C8:E8)</f>
        <v>391</v>
      </c>
      <c r="G8" s="51"/>
      <c r="H8" s="8"/>
      <c r="I8" s="51" t="str">
        <f>A8</f>
        <v>平成23年</v>
      </c>
      <c r="J8" s="68">
        <f t="shared" ref="J8:J12" si="5">C8/F8*100</f>
        <v>30.690537084398979</v>
      </c>
      <c r="K8" s="68">
        <f t="shared" si="1"/>
        <v>45.012787723785166</v>
      </c>
      <c r="L8" s="68">
        <f t="shared" si="2"/>
        <v>24.296675191815854</v>
      </c>
      <c r="M8" s="68">
        <f t="shared" ref="M8:M14" si="6">SUM(J8:L8)</f>
        <v>100</v>
      </c>
    </row>
    <row r="9" spans="1:13" x14ac:dyDescent="0.15">
      <c r="A9" s="51" t="s">
        <v>5</v>
      </c>
      <c r="B9" s="77" t="s">
        <v>159</v>
      </c>
      <c r="C9" s="62">
        <f t="shared" ref="C9:E9" si="7">C23+C37</f>
        <v>100</v>
      </c>
      <c r="D9" s="62">
        <f t="shared" si="7"/>
        <v>193</v>
      </c>
      <c r="E9" s="62">
        <f t="shared" si="7"/>
        <v>49</v>
      </c>
      <c r="F9" s="66">
        <f t="shared" si="4"/>
        <v>342</v>
      </c>
      <c r="G9" s="51"/>
      <c r="H9" s="8"/>
      <c r="I9" s="51" t="str">
        <f t="shared" ref="I9:I15" si="8">A9</f>
        <v>平成24年</v>
      </c>
      <c r="J9" s="68">
        <f t="shared" si="5"/>
        <v>29.239766081871345</v>
      </c>
      <c r="K9" s="68">
        <f t="shared" si="1"/>
        <v>56.432748538011701</v>
      </c>
      <c r="L9" s="68">
        <f t="shared" si="2"/>
        <v>14.327485380116958</v>
      </c>
      <c r="M9" s="68">
        <f t="shared" si="6"/>
        <v>100</v>
      </c>
    </row>
    <row r="10" spans="1:13" x14ac:dyDescent="0.15">
      <c r="A10" s="51" t="s">
        <v>71</v>
      </c>
      <c r="B10" s="77" t="s">
        <v>160</v>
      </c>
      <c r="C10" s="62">
        <f t="shared" ref="C10:E10" si="9">C24+C38</f>
        <v>89</v>
      </c>
      <c r="D10" s="62">
        <f t="shared" si="9"/>
        <v>162</v>
      </c>
      <c r="E10" s="62">
        <f t="shared" si="9"/>
        <v>110</v>
      </c>
      <c r="F10" s="66">
        <f t="shared" si="4"/>
        <v>361</v>
      </c>
      <c r="G10" s="51"/>
      <c r="H10" s="8"/>
      <c r="I10" s="51" t="str">
        <f t="shared" si="8"/>
        <v>平成25年</v>
      </c>
      <c r="J10" s="68">
        <f t="shared" si="5"/>
        <v>24.653739612188367</v>
      </c>
      <c r="K10" s="68">
        <f t="shared" si="1"/>
        <v>44.875346260387808</v>
      </c>
      <c r="L10" s="68">
        <f t="shared" si="2"/>
        <v>30.470914127423821</v>
      </c>
      <c r="M10" s="68">
        <f t="shared" si="6"/>
        <v>100</v>
      </c>
    </row>
    <row r="11" spans="1:13" x14ac:dyDescent="0.15">
      <c r="A11" s="51" t="s">
        <v>148</v>
      </c>
      <c r="B11" s="77" t="s">
        <v>161</v>
      </c>
      <c r="C11" s="62">
        <f t="shared" ref="C11:E11" si="10">C25+C39</f>
        <v>96</v>
      </c>
      <c r="D11" s="62">
        <f t="shared" si="10"/>
        <v>183</v>
      </c>
      <c r="E11" s="62">
        <f t="shared" si="10"/>
        <v>75</v>
      </c>
      <c r="F11" s="66">
        <f t="shared" si="4"/>
        <v>354</v>
      </c>
      <c r="G11" s="51"/>
      <c r="H11" s="8"/>
      <c r="I11" s="51" t="str">
        <f t="shared" si="8"/>
        <v>平成26年</v>
      </c>
      <c r="J11" s="68">
        <f t="shared" si="5"/>
        <v>27.118644067796609</v>
      </c>
      <c r="K11" s="68">
        <f t="shared" si="1"/>
        <v>51.694915254237287</v>
      </c>
      <c r="L11" s="68">
        <f t="shared" si="2"/>
        <v>21.1864406779661</v>
      </c>
      <c r="M11" s="68">
        <f t="shared" si="6"/>
        <v>100</v>
      </c>
    </row>
    <row r="12" spans="1:13" x14ac:dyDescent="0.15">
      <c r="A12" s="51" t="s">
        <v>149</v>
      </c>
      <c r="B12" s="77" t="s">
        <v>162</v>
      </c>
      <c r="C12" s="62">
        <f t="shared" ref="C12:E12" si="11">C26+C40</f>
        <v>61</v>
      </c>
      <c r="D12" s="62">
        <f t="shared" si="11"/>
        <v>225</v>
      </c>
      <c r="E12" s="62">
        <f t="shared" si="11"/>
        <v>17</v>
      </c>
      <c r="F12" s="66">
        <f t="shared" si="4"/>
        <v>303</v>
      </c>
      <c r="G12" s="51"/>
      <c r="H12" s="8"/>
      <c r="I12" s="51" t="str">
        <f t="shared" si="8"/>
        <v>平成27年</v>
      </c>
      <c r="J12" s="68">
        <f t="shared" si="5"/>
        <v>20.132013201320131</v>
      </c>
      <c r="K12" s="68">
        <f t="shared" si="1"/>
        <v>74.257425742574256</v>
      </c>
      <c r="L12" s="68">
        <f t="shared" si="2"/>
        <v>5.6105610561056105</v>
      </c>
      <c r="M12" s="68">
        <f t="shared" si="6"/>
        <v>100</v>
      </c>
    </row>
    <row r="13" spans="1:13" x14ac:dyDescent="0.15">
      <c r="A13" s="51" t="s">
        <v>163</v>
      </c>
      <c r="B13" s="77" t="s">
        <v>164</v>
      </c>
      <c r="C13" s="62">
        <f t="shared" ref="C13:E13" si="12">C27+C41</f>
        <v>50</v>
      </c>
      <c r="D13" s="62">
        <f t="shared" si="12"/>
        <v>202</v>
      </c>
      <c r="E13" s="62">
        <f t="shared" si="12"/>
        <v>50</v>
      </c>
      <c r="F13" s="66">
        <f t="shared" si="4"/>
        <v>302</v>
      </c>
      <c r="G13" s="51"/>
      <c r="H13" s="8"/>
      <c r="I13" s="51" t="str">
        <f t="shared" si="8"/>
        <v>平成28年</v>
      </c>
      <c r="J13" s="68">
        <f t="shared" ref="J13:J14" si="13">C13/F13*100</f>
        <v>16.556291390728479</v>
      </c>
      <c r="K13" s="68">
        <f t="shared" ref="K13:K14" si="14">D13/F13*100</f>
        <v>66.88741721854305</v>
      </c>
      <c r="L13" s="68">
        <f t="shared" ref="L13:L14" si="15">E13/F13*100</f>
        <v>16.556291390728479</v>
      </c>
      <c r="M13" s="68">
        <f t="shared" si="6"/>
        <v>100</v>
      </c>
    </row>
    <row r="14" spans="1:13" x14ac:dyDescent="0.15">
      <c r="A14" s="51" t="s">
        <v>169</v>
      </c>
      <c r="B14" s="77" t="s">
        <v>170</v>
      </c>
      <c r="C14" s="62">
        <f t="shared" ref="C14:E14" si="16">C28+C42</f>
        <v>39</v>
      </c>
      <c r="D14" s="62">
        <f t="shared" si="16"/>
        <v>187</v>
      </c>
      <c r="E14" s="62">
        <f t="shared" si="16"/>
        <v>38</v>
      </c>
      <c r="F14" s="66">
        <f t="shared" si="4"/>
        <v>264</v>
      </c>
      <c r="G14" s="51"/>
      <c r="H14" s="8"/>
      <c r="I14" s="51" t="str">
        <f t="shared" ref="I14" si="17">A14</f>
        <v>平成29年</v>
      </c>
      <c r="J14" s="68">
        <f t="shared" si="13"/>
        <v>14.772727272727273</v>
      </c>
      <c r="K14" s="68">
        <f t="shared" si="14"/>
        <v>70.833333333333343</v>
      </c>
      <c r="L14" s="68">
        <f t="shared" si="15"/>
        <v>14.393939393939394</v>
      </c>
      <c r="M14" s="68">
        <f t="shared" si="6"/>
        <v>100.00000000000001</v>
      </c>
    </row>
    <row r="15" spans="1:13" x14ac:dyDescent="0.15">
      <c r="A15" s="51" t="s">
        <v>171</v>
      </c>
      <c r="B15" s="77" t="s">
        <v>172</v>
      </c>
      <c r="C15" s="62">
        <f>C29+C43</f>
        <v>59</v>
      </c>
      <c r="D15" s="62">
        <f>D29+D43</f>
        <v>187</v>
      </c>
      <c r="E15" s="62">
        <f>E29+E43</f>
        <v>16</v>
      </c>
      <c r="F15" s="66">
        <f t="shared" si="4"/>
        <v>262</v>
      </c>
      <c r="G15" s="51"/>
      <c r="H15" s="8"/>
      <c r="I15" s="51" t="str">
        <f t="shared" si="8"/>
        <v>平成30年</v>
      </c>
      <c r="J15" s="68">
        <f t="shared" ref="J15" si="18">C15/F15*100</f>
        <v>22.519083969465647</v>
      </c>
      <c r="K15" s="68">
        <f t="shared" ref="K15" si="19">D15/F15*100</f>
        <v>71.374045801526719</v>
      </c>
      <c r="L15" s="68">
        <f t="shared" ref="L15" si="20">E15/F15*100</f>
        <v>6.1068702290076331</v>
      </c>
      <c r="M15" s="68">
        <f t="shared" ref="M15" si="21">SUM(J15:L15)</f>
        <v>100</v>
      </c>
    </row>
    <row r="16" spans="1:13" x14ac:dyDescent="0.15">
      <c r="A16" s="51" t="s">
        <v>205</v>
      </c>
      <c r="B16" s="77" t="s">
        <v>210</v>
      </c>
      <c r="C16" s="62">
        <f t="shared" ref="C16:E16" si="22">C30+C44</f>
        <v>47</v>
      </c>
      <c r="D16" s="62">
        <f t="shared" si="22"/>
        <v>203</v>
      </c>
      <c r="E16" s="62">
        <f t="shared" si="22"/>
        <v>16</v>
      </c>
      <c r="F16" s="66">
        <f t="shared" ref="F16:F17" si="23">SUM(C16:E16)</f>
        <v>266</v>
      </c>
      <c r="G16" s="51"/>
      <c r="H16" s="8"/>
      <c r="I16" s="51" t="str">
        <f t="shared" ref="I16:I17" si="24">A16</f>
        <v>令和元年</v>
      </c>
      <c r="J16" s="68">
        <f t="shared" ref="J16:J17" si="25">C16/F16*100</f>
        <v>17.669172932330827</v>
      </c>
      <c r="K16" s="68">
        <f t="shared" ref="K16:K17" si="26">D16/F16*100</f>
        <v>76.31578947368422</v>
      </c>
      <c r="L16" s="68">
        <f t="shared" ref="L16:L17" si="27">E16/F16*100</f>
        <v>6.0150375939849621</v>
      </c>
      <c r="M16" s="68">
        <f t="shared" ref="M16:M17" si="28">SUM(J16:L16)</f>
        <v>100</v>
      </c>
    </row>
    <row r="17" spans="1:13" x14ac:dyDescent="0.15">
      <c r="A17" s="51" t="s">
        <v>206</v>
      </c>
      <c r="B17" s="77" t="s">
        <v>209</v>
      </c>
      <c r="C17" s="62">
        <f t="shared" ref="C17:E17" si="29">C31+C45</f>
        <v>30</v>
      </c>
      <c r="D17" s="62">
        <f t="shared" si="29"/>
        <v>214</v>
      </c>
      <c r="E17" s="62">
        <f t="shared" si="29"/>
        <v>21</v>
      </c>
      <c r="F17" s="66">
        <f t="shared" si="23"/>
        <v>265</v>
      </c>
      <c r="G17" s="51"/>
      <c r="H17" s="8"/>
      <c r="I17" s="51" t="str">
        <f t="shared" si="24"/>
        <v>令和2年</v>
      </c>
      <c r="J17" s="68">
        <f t="shared" si="25"/>
        <v>11.320754716981133</v>
      </c>
      <c r="K17" s="68">
        <f t="shared" si="26"/>
        <v>80.754716981132077</v>
      </c>
      <c r="L17" s="68">
        <f t="shared" si="27"/>
        <v>7.9245283018867925</v>
      </c>
      <c r="M17" s="68">
        <f t="shared" si="28"/>
        <v>100</v>
      </c>
    </row>
    <row r="18" spans="1:13" ht="13.5" customHeight="1" x14ac:dyDescent="0.15">
      <c r="H18" s="8"/>
    </row>
    <row r="19" spans="1:13" x14ac:dyDescent="0.15">
      <c r="A19" s="7" t="s">
        <v>124</v>
      </c>
      <c r="B19" s="79"/>
      <c r="C19" s="7"/>
      <c r="D19" s="7"/>
      <c r="E19" s="7"/>
      <c r="F19" s="7"/>
      <c r="H19" s="8"/>
      <c r="I19" s="7" t="s">
        <v>127</v>
      </c>
      <c r="J19" s="7"/>
      <c r="K19" s="7"/>
      <c r="L19" s="7"/>
      <c r="M19" s="7"/>
    </row>
    <row r="20" spans="1:13" x14ac:dyDescent="0.15">
      <c r="A20" s="72"/>
      <c r="B20" s="82"/>
      <c r="C20" s="6" t="s">
        <v>10</v>
      </c>
      <c r="D20" s="6" t="s">
        <v>11</v>
      </c>
      <c r="E20" s="6" t="s">
        <v>12</v>
      </c>
      <c r="F20" s="6" t="s">
        <v>9</v>
      </c>
      <c r="H20" s="8"/>
      <c r="I20" s="5"/>
      <c r="J20" s="6" t="s">
        <v>10</v>
      </c>
      <c r="K20" s="6" t="s">
        <v>11</v>
      </c>
      <c r="L20" s="6" t="s">
        <v>12</v>
      </c>
      <c r="M20" s="6" t="s">
        <v>9</v>
      </c>
    </row>
    <row r="21" spans="1:13" x14ac:dyDescent="0.15">
      <c r="A21" s="60" t="str">
        <f>A7</f>
        <v>平成22年</v>
      </c>
      <c r="B21" s="81" t="str">
        <f>B7</f>
        <v>Ｈ22年</v>
      </c>
      <c r="C21" s="62">
        <v>79</v>
      </c>
      <c r="D21" s="62">
        <v>144</v>
      </c>
      <c r="E21" s="62">
        <v>61</v>
      </c>
      <c r="F21" s="65">
        <f>SUM(C21:E21)</f>
        <v>284</v>
      </c>
      <c r="G21" s="51"/>
      <c r="H21" s="8"/>
      <c r="I21" s="60" t="str">
        <f>A21</f>
        <v>平成22年</v>
      </c>
      <c r="J21" s="67">
        <f t="shared" ref="J21:J26" si="30">C21/F21*100</f>
        <v>27.816901408450708</v>
      </c>
      <c r="K21" s="67">
        <f t="shared" ref="K21:K26" si="31">D21/F21*100</f>
        <v>50.704225352112672</v>
      </c>
      <c r="L21" s="67">
        <f t="shared" ref="L21:L26" si="32">E21/F21*100</f>
        <v>21.47887323943662</v>
      </c>
      <c r="M21" s="67">
        <f t="shared" ref="M21:M28" si="33">SUM(J21:L21)</f>
        <v>100</v>
      </c>
    </row>
    <row r="22" spans="1:13" x14ac:dyDescent="0.15">
      <c r="A22" s="51" t="str">
        <f>A8</f>
        <v>平成23年</v>
      </c>
      <c r="B22" s="77" t="str">
        <f>B8</f>
        <v>Ｈ23年</v>
      </c>
      <c r="C22" s="62">
        <v>79</v>
      </c>
      <c r="D22" s="62">
        <v>123</v>
      </c>
      <c r="E22" s="62">
        <v>72</v>
      </c>
      <c r="F22" s="66">
        <f>SUM(C22:E22)</f>
        <v>274</v>
      </c>
      <c r="G22" s="51"/>
      <c r="H22" s="8"/>
      <c r="I22" s="51" t="str">
        <f>A22</f>
        <v>平成23年</v>
      </c>
      <c r="J22" s="68">
        <f t="shared" si="30"/>
        <v>28.832116788321166</v>
      </c>
      <c r="K22" s="68">
        <f t="shared" si="31"/>
        <v>44.89051094890511</v>
      </c>
      <c r="L22" s="68">
        <f t="shared" si="32"/>
        <v>26.277372262773724</v>
      </c>
      <c r="M22" s="68">
        <f t="shared" si="33"/>
        <v>100</v>
      </c>
    </row>
    <row r="23" spans="1:13" x14ac:dyDescent="0.15">
      <c r="A23" s="51" t="str">
        <f t="shared" ref="A23:B23" si="34">A9</f>
        <v>平成24年</v>
      </c>
      <c r="B23" s="77" t="str">
        <f t="shared" si="34"/>
        <v>Ｈ24年</v>
      </c>
      <c r="C23" s="62">
        <v>64</v>
      </c>
      <c r="D23" s="62">
        <v>138</v>
      </c>
      <c r="E23" s="62">
        <v>39</v>
      </c>
      <c r="F23" s="66">
        <f t="shared" ref="F23:F29" si="35">SUM(C23:E23)</f>
        <v>241</v>
      </c>
      <c r="G23" s="51"/>
      <c r="H23" s="8"/>
      <c r="I23" s="51" t="str">
        <f t="shared" ref="I23:I29" si="36">A23</f>
        <v>平成24年</v>
      </c>
      <c r="J23" s="68">
        <f t="shared" si="30"/>
        <v>26.556016597510375</v>
      </c>
      <c r="K23" s="68">
        <f t="shared" si="31"/>
        <v>57.261410788381738</v>
      </c>
      <c r="L23" s="68">
        <f t="shared" si="32"/>
        <v>16.182572614107883</v>
      </c>
      <c r="M23" s="68">
        <f t="shared" si="33"/>
        <v>100</v>
      </c>
    </row>
    <row r="24" spans="1:13" x14ac:dyDescent="0.15">
      <c r="A24" s="51" t="str">
        <f t="shared" ref="A24:B24" si="37">A10</f>
        <v>平成25年</v>
      </c>
      <c r="B24" s="77" t="str">
        <f t="shared" si="37"/>
        <v>Ｈ25年</v>
      </c>
      <c r="C24" s="62">
        <v>60</v>
      </c>
      <c r="D24" s="62">
        <v>117</v>
      </c>
      <c r="E24" s="62">
        <v>82</v>
      </c>
      <c r="F24" s="66">
        <f t="shared" si="35"/>
        <v>259</v>
      </c>
      <c r="G24" s="51"/>
      <c r="H24" s="8"/>
      <c r="I24" s="51" t="str">
        <f t="shared" si="36"/>
        <v>平成25年</v>
      </c>
      <c r="J24" s="68">
        <f t="shared" si="30"/>
        <v>23.166023166023166</v>
      </c>
      <c r="K24" s="68">
        <f t="shared" si="31"/>
        <v>45.173745173745175</v>
      </c>
      <c r="L24" s="68">
        <f t="shared" si="32"/>
        <v>31.660231660231659</v>
      </c>
      <c r="M24" s="68">
        <f t="shared" si="33"/>
        <v>100</v>
      </c>
    </row>
    <row r="25" spans="1:13" x14ac:dyDescent="0.15">
      <c r="A25" s="51" t="str">
        <f t="shared" ref="A25:B25" si="38">A11</f>
        <v>平成26年</v>
      </c>
      <c r="B25" s="77" t="str">
        <f t="shared" si="38"/>
        <v>Ｈ26年</v>
      </c>
      <c r="C25" s="62">
        <v>61</v>
      </c>
      <c r="D25" s="62">
        <v>122</v>
      </c>
      <c r="E25" s="62">
        <v>53</v>
      </c>
      <c r="F25" s="66">
        <f t="shared" si="35"/>
        <v>236</v>
      </c>
      <c r="G25" s="51"/>
      <c r="H25" s="8"/>
      <c r="I25" s="51" t="str">
        <f t="shared" si="36"/>
        <v>平成26年</v>
      </c>
      <c r="J25" s="68">
        <f t="shared" si="30"/>
        <v>25.847457627118644</v>
      </c>
      <c r="K25" s="68">
        <f t="shared" si="31"/>
        <v>51.694915254237287</v>
      </c>
      <c r="L25" s="68">
        <f t="shared" si="32"/>
        <v>22.457627118644069</v>
      </c>
      <c r="M25" s="68">
        <f t="shared" si="33"/>
        <v>100</v>
      </c>
    </row>
    <row r="26" spans="1:13" x14ac:dyDescent="0.15">
      <c r="A26" s="51" t="str">
        <f t="shared" ref="A26:B26" si="39">A12</f>
        <v>平成27年</v>
      </c>
      <c r="B26" s="77" t="str">
        <f t="shared" si="39"/>
        <v>Ｈ27年</v>
      </c>
      <c r="C26" s="62">
        <v>31</v>
      </c>
      <c r="D26" s="62">
        <v>155</v>
      </c>
      <c r="E26" s="62">
        <v>15</v>
      </c>
      <c r="F26" s="66">
        <f t="shared" si="35"/>
        <v>201</v>
      </c>
      <c r="G26" s="51"/>
      <c r="H26" s="8"/>
      <c r="I26" s="51" t="str">
        <f t="shared" si="36"/>
        <v>平成27年</v>
      </c>
      <c r="J26" s="68">
        <f t="shared" si="30"/>
        <v>15.422885572139302</v>
      </c>
      <c r="K26" s="68">
        <f t="shared" si="31"/>
        <v>77.114427860696523</v>
      </c>
      <c r="L26" s="68">
        <f t="shared" si="32"/>
        <v>7.4626865671641784</v>
      </c>
      <c r="M26" s="68">
        <f t="shared" si="33"/>
        <v>100.00000000000001</v>
      </c>
    </row>
    <row r="27" spans="1:13" x14ac:dyDescent="0.15">
      <c r="A27" s="51" t="str">
        <f t="shared" ref="A27:B27" si="40">A13</f>
        <v>平成28年</v>
      </c>
      <c r="B27" s="77" t="str">
        <f t="shared" si="40"/>
        <v>Ｈ28年</v>
      </c>
      <c r="C27" s="62">
        <v>29</v>
      </c>
      <c r="D27" s="62">
        <v>143</v>
      </c>
      <c r="E27" s="62">
        <v>32</v>
      </c>
      <c r="F27" s="66">
        <f t="shared" si="35"/>
        <v>204</v>
      </c>
      <c r="G27" s="51"/>
      <c r="H27" s="8"/>
      <c r="I27" s="51" t="str">
        <f t="shared" si="36"/>
        <v>平成28年</v>
      </c>
      <c r="J27" s="68">
        <f t="shared" ref="J27:J28" si="41">C27/F27*100</f>
        <v>14.215686274509803</v>
      </c>
      <c r="K27" s="68">
        <f t="shared" ref="K27:K28" si="42">D27/F27*100</f>
        <v>70.098039215686271</v>
      </c>
      <c r="L27" s="68">
        <f t="shared" ref="L27:L28" si="43">E27/F27*100</f>
        <v>15.686274509803921</v>
      </c>
      <c r="M27" s="68">
        <f t="shared" si="33"/>
        <v>100</v>
      </c>
    </row>
    <row r="28" spans="1:13" x14ac:dyDescent="0.15">
      <c r="A28" s="51" t="str">
        <f>A14</f>
        <v>平成29年</v>
      </c>
      <c r="B28" s="77" t="str">
        <f>B14</f>
        <v>Ｈ29年</v>
      </c>
      <c r="C28" s="62">
        <v>15</v>
      </c>
      <c r="D28" s="62">
        <v>132</v>
      </c>
      <c r="E28" s="62">
        <v>28</v>
      </c>
      <c r="F28" s="66">
        <f t="shared" si="35"/>
        <v>175</v>
      </c>
      <c r="G28" s="51"/>
      <c r="H28" s="8"/>
      <c r="I28" s="51" t="str">
        <f t="shared" ref="I28" si="44">A28</f>
        <v>平成29年</v>
      </c>
      <c r="J28" s="68">
        <f t="shared" si="41"/>
        <v>8.5714285714285712</v>
      </c>
      <c r="K28" s="68">
        <f t="shared" si="42"/>
        <v>75.428571428571431</v>
      </c>
      <c r="L28" s="68">
        <f t="shared" si="43"/>
        <v>16</v>
      </c>
      <c r="M28" s="68">
        <f t="shared" si="33"/>
        <v>100</v>
      </c>
    </row>
    <row r="29" spans="1:13" x14ac:dyDescent="0.15">
      <c r="A29" s="51" t="str">
        <f t="shared" ref="A29:B31" si="45">A15</f>
        <v>平成30年</v>
      </c>
      <c r="B29" s="77" t="str">
        <f>B15</f>
        <v>Ｈ30年</v>
      </c>
      <c r="C29" s="62">
        <v>33</v>
      </c>
      <c r="D29" s="62">
        <v>125</v>
      </c>
      <c r="E29" s="62">
        <v>13</v>
      </c>
      <c r="F29" s="66">
        <f t="shared" si="35"/>
        <v>171</v>
      </c>
      <c r="G29" s="51"/>
      <c r="H29" s="8"/>
      <c r="I29" s="51" t="str">
        <f t="shared" si="36"/>
        <v>平成30年</v>
      </c>
      <c r="J29" s="68">
        <f>C29/F29*100</f>
        <v>19.298245614035086</v>
      </c>
      <c r="K29" s="68">
        <f t="shared" ref="K29" si="46">D29/F29*100</f>
        <v>73.099415204678365</v>
      </c>
      <c r="L29" s="68">
        <f t="shared" ref="L29" si="47">E29/F29*100</f>
        <v>7.6023391812865491</v>
      </c>
      <c r="M29" s="68">
        <f t="shared" ref="M29" si="48">SUM(J29:L29)</f>
        <v>100</v>
      </c>
    </row>
    <row r="30" spans="1:13" x14ac:dyDescent="0.15">
      <c r="A30" s="51" t="str">
        <f t="shared" si="45"/>
        <v>令和元年</v>
      </c>
      <c r="B30" s="77" t="str">
        <f t="shared" si="45"/>
        <v>Ｒ元年</v>
      </c>
      <c r="C30" s="62">
        <v>27</v>
      </c>
      <c r="D30" s="62">
        <v>155</v>
      </c>
      <c r="E30" s="62">
        <v>8</v>
      </c>
      <c r="F30" s="66">
        <f t="shared" ref="F30:F31" si="49">SUM(C30:E30)</f>
        <v>190</v>
      </c>
      <c r="G30" s="51"/>
      <c r="H30" s="8"/>
      <c r="I30" s="51" t="str">
        <f t="shared" ref="I30:I31" si="50">A30</f>
        <v>令和元年</v>
      </c>
      <c r="J30" s="68">
        <f t="shared" ref="J30:J31" si="51">C30/F30*100</f>
        <v>14.210526315789473</v>
      </c>
      <c r="K30" s="68">
        <f t="shared" ref="K30:K31" si="52">D30/F30*100</f>
        <v>81.578947368421055</v>
      </c>
      <c r="L30" s="68">
        <f t="shared" ref="L30:L31" si="53">E30/F30*100</f>
        <v>4.2105263157894735</v>
      </c>
      <c r="M30" s="68">
        <f t="shared" ref="M30:M31" si="54">SUM(J30:L30)</f>
        <v>100</v>
      </c>
    </row>
    <row r="31" spans="1:13" x14ac:dyDescent="0.15">
      <c r="A31" s="51" t="str">
        <f t="shared" si="45"/>
        <v>令和2年</v>
      </c>
      <c r="B31" s="77" t="str">
        <f t="shared" si="45"/>
        <v>Ｒ2年</v>
      </c>
      <c r="C31" s="62">
        <v>12</v>
      </c>
      <c r="D31" s="62">
        <v>144</v>
      </c>
      <c r="E31" s="62">
        <v>17</v>
      </c>
      <c r="F31" s="66">
        <f t="shared" si="49"/>
        <v>173</v>
      </c>
      <c r="G31" s="51"/>
      <c r="H31" s="8"/>
      <c r="I31" s="51" t="str">
        <f t="shared" si="50"/>
        <v>令和2年</v>
      </c>
      <c r="J31" s="68">
        <f t="shared" si="51"/>
        <v>6.9364161849710975</v>
      </c>
      <c r="K31" s="68">
        <f t="shared" si="52"/>
        <v>83.236994219653184</v>
      </c>
      <c r="L31" s="68">
        <f t="shared" si="53"/>
        <v>9.8265895953757223</v>
      </c>
      <c r="M31" s="68">
        <f t="shared" si="54"/>
        <v>100</v>
      </c>
    </row>
    <row r="32" spans="1:13" ht="13.5" customHeight="1" x14ac:dyDescent="0.15">
      <c r="H32" s="8"/>
    </row>
    <row r="33" spans="1:18" x14ac:dyDescent="0.15">
      <c r="A33" s="7" t="s">
        <v>125</v>
      </c>
      <c r="B33" s="79"/>
      <c r="C33" s="7"/>
      <c r="D33" s="7"/>
      <c r="E33" s="7"/>
      <c r="F33" s="7"/>
      <c r="H33" s="8"/>
      <c r="I33" s="7" t="s">
        <v>128</v>
      </c>
      <c r="J33" s="7"/>
      <c r="K33" s="7"/>
      <c r="L33" s="7"/>
      <c r="M33" s="7"/>
    </row>
    <row r="34" spans="1:18" x14ac:dyDescent="0.15">
      <c r="A34" s="72"/>
      <c r="B34" s="82"/>
      <c r="C34" s="6" t="s">
        <v>10</v>
      </c>
      <c r="D34" s="6" t="s">
        <v>11</v>
      </c>
      <c r="E34" s="6" t="s">
        <v>12</v>
      </c>
      <c r="F34" s="6" t="s">
        <v>9</v>
      </c>
      <c r="H34" s="8"/>
      <c r="I34" s="5"/>
      <c r="J34" s="6" t="s">
        <v>10</v>
      </c>
      <c r="K34" s="6" t="s">
        <v>11</v>
      </c>
      <c r="L34" s="6" t="s">
        <v>12</v>
      </c>
      <c r="M34" s="6" t="s">
        <v>9</v>
      </c>
    </row>
    <row r="35" spans="1:18" x14ac:dyDescent="0.15">
      <c r="A35" s="60" t="str">
        <f>A21</f>
        <v>平成22年</v>
      </c>
      <c r="B35" s="81" t="str">
        <f>B21</f>
        <v>Ｈ22年</v>
      </c>
      <c r="C35" s="62">
        <v>53</v>
      </c>
      <c r="D35" s="62">
        <v>67</v>
      </c>
      <c r="E35" s="62">
        <v>35</v>
      </c>
      <c r="F35" s="65">
        <f>SUM(C35:E35)</f>
        <v>155</v>
      </c>
      <c r="G35" s="51"/>
      <c r="H35" s="8"/>
      <c r="I35" s="60" t="str">
        <f>A35</f>
        <v>平成22年</v>
      </c>
      <c r="J35" s="67">
        <f t="shared" ref="J35:J40" si="55">C35/F35*100</f>
        <v>34.193548387096776</v>
      </c>
      <c r="K35" s="67">
        <f t="shared" ref="K35:K40" si="56">D35/F35*100</f>
        <v>43.225806451612904</v>
      </c>
      <c r="L35" s="67">
        <f t="shared" ref="L35:L40" si="57">E35/F35*100</f>
        <v>22.58064516129032</v>
      </c>
      <c r="M35" s="67">
        <f t="shared" ref="M35:M42" si="58">SUM(J35:L35)</f>
        <v>100</v>
      </c>
    </row>
    <row r="36" spans="1:18" x14ac:dyDescent="0.15">
      <c r="A36" s="51" t="str">
        <f>A22</f>
        <v>平成23年</v>
      </c>
      <c r="B36" s="77" t="str">
        <f>B22</f>
        <v>Ｈ23年</v>
      </c>
      <c r="C36" s="62">
        <v>41</v>
      </c>
      <c r="D36" s="62">
        <v>53</v>
      </c>
      <c r="E36" s="62">
        <v>23</v>
      </c>
      <c r="F36" s="66">
        <f>SUM(C36:E36)</f>
        <v>117</v>
      </c>
      <c r="G36" s="51"/>
      <c r="H36" s="8"/>
      <c r="I36" s="51" t="str">
        <f>A36</f>
        <v>平成23年</v>
      </c>
      <c r="J36" s="68">
        <f t="shared" si="55"/>
        <v>35.042735042735039</v>
      </c>
      <c r="K36" s="68">
        <f t="shared" si="56"/>
        <v>45.299145299145302</v>
      </c>
      <c r="L36" s="68">
        <f t="shared" si="57"/>
        <v>19.658119658119659</v>
      </c>
      <c r="M36" s="68">
        <f t="shared" si="58"/>
        <v>100</v>
      </c>
    </row>
    <row r="37" spans="1:18" x14ac:dyDescent="0.15">
      <c r="A37" s="51" t="str">
        <f t="shared" ref="A37" si="59">A23</f>
        <v>平成24年</v>
      </c>
      <c r="B37" s="77" t="str">
        <f t="shared" ref="B37:B43" si="60">B23</f>
        <v>Ｈ24年</v>
      </c>
      <c r="C37" s="62">
        <v>36</v>
      </c>
      <c r="D37" s="62">
        <v>55</v>
      </c>
      <c r="E37" s="62">
        <v>10</v>
      </c>
      <c r="F37" s="66">
        <f t="shared" ref="F37:F43" si="61">SUM(C37:E37)</f>
        <v>101</v>
      </c>
      <c r="G37" s="51"/>
      <c r="H37" s="8"/>
      <c r="I37" s="51" t="str">
        <f t="shared" ref="I37:I43" si="62">A37</f>
        <v>平成24年</v>
      </c>
      <c r="J37" s="68">
        <f t="shared" si="55"/>
        <v>35.64356435643564</v>
      </c>
      <c r="K37" s="68">
        <f t="shared" si="56"/>
        <v>54.455445544554458</v>
      </c>
      <c r="L37" s="68">
        <f t="shared" si="57"/>
        <v>9.9009900990099009</v>
      </c>
      <c r="M37" s="68">
        <f t="shared" si="58"/>
        <v>100</v>
      </c>
    </row>
    <row r="38" spans="1:18" x14ac:dyDescent="0.15">
      <c r="A38" s="51" t="str">
        <f t="shared" ref="A38" si="63">A24</f>
        <v>平成25年</v>
      </c>
      <c r="B38" s="77" t="str">
        <f t="shared" si="60"/>
        <v>Ｈ25年</v>
      </c>
      <c r="C38" s="62">
        <v>29</v>
      </c>
      <c r="D38" s="62">
        <v>45</v>
      </c>
      <c r="E38" s="62">
        <v>28</v>
      </c>
      <c r="F38" s="66">
        <f t="shared" si="61"/>
        <v>102</v>
      </c>
      <c r="G38" s="51"/>
      <c r="H38" s="8"/>
      <c r="I38" s="51" t="str">
        <f t="shared" si="62"/>
        <v>平成25年</v>
      </c>
      <c r="J38" s="68">
        <f t="shared" si="55"/>
        <v>28.431372549019606</v>
      </c>
      <c r="K38" s="68">
        <f t="shared" si="56"/>
        <v>44.117647058823529</v>
      </c>
      <c r="L38" s="68">
        <f t="shared" si="57"/>
        <v>27.450980392156865</v>
      </c>
      <c r="M38" s="68">
        <f>SUM(J38:L38)</f>
        <v>100</v>
      </c>
    </row>
    <row r="39" spans="1:18" x14ac:dyDescent="0.15">
      <c r="A39" s="51" t="str">
        <f t="shared" ref="A39" si="64">A25</f>
        <v>平成26年</v>
      </c>
      <c r="B39" s="77" t="str">
        <f t="shared" si="60"/>
        <v>Ｈ26年</v>
      </c>
      <c r="C39" s="62">
        <v>35</v>
      </c>
      <c r="D39" s="62">
        <v>61</v>
      </c>
      <c r="E39" s="62">
        <v>22</v>
      </c>
      <c r="F39" s="66">
        <f t="shared" si="61"/>
        <v>118</v>
      </c>
      <c r="G39" s="51"/>
      <c r="H39" s="8"/>
      <c r="I39" s="51" t="str">
        <f t="shared" si="62"/>
        <v>平成26年</v>
      </c>
      <c r="J39" s="68">
        <f t="shared" si="55"/>
        <v>29.66101694915254</v>
      </c>
      <c r="K39" s="68">
        <f t="shared" si="56"/>
        <v>51.694915254237287</v>
      </c>
      <c r="L39" s="68">
        <f t="shared" si="57"/>
        <v>18.64406779661017</v>
      </c>
      <c r="M39" s="68">
        <f t="shared" si="58"/>
        <v>100</v>
      </c>
    </row>
    <row r="40" spans="1:18" x14ac:dyDescent="0.15">
      <c r="A40" s="51" t="str">
        <f t="shared" ref="A40" si="65">A26</f>
        <v>平成27年</v>
      </c>
      <c r="B40" s="77" t="str">
        <f t="shared" si="60"/>
        <v>Ｈ27年</v>
      </c>
      <c r="C40" s="62">
        <v>30</v>
      </c>
      <c r="D40" s="62">
        <v>70</v>
      </c>
      <c r="E40" s="62">
        <v>2</v>
      </c>
      <c r="F40" s="66">
        <f t="shared" si="61"/>
        <v>102</v>
      </c>
      <c r="G40" s="51"/>
      <c r="H40" s="8"/>
      <c r="I40" s="51" t="str">
        <f t="shared" si="62"/>
        <v>平成27年</v>
      </c>
      <c r="J40" s="68">
        <f t="shared" si="55"/>
        <v>29.411764705882355</v>
      </c>
      <c r="K40" s="68">
        <f t="shared" si="56"/>
        <v>68.627450980392155</v>
      </c>
      <c r="L40" s="68">
        <f t="shared" si="57"/>
        <v>1.9607843137254901</v>
      </c>
      <c r="M40" s="68">
        <f t="shared" si="58"/>
        <v>99.999999999999986</v>
      </c>
    </row>
    <row r="41" spans="1:18" x14ac:dyDescent="0.15">
      <c r="A41" s="51" t="str">
        <f t="shared" ref="A41" si="66">A27</f>
        <v>平成28年</v>
      </c>
      <c r="B41" s="77" t="str">
        <f t="shared" si="60"/>
        <v>Ｈ28年</v>
      </c>
      <c r="C41" s="62">
        <v>21</v>
      </c>
      <c r="D41" s="62">
        <v>59</v>
      </c>
      <c r="E41" s="62">
        <v>18</v>
      </c>
      <c r="F41" s="66">
        <f t="shared" si="61"/>
        <v>98</v>
      </c>
      <c r="G41" s="51"/>
      <c r="H41" s="8"/>
      <c r="I41" s="51" t="str">
        <f t="shared" si="62"/>
        <v>平成28年</v>
      </c>
      <c r="J41" s="68">
        <f t="shared" ref="J41" si="67">C41/F41*100</f>
        <v>21.428571428571427</v>
      </c>
      <c r="K41" s="68">
        <f t="shared" ref="K41:K42" si="68">D41/F41*100</f>
        <v>60.204081632653065</v>
      </c>
      <c r="L41" s="68">
        <f t="shared" ref="L41:L42" si="69">E41/F41*100</f>
        <v>18.367346938775512</v>
      </c>
      <c r="M41" s="68">
        <f t="shared" si="58"/>
        <v>100</v>
      </c>
    </row>
    <row r="42" spans="1:18" x14ac:dyDescent="0.15">
      <c r="A42" s="51" t="str">
        <f>A28</f>
        <v>平成29年</v>
      </c>
      <c r="B42" s="77" t="str">
        <f t="shared" si="60"/>
        <v>Ｈ29年</v>
      </c>
      <c r="C42" s="62">
        <v>24</v>
      </c>
      <c r="D42" s="62">
        <v>55</v>
      </c>
      <c r="E42" s="62">
        <v>10</v>
      </c>
      <c r="F42" s="66">
        <f t="shared" si="61"/>
        <v>89</v>
      </c>
      <c r="G42" s="51"/>
      <c r="H42" s="8"/>
      <c r="I42" s="51" t="str">
        <f t="shared" ref="I42" si="70">A42</f>
        <v>平成29年</v>
      </c>
      <c r="J42" s="68">
        <f>C42/F42*100</f>
        <v>26.966292134831459</v>
      </c>
      <c r="K42" s="68">
        <f t="shared" si="68"/>
        <v>61.797752808988761</v>
      </c>
      <c r="L42" s="68">
        <f t="shared" si="69"/>
        <v>11.235955056179774</v>
      </c>
      <c r="M42" s="68">
        <f t="shared" si="58"/>
        <v>100</v>
      </c>
    </row>
    <row r="43" spans="1:18" x14ac:dyDescent="0.15">
      <c r="A43" s="51" t="str">
        <f t="shared" ref="A43:B45" si="71">A29</f>
        <v>平成30年</v>
      </c>
      <c r="B43" s="77" t="str">
        <f t="shared" si="60"/>
        <v>Ｈ30年</v>
      </c>
      <c r="C43" s="62">
        <v>26</v>
      </c>
      <c r="D43" s="62">
        <v>62</v>
      </c>
      <c r="E43" s="62">
        <v>3</v>
      </c>
      <c r="F43" s="66">
        <f t="shared" si="61"/>
        <v>91</v>
      </c>
      <c r="G43" s="51"/>
      <c r="H43" s="8"/>
      <c r="I43" s="51" t="str">
        <f t="shared" si="62"/>
        <v>平成30年</v>
      </c>
      <c r="J43" s="68">
        <f>C43/F43*100</f>
        <v>28.571428571428569</v>
      </c>
      <c r="K43" s="68">
        <f>D43/F43*100</f>
        <v>68.131868131868131</v>
      </c>
      <c r="L43" s="68">
        <f>E43/F43*100</f>
        <v>3.296703296703297</v>
      </c>
      <c r="M43" s="68">
        <f t="shared" ref="M43" si="72">SUM(J43:L43)</f>
        <v>100</v>
      </c>
    </row>
    <row r="44" spans="1:18" x14ac:dyDescent="0.15">
      <c r="A44" s="51" t="str">
        <f t="shared" si="71"/>
        <v>令和元年</v>
      </c>
      <c r="B44" s="77" t="str">
        <f t="shared" si="71"/>
        <v>Ｒ元年</v>
      </c>
      <c r="C44" s="62">
        <v>20</v>
      </c>
      <c r="D44" s="62">
        <v>48</v>
      </c>
      <c r="E44" s="62">
        <v>8</v>
      </c>
      <c r="F44" s="66">
        <f t="shared" ref="F44:F45" si="73">SUM(C44:E44)</f>
        <v>76</v>
      </c>
      <c r="G44" s="38"/>
      <c r="H44" s="51"/>
      <c r="I44" s="51" t="str">
        <f t="shared" ref="I44:I45" si="74">A44</f>
        <v>令和元年</v>
      </c>
      <c r="J44" s="68">
        <f t="shared" ref="J44:J45" si="75">C44/F44*100</f>
        <v>26.315789473684209</v>
      </c>
      <c r="K44" s="68">
        <f t="shared" ref="K44:K45" si="76">D44/F44*100</f>
        <v>63.157894736842103</v>
      </c>
      <c r="L44" s="68">
        <f t="shared" ref="L44:L45" si="77">E44/F44*100</f>
        <v>10.526315789473683</v>
      </c>
      <c r="M44" s="68">
        <f t="shared" ref="M44:M45" si="78">SUM(J44:L44)</f>
        <v>100</v>
      </c>
    </row>
    <row r="45" spans="1:18" x14ac:dyDescent="0.15">
      <c r="A45" s="51" t="str">
        <f t="shared" si="71"/>
        <v>令和2年</v>
      </c>
      <c r="B45" s="77" t="str">
        <f t="shared" si="71"/>
        <v>Ｒ2年</v>
      </c>
      <c r="C45" s="62">
        <v>18</v>
      </c>
      <c r="D45" s="62">
        <v>70</v>
      </c>
      <c r="E45" s="62">
        <v>4</v>
      </c>
      <c r="F45" s="66">
        <f t="shared" si="73"/>
        <v>92</v>
      </c>
      <c r="G45" s="38"/>
      <c r="H45" s="51"/>
      <c r="I45" s="51" t="str">
        <f t="shared" si="74"/>
        <v>令和2年</v>
      </c>
      <c r="J45" s="68">
        <f t="shared" si="75"/>
        <v>19.565217391304348</v>
      </c>
      <c r="K45" s="68">
        <f t="shared" si="76"/>
        <v>76.08695652173914</v>
      </c>
      <c r="L45" s="68">
        <f t="shared" si="77"/>
        <v>4.3478260869565215</v>
      </c>
      <c r="M45" s="68">
        <f t="shared" si="78"/>
        <v>100</v>
      </c>
    </row>
    <row r="47" spans="1:18" x14ac:dyDescent="0.15">
      <c r="I47" s="9" t="s">
        <v>176</v>
      </c>
      <c r="J47" s="10"/>
      <c r="K47" s="10"/>
      <c r="L47" s="10"/>
      <c r="M47" s="10"/>
      <c r="N47" s="10"/>
      <c r="O47" s="10"/>
      <c r="P47" s="10"/>
      <c r="Q47" s="10"/>
      <c r="R47" s="10"/>
    </row>
  </sheetData>
  <phoneticPr fontId="1"/>
  <pageMargins left="0.70866141732283472" right="0.70866141732283472" top="0.55118110236220474" bottom="0.55118110236220474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view="pageBreakPreview" topLeftCell="A340" zoomScale="90" zoomScaleNormal="100" zoomScaleSheetLayoutView="90" workbookViewId="0"/>
  </sheetViews>
  <sheetFormatPr defaultRowHeight="13.5" x14ac:dyDescent="0.15"/>
  <sheetData>
    <row r="1" spans="1:15" ht="17.25" x14ac:dyDescent="0.15">
      <c r="A1" s="48" t="str">
        <f>"１　岩手県・性別・年齢（10歳階級）別・項目別自殺死亡資料("&amp;目次!D5&amp;")"</f>
        <v>１　岩手県・性別・年齢（10歳階級）別・項目別自殺死亡資料(平成22年～令和２年)</v>
      </c>
    </row>
    <row r="2" spans="1:15" ht="13.5" customHeight="1" x14ac:dyDescent="0.15">
      <c r="A2" s="48"/>
    </row>
    <row r="3" spans="1:15" x14ac:dyDescent="0.15">
      <c r="A3" s="94" t="s">
        <v>174</v>
      </c>
    </row>
    <row r="5" spans="1:15" x14ac:dyDescent="0.15">
      <c r="A5" s="34" t="s">
        <v>62</v>
      </c>
      <c r="B5" s="35"/>
      <c r="C5" s="35"/>
      <c r="D5" s="35"/>
      <c r="E5" s="35"/>
      <c r="F5" s="35"/>
      <c r="G5" s="35"/>
      <c r="I5" s="36" t="s">
        <v>63</v>
      </c>
      <c r="J5" s="37"/>
      <c r="K5" s="37"/>
      <c r="L5" s="37"/>
      <c r="M5" s="37"/>
      <c r="N5" s="37"/>
      <c r="O5" s="37"/>
    </row>
    <row r="25" spans="1:15" x14ac:dyDescent="0.15">
      <c r="A25" s="34" t="s">
        <v>146</v>
      </c>
      <c r="B25" s="35"/>
      <c r="C25" s="35"/>
      <c r="D25" s="35"/>
      <c r="E25" s="35"/>
      <c r="F25" s="35"/>
      <c r="G25" s="35"/>
      <c r="I25" s="36" t="s">
        <v>147</v>
      </c>
      <c r="J25" s="37"/>
      <c r="K25" s="37"/>
      <c r="L25" s="37"/>
      <c r="M25" s="37"/>
      <c r="N25" s="37"/>
      <c r="O25" s="37"/>
    </row>
    <row r="61" spans="1:15" x14ac:dyDescent="0.15">
      <c r="A61" s="34" t="s">
        <v>64</v>
      </c>
      <c r="B61" s="35"/>
      <c r="C61" s="35"/>
      <c r="D61" s="35"/>
      <c r="E61" s="35"/>
      <c r="F61" s="35"/>
      <c r="G61" s="35"/>
      <c r="I61" s="36" t="s">
        <v>54</v>
      </c>
      <c r="J61" s="37"/>
      <c r="K61" s="37"/>
      <c r="L61" s="37"/>
      <c r="M61" s="37"/>
      <c r="N61" s="37"/>
      <c r="O61" s="37"/>
    </row>
    <row r="97" spans="1:15" x14ac:dyDescent="0.15">
      <c r="A97" s="34" t="s">
        <v>65</v>
      </c>
      <c r="B97" s="35"/>
      <c r="C97" s="35"/>
      <c r="D97" s="35"/>
      <c r="E97" s="35"/>
      <c r="F97" s="35"/>
      <c r="G97" s="35"/>
      <c r="I97" s="36" t="s">
        <v>55</v>
      </c>
      <c r="J97" s="37"/>
      <c r="K97" s="37"/>
      <c r="L97" s="37"/>
      <c r="M97" s="37"/>
      <c r="N97" s="37"/>
      <c r="O97" s="37"/>
    </row>
    <row r="133" spans="1:15" x14ac:dyDescent="0.15">
      <c r="A133" s="34" t="s">
        <v>190</v>
      </c>
      <c r="B133" s="35"/>
      <c r="C133" s="35"/>
      <c r="D133" s="35"/>
      <c r="E133" s="35"/>
      <c r="F133" s="35"/>
      <c r="G133" s="35"/>
      <c r="I133" s="36" t="s">
        <v>56</v>
      </c>
      <c r="J133" s="37"/>
      <c r="K133" s="37"/>
      <c r="L133" s="37"/>
      <c r="M133" s="37"/>
      <c r="N133" s="37"/>
      <c r="O133" s="37"/>
    </row>
    <row r="170" spans="1:15" x14ac:dyDescent="0.15">
      <c r="A170" s="34" t="s">
        <v>66</v>
      </c>
      <c r="B170" s="35"/>
      <c r="C170" s="35"/>
      <c r="D170" s="35"/>
      <c r="E170" s="35"/>
      <c r="F170" s="35"/>
      <c r="G170" s="35"/>
      <c r="I170" s="36" t="s">
        <v>57</v>
      </c>
      <c r="J170" s="37"/>
      <c r="K170" s="37"/>
      <c r="L170" s="37"/>
      <c r="M170" s="37"/>
      <c r="N170" s="37"/>
      <c r="O170" s="37"/>
    </row>
    <row r="186" spans="8:8" x14ac:dyDescent="0.15">
      <c r="H186" s="95"/>
    </row>
    <row r="206" spans="1:15" x14ac:dyDescent="0.15">
      <c r="A206" s="34" t="s">
        <v>67</v>
      </c>
      <c r="B206" s="35"/>
      <c r="C206" s="35"/>
      <c r="D206" s="35"/>
      <c r="E206" s="35"/>
      <c r="F206" s="35"/>
      <c r="G206" s="35"/>
      <c r="I206" s="36" t="s">
        <v>58</v>
      </c>
      <c r="J206" s="37"/>
      <c r="K206" s="37"/>
      <c r="L206" s="37"/>
      <c r="M206" s="37"/>
      <c r="N206" s="37"/>
      <c r="O206" s="37"/>
    </row>
    <row r="242" spans="1:15" x14ac:dyDescent="0.15">
      <c r="A242" s="34" t="s">
        <v>68</v>
      </c>
      <c r="B242" s="35"/>
      <c r="C242" s="35"/>
      <c r="D242" s="35"/>
      <c r="E242" s="35"/>
      <c r="F242" s="35"/>
      <c r="G242" s="35"/>
      <c r="I242" s="36" t="s">
        <v>59</v>
      </c>
      <c r="J242" s="37"/>
      <c r="K242" s="37"/>
      <c r="L242" s="37"/>
      <c r="M242" s="37"/>
      <c r="N242" s="37"/>
      <c r="O242" s="37"/>
    </row>
    <row r="278" spans="1:15" x14ac:dyDescent="0.15">
      <c r="A278" s="34" t="s">
        <v>69</v>
      </c>
      <c r="B278" s="35"/>
      <c r="C278" s="35"/>
      <c r="D278" s="35"/>
      <c r="E278" s="35"/>
      <c r="F278" s="35"/>
      <c r="G278" s="35"/>
      <c r="I278" s="36" t="s">
        <v>60</v>
      </c>
      <c r="J278" s="37"/>
      <c r="K278" s="37"/>
      <c r="L278" s="37"/>
      <c r="M278" s="37"/>
      <c r="N278" s="37"/>
      <c r="O278" s="37"/>
    </row>
    <row r="314" spans="1:15" x14ac:dyDescent="0.15">
      <c r="A314" s="34" t="s">
        <v>70</v>
      </c>
      <c r="B314" s="35"/>
      <c r="C314" s="35"/>
      <c r="D314" s="35"/>
      <c r="E314" s="35"/>
      <c r="F314" s="35"/>
      <c r="G314" s="35"/>
      <c r="I314" s="36" t="s">
        <v>61</v>
      </c>
      <c r="J314" s="37"/>
      <c r="K314" s="37"/>
      <c r="L314" s="37"/>
      <c r="M314" s="37"/>
      <c r="N314" s="37"/>
      <c r="O314" s="37"/>
    </row>
  </sheetData>
  <phoneticPr fontId="1"/>
  <pageMargins left="1.42" right="0.31496062992125984" top="0.74803149606299213" bottom="0.74803149606299213" header="0.31496062992125984" footer="0.31496062992125984"/>
  <pageSetup paperSize="8" scale="81" orientation="portrait" r:id="rId1"/>
  <rowBreaks count="3" manualBreakCount="3">
    <brk id="95" max="15" man="1"/>
    <brk id="204" max="15" man="1"/>
    <brk id="312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6"/>
  <sheetViews>
    <sheetView view="pageBreakPreview" topLeftCell="A103" zoomScale="70" zoomScaleNormal="100" zoomScaleSheetLayoutView="70" workbookViewId="0"/>
  </sheetViews>
  <sheetFormatPr defaultRowHeight="13.5" x14ac:dyDescent="0.15"/>
  <cols>
    <col min="1" max="1" width="9.375" customWidth="1"/>
    <col min="2" max="2" width="2.25" style="78" customWidth="1"/>
    <col min="3" max="3" width="9" customWidth="1"/>
    <col min="4" max="4" width="10.375" bestFit="1" customWidth="1"/>
    <col min="5" max="5" width="9" customWidth="1"/>
    <col min="7" max="7" width="9.375" customWidth="1"/>
    <col min="13" max="14" width="3.375" customWidth="1"/>
    <col min="18" max="18" width="9.125" bestFit="1" customWidth="1"/>
  </cols>
  <sheetData>
    <row r="1" spans="1:23" ht="17.25" x14ac:dyDescent="0.15">
      <c r="A1" s="48" t="str">
        <f>"２　岩手県・性別・年齢（10歳階級）別・同居人の有無別自殺死亡数・死亡割合("&amp;目次!D5&amp;")"</f>
        <v>２　岩手県・性別・年齢（10歳階級）別・同居人の有無別自殺死亡数・死亡割合(平成22年～令和２年)</v>
      </c>
      <c r="B1" s="76"/>
    </row>
    <row r="2" spans="1:23" ht="13.5" customHeight="1" x14ac:dyDescent="0.15">
      <c r="A2" s="48"/>
      <c r="B2" s="76"/>
    </row>
    <row r="3" spans="1:23" ht="12.75" customHeight="1" x14ac:dyDescent="0.15">
      <c r="A3" s="49" t="s">
        <v>174</v>
      </c>
      <c r="B3" s="77"/>
      <c r="D3" s="50"/>
      <c r="E3" s="50"/>
      <c r="F3" s="50"/>
      <c r="G3" s="51"/>
      <c r="H3" s="51"/>
      <c r="I3" s="51"/>
      <c r="J3" s="51"/>
      <c r="K3" s="51"/>
    </row>
    <row r="4" spans="1:23" x14ac:dyDescent="0.15">
      <c r="A4" t="s">
        <v>175</v>
      </c>
      <c r="C4" s="51"/>
      <c r="D4" s="51"/>
      <c r="E4" s="51"/>
      <c r="F4" s="51"/>
      <c r="G4" s="51"/>
      <c r="H4" s="51"/>
      <c r="I4" s="51"/>
      <c r="J4" s="51"/>
      <c r="K4" s="51"/>
    </row>
    <row r="6" spans="1:23" x14ac:dyDescent="0.15">
      <c r="A6" s="7" t="s">
        <v>166</v>
      </c>
      <c r="B6" s="79"/>
      <c r="C6" s="7"/>
      <c r="D6" s="7"/>
      <c r="G6" s="7" t="s">
        <v>80</v>
      </c>
      <c r="H6" s="7"/>
      <c r="I6" s="7"/>
      <c r="J6" s="7"/>
      <c r="N6" s="8"/>
      <c r="O6" s="7" t="s">
        <v>165</v>
      </c>
      <c r="P6" s="7"/>
      <c r="Q6" s="7"/>
      <c r="T6" s="7" t="s">
        <v>79</v>
      </c>
      <c r="U6" s="7"/>
      <c r="V6" s="7"/>
      <c r="W6" s="7"/>
    </row>
    <row r="7" spans="1:23" x14ac:dyDescent="0.15">
      <c r="A7" s="64"/>
      <c r="B7" s="80"/>
      <c r="C7" s="3" t="s">
        <v>0</v>
      </c>
      <c r="D7" s="3" t="s">
        <v>2</v>
      </c>
      <c r="G7" s="58"/>
      <c r="H7" s="59" t="s">
        <v>6</v>
      </c>
      <c r="I7" s="59" t="s">
        <v>7</v>
      </c>
      <c r="J7" s="59" t="s">
        <v>9</v>
      </c>
      <c r="N7" s="8"/>
      <c r="O7" s="2"/>
      <c r="P7" s="88" t="s">
        <v>1</v>
      </c>
      <c r="T7" s="58"/>
      <c r="U7" s="59" t="s">
        <v>6</v>
      </c>
      <c r="V7" s="59" t="s">
        <v>7</v>
      </c>
      <c r="W7" s="59" t="s">
        <v>9</v>
      </c>
    </row>
    <row r="8" spans="1:23" x14ac:dyDescent="0.15">
      <c r="A8" s="60" t="s">
        <v>3</v>
      </c>
      <c r="B8" s="81" t="s">
        <v>157</v>
      </c>
      <c r="C8" s="62">
        <f>J8</f>
        <v>439</v>
      </c>
      <c r="D8" s="91">
        <v>1345007</v>
      </c>
      <c r="G8" s="61" t="str">
        <f>A8</f>
        <v>平成22年</v>
      </c>
      <c r="H8" s="62">
        <v>284</v>
      </c>
      <c r="I8" s="62">
        <v>155</v>
      </c>
      <c r="J8" s="65">
        <f>SUM(H8:I8)</f>
        <v>439</v>
      </c>
      <c r="N8" s="8"/>
      <c r="O8" s="61" t="str">
        <f>A8</f>
        <v>平成22年</v>
      </c>
      <c r="P8" s="86">
        <f t="shared" ref="P8:P16" si="0">J8/D8*100000</f>
        <v>32.639235334834687</v>
      </c>
      <c r="T8" s="61" t="str">
        <f>A8</f>
        <v>平成22年</v>
      </c>
      <c r="U8" s="67">
        <f>H8/J8*100</f>
        <v>64.692482915717548</v>
      </c>
      <c r="V8" s="67">
        <f>I8/J8*100</f>
        <v>35.307517084282459</v>
      </c>
      <c r="W8" s="67">
        <f>SUM(U8:V8)</f>
        <v>100</v>
      </c>
    </row>
    <row r="9" spans="1:23" x14ac:dyDescent="0.15">
      <c r="A9" s="51" t="s">
        <v>4</v>
      </c>
      <c r="B9" s="77" t="s">
        <v>158</v>
      </c>
      <c r="C9" s="62">
        <f t="shared" ref="C9:C16" si="1">J9</f>
        <v>391</v>
      </c>
      <c r="D9" s="91">
        <v>1334814</v>
      </c>
      <c r="G9" s="62" t="str">
        <f t="shared" ref="G9:G17" si="2">A9</f>
        <v>平成23年</v>
      </c>
      <c r="H9" s="62">
        <v>274</v>
      </c>
      <c r="I9" s="62">
        <v>117</v>
      </c>
      <c r="J9" s="66">
        <f t="shared" ref="J9:J11" si="3">SUM(H9:I9)</f>
        <v>391</v>
      </c>
      <c r="N9" s="8"/>
      <c r="O9" s="62" t="str">
        <f t="shared" ref="O9:O18" si="4">A9</f>
        <v>平成23年</v>
      </c>
      <c r="P9" s="86">
        <f t="shared" si="0"/>
        <v>29.292470711275129</v>
      </c>
      <c r="T9" s="62" t="str">
        <f t="shared" ref="T9:T18" si="5">A9</f>
        <v>平成23年</v>
      </c>
      <c r="U9" s="68">
        <f t="shared" ref="U9:U11" si="6">H9/J9*100</f>
        <v>70.076726342710998</v>
      </c>
      <c r="V9" s="68">
        <f t="shared" ref="V9:V11" si="7">I9/J9*100</f>
        <v>29.923273657289002</v>
      </c>
      <c r="W9" s="68">
        <f t="shared" ref="W9:W11" si="8">SUM(U9:V9)</f>
        <v>100</v>
      </c>
    </row>
    <row r="10" spans="1:23" x14ac:dyDescent="0.15">
      <c r="A10" s="51" t="s">
        <v>5</v>
      </c>
      <c r="B10" s="77" t="s">
        <v>159</v>
      </c>
      <c r="C10" s="62">
        <f t="shared" si="1"/>
        <v>342</v>
      </c>
      <c r="D10" s="91">
        <v>1317795</v>
      </c>
      <c r="G10" s="62" t="str">
        <f t="shared" si="2"/>
        <v>平成24年</v>
      </c>
      <c r="H10" s="62">
        <v>241</v>
      </c>
      <c r="I10" s="62">
        <v>101</v>
      </c>
      <c r="J10" s="66">
        <f t="shared" si="3"/>
        <v>342</v>
      </c>
      <c r="N10" s="8"/>
      <c r="O10" s="62" t="str">
        <f t="shared" si="4"/>
        <v>平成24年</v>
      </c>
      <c r="P10" s="86">
        <f t="shared" si="0"/>
        <v>25.952443285943566</v>
      </c>
      <c r="T10" s="62" t="str">
        <f t="shared" si="5"/>
        <v>平成24年</v>
      </c>
      <c r="U10" s="68">
        <f t="shared" si="6"/>
        <v>70.467836257309941</v>
      </c>
      <c r="V10" s="68">
        <f t="shared" si="7"/>
        <v>29.532163742690059</v>
      </c>
      <c r="W10" s="68">
        <f t="shared" si="8"/>
        <v>100</v>
      </c>
    </row>
    <row r="11" spans="1:23" x14ac:dyDescent="0.15">
      <c r="A11" s="51" t="s">
        <v>71</v>
      </c>
      <c r="B11" s="77" t="s">
        <v>160</v>
      </c>
      <c r="C11" s="62">
        <f t="shared" si="1"/>
        <v>361</v>
      </c>
      <c r="D11" s="91">
        <v>1314180</v>
      </c>
      <c r="G11" s="62" t="str">
        <f t="shared" si="2"/>
        <v>平成25年</v>
      </c>
      <c r="H11" s="62">
        <v>259</v>
      </c>
      <c r="I11" s="62">
        <v>102</v>
      </c>
      <c r="J11" s="66">
        <f t="shared" si="3"/>
        <v>361</v>
      </c>
      <c r="N11" s="8"/>
      <c r="O11" s="62" t="str">
        <f t="shared" si="4"/>
        <v>平成25年</v>
      </c>
      <c r="P11" s="86">
        <f t="shared" si="0"/>
        <v>27.469600815717783</v>
      </c>
      <c r="T11" s="62" t="str">
        <f t="shared" si="5"/>
        <v>平成25年</v>
      </c>
      <c r="U11" s="68">
        <f t="shared" si="6"/>
        <v>71.745152354570635</v>
      </c>
      <c r="V11" s="68">
        <f t="shared" si="7"/>
        <v>28.254847645429365</v>
      </c>
      <c r="W11" s="68">
        <f t="shared" si="8"/>
        <v>100</v>
      </c>
    </row>
    <row r="12" spans="1:23" x14ac:dyDescent="0.15">
      <c r="A12" s="51" t="s">
        <v>148</v>
      </c>
      <c r="B12" s="77" t="s">
        <v>161</v>
      </c>
      <c r="C12" s="62">
        <f t="shared" si="1"/>
        <v>354</v>
      </c>
      <c r="D12" s="91">
        <v>1311367</v>
      </c>
      <c r="G12" s="62" t="str">
        <f t="shared" si="2"/>
        <v>平成26年</v>
      </c>
      <c r="H12" s="62">
        <v>236</v>
      </c>
      <c r="I12" s="62">
        <v>118</v>
      </c>
      <c r="J12" s="66">
        <f t="shared" ref="J12" si="9">SUM(H12:I12)</f>
        <v>354</v>
      </c>
      <c r="N12" s="8"/>
      <c r="O12" s="62" t="str">
        <f t="shared" si="4"/>
        <v>平成26年</v>
      </c>
      <c r="P12" s="86">
        <f t="shared" si="0"/>
        <v>26.994731451988653</v>
      </c>
      <c r="T12" s="62" t="str">
        <f t="shared" si="5"/>
        <v>平成26年</v>
      </c>
      <c r="U12" s="68">
        <f t="shared" ref="U12" si="10">H12/J12*100</f>
        <v>66.666666666666657</v>
      </c>
      <c r="V12" s="68">
        <f t="shared" ref="V12" si="11">I12/J12*100</f>
        <v>33.333333333333329</v>
      </c>
      <c r="W12" s="68">
        <f t="shared" ref="W12" si="12">SUM(U12:V12)</f>
        <v>99.999999999999986</v>
      </c>
    </row>
    <row r="13" spans="1:23" x14ac:dyDescent="0.15">
      <c r="A13" s="51" t="s">
        <v>149</v>
      </c>
      <c r="B13" s="77" t="s">
        <v>162</v>
      </c>
      <c r="C13" s="62">
        <f t="shared" si="1"/>
        <v>303</v>
      </c>
      <c r="D13" s="91">
        <v>1300963</v>
      </c>
      <c r="G13" s="62" t="str">
        <f t="shared" si="2"/>
        <v>平成27年</v>
      </c>
      <c r="H13" s="62">
        <v>201</v>
      </c>
      <c r="I13" s="62">
        <v>102</v>
      </c>
      <c r="J13" s="66">
        <f t="shared" ref="J13" si="13">SUM(H13:I13)</f>
        <v>303</v>
      </c>
      <c r="N13" s="8"/>
      <c r="O13" s="62" t="str">
        <f t="shared" si="4"/>
        <v>平成27年</v>
      </c>
      <c r="P13" s="86">
        <f t="shared" si="0"/>
        <v>23.290439466764234</v>
      </c>
      <c r="T13" s="62" t="str">
        <f t="shared" si="5"/>
        <v>平成27年</v>
      </c>
      <c r="U13" s="68">
        <f t="shared" ref="U13" si="14">H13/J13*100</f>
        <v>66.336633663366342</v>
      </c>
      <c r="V13" s="68">
        <f t="shared" ref="V13" si="15">I13/J13*100</f>
        <v>33.663366336633665</v>
      </c>
      <c r="W13" s="68">
        <f t="shared" ref="W13" si="16">SUM(U13:V13)</f>
        <v>100</v>
      </c>
    </row>
    <row r="14" spans="1:23" x14ac:dyDescent="0.15">
      <c r="A14" s="51" t="s">
        <v>163</v>
      </c>
      <c r="B14" s="77" t="s">
        <v>164</v>
      </c>
      <c r="C14" s="62">
        <f t="shared" si="1"/>
        <v>302</v>
      </c>
      <c r="D14" s="91">
        <v>1289470</v>
      </c>
      <c r="G14" s="62" t="str">
        <f t="shared" si="2"/>
        <v>平成28年</v>
      </c>
      <c r="H14" s="62">
        <v>204</v>
      </c>
      <c r="I14" s="62">
        <v>98</v>
      </c>
      <c r="J14" s="66">
        <f t="shared" ref="J14:J16" si="17">SUM(H14:I14)</f>
        <v>302</v>
      </c>
      <c r="N14" s="8"/>
      <c r="O14" s="63" t="str">
        <f t="shared" si="4"/>
        <v>平成28年</v>
      </c>
      <c r="P14" s="86">
        <f t="shared" si="0"/>
        <v>23.420475078908389</v>
      </c>
      <c r="T14" s="63" t="str">
        <f t="shared" si="5"/>
        <v>平成28年</v>
      </c>
      <c r="U14" s="68">
        <f t="shared" ref="U14:U15" si="18">H14/J14*100</f>
        <v>67.549668874172184</v>
      </c>
      <c r="V14" s="68">
        <f t="shared" ref="V14:V15" si="19">I14/J14*100</f>
        <v>32.450331125827816</v>
      </c>
      <c r="W14" s="68">
        <f t="shared" ref="W14:W15" si="20">SUM(U14:V14)</f>
        <v>100</v>
      </c>
    </row>
    <row r="15" spans="1:23" x14ac:dyDescent="0.15">
      <c r="A15" s="51" t="s">
        <v>169</v>
      </c>
      <c r="B15" s="77" t="s">
        <v>170</v>
      </c>
      <c r="C15" s="62">
        <f t="shared" si="1"/>
        <v>264</v>
      </c>
      <c r="D15" s="91">
        <v>1277271</v>
      </c>
      <c r="G15" s="62" t="str">
        <f t="shared" ref="G15:G18" si="21">A15</f>
        <v>平成29年</v>
      </c>
      <c r="H15" s="62">
        <v>175</v>
      </c>
      <c r="I15" s="62">
        <v>89</v>
      </c>
      <c r="J15" s="66">
        <f t="shared" ref="J15" si="22">SUM(H15:I15)</f>
        <v>264</v>
      </c>
      <c r="N15" s="8"/>
      <c r="O15" s="63" t="str">
        <f t="shared" ref="O15" si="23">A15</f>
        <v>平成29年</v>
      </c>
      <c r="P15" s="86">
        <f t="shared" ref="P15" si="24">J15/D15*100000</f>
        <v>20.669067096959065</v>
      </c>
      <c r="T15" s="63" t="str">
        <f t="shared" ref="T15" si="25">A15</f>
        <v>平成29年</v>
      </c>
      <c r="U15" s="68">
        <f t="shared" si="18"/>
        <v>66.287878787878782</v>
      </c>
      <c r="V15" s="68">
        <f t="shared" si="19"/>
        <v>33.712121212121211</v>
      </c>
      <c r="W15" s="68">
        <f t="shared" si="20"/>
        <v>100</v>
      </c>
    </row>
    <row r="16" spans="1:23" x14ac:dyDescent="0.15">
      <c r="A16" s="51" t="s">
        <v>171</v>
      </c>
      <c r="B16" s="77" t="s">
        <v>172</v>
      </c>
      <c r="C16" s="62">
        <f t="shared" si="1"/>
        <v>262</v>
      </c>
      <c r="D16" s="91">
        <v>1264329</v>
      </c>
      <c r="G16" s="62" t="str">
        <f t="shared" si="2"/>
        <v>平成30年</v>
      </c>
      <c r="H16" s="62">
        <v>171</v>
      </c>
      <c r="I16" s="62">
        <v>91</v>
      </c>
      <c r="J16" s="66">
        <f t="shared" si="17"/>
        <v>262</v>
      </c>
      <c r="N16" s="8"/>
      <c r="O16" s="63" t="str">
        <f t="shared" si="4"/>
        <v>平成30年</v>
      </c>
      <c r="P16" s="86">
        <f t="shared" si="0"/>
        <v>20.72245436116707</v>
      </c>
      <c r="T16" s="63" t="str">
        <f t="shared" si="5"/>
        <v>平成30年</v>
      </c>
      <c r="U16" s="68">
        <f>H16/J16*100</f>
        <v>65.267175572519093</v>
      </c>
      <c r="V16" s="68">
        <f>I16/J16*100</f>
        <v>34.732824427480921</v>
      </c>
      <c r="W16" s="68">
        <f t="shared" ref="W16" si="26">SUM(U16:V16)</f>
        <v>100.00000000000001</v>
      </c>
    </row>
    <row r="17" spans="1:24" x14ac:dyDescent="0.15">
      <c r="A17" s="51" t="s">
        <v>173</v>
      </c>
      <c r="B17" s="77" t="s">
        <v>207</v>
      </c>
      <c r="C17" s="62">
        <f>J17</f>
        <v>266</v>
      </c>
      <c r="D17" s="91">
        <v>1250142</v>
      </c>
      <c r="G17" s="62" t="str">
        <f t="shared" si="2"/>
        <v>令和元年</v>
      </c>
      <c r="H17" s="62">
        <v>190</v>
      </c>
      <c r="I17" s="62">
        <v>76</v>
      </c>
      <c r="J17" s="66">
        <f>SUM(H17:I17)</f>
        <v>266</v>
      </c>
      <c r="N17" s="8"/>
      <c r="O17" s="63" t="str">
        <f t="shared" ref="O17" si="27">A17</f>
        <v>令和元年</v>
      </c>
      <c r="P17" s="86">
        <f>J17/D17*100000</f>
        <v>21.277582866586357</v>
      </c>
      <c r="T17" s="63" t="str">
        <f t="shared" ref="T17" si="28">A17</f>
        <v>令和元年</v>
      </c>
      <c r="U17" s="68">
        <f>H17/J17*100</f>
        <v>71.428571428571431</v>
      </c>
      <c r="V17" s="68">
        <f>I17/J17*100</f>
        <v>28.571428571428569</v>
      </c>
      <c r="W17" s="68">
        <f>SUM(U17:V17)</f>
        <v>100</v>
      </c>
    </row>
    <row r="18" spans="1:24" x14ac:dyDescent="0.15">
      <c r="A18" s="51" t="s">
        <v>199</v>
      </c>
      <c r="B18" s="77" t="s">
        <v>208</v>
      </c>
      <c r="C18" s="62">
        <f>J18</f>
        <v>265</v>
      </c>
      <c r="D18" s="91">
        <v>1235517</v>
      </c>
      <c r="G18" s="62" t="str">
        <f t="shared" si="21"/>
        <v>令和2年</v>
      </c>
      <c r="H18" s="62">
        <v>173</v>
      </c>
      <c r="I18" s="62">
        <v>92</v>
      </c>
      <c r="J18" s="66">
        <f>SUM(H18:I18)</f>
        <v>265</v>
      </c>
      <c r="N18" s="8"/>
      <c r="O18" s="63" t="str">
        <f t="shared" si="4"/>
        <v>令和2年</v>
      </c>
      <c r="P18" s="86">
        <f>J18/D18*100000</f>
        <v>21.448511028176867</v>
      </c>
      <c r="T18" s="63" t="str">
        <f t="shared" si="5"/>
        <v>令和2年</v>
      </c>
      <c r="U18" s="68">
        <f>H18/J18*100</f>
        <v>65.283018867924525</v>
      </c>
      <c r="V18" s="68">
        <f>I18/J18*100</f>
        <v>34.716981132075468</v>
      </c>
      <c r="W18" s="68">
        <f>SUM(U18:V18)</f>
        <v>100</v>
      </c>
    </row>
    <row r="19" spans="1:24" x14ac:dyDescent="0.15">
      <c r="N19" s="8"/>
    </row>
    <row r="20" spans="1:24" x14ac:dyDescent="0.15">
      <c r="N20" s="8"/>
    </row>
    <row r="21" spans="1:24" x14ac:dyDescent="0.15">
      <c r="A21" s="7" t="s">
        <v>193</v>
      </c>
      <c r="B21" s="79"/>
      <c r="C21" s="7"/>
      <c r="D21" s="7"/>
      <c r="E21" s="7"/>
      <c r="F21" s="7"/>
      <c r="G21" s="7"/>
      <c r="H21" s="7"/>
      <c r="I21" s="7"/>
      <c r="J21" s="7"/>
      <c r="K21" s="7"/>
      <c r="L21" s="7"/>
      <c r="N21" s="8"/>
      <c r="O21" s="7" t="s">
        <v>194</v>
      </c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15">
      <c r="A22" s="72"/>
      <c r="B22" s="82"/>
      <c r="C22" s="6" t="s">
        <v>167</v>
      </c>
      <c r="D22" s="6" t="s">
        <v>151</v>
      </c>
      <c r="E22" s="6" t="s">
        <v>152</v>
      </c>
      <c r="F22" s="6" t="s">
        <v>153</v>
      </c>
      <c r="G22" s="6" t="s">
        <v>154</v>
      </c>
      <c r="H22" s="6" t="s">
        <v>155</v>
      </c>
      <c r="I22" s="6" t="s">
        <v>156</v>
      </c>
      <c r="J22" s="6" t="s">
        <v>150</v>
      </c>
      <c r="K22" s="6" t="s">
        <v>8</v>
      </c>
      <c r="L22" s="6" t="s">
        <v>9</v>
      </c>
      <c r="N22" s="8"/>
      <c r="O22" s="5"/>
      <c r="P22" s="6" t="s">
        <v>167</v>
      </c>
      <c r="Q22" s="6" t="s">
        <v>151</v>
      </c>
      <c r="R22" s="6" t="s">
        <v>152</v>
      </c>
      <c r="S22" s="6" t="s">
        <v>153</v>
      </c>
      <c r="T22" s="6" t="s">
        <v>154</v>
      </c>
      <c r="U22" s="6" t="s">
        <v>155</v>
      </c>
      <c r="V22" s="6" t="s">
        <v>156</v>
      </c>
      <c r="W22" s="6" t="s">
        <v>150</v>
      </c>
      <c r="X22" s="6" t="s">
        <v>9</v>
      </c>
    </row>
    <row r="23" spans="1:24" x14ac:dyDescent="0.15">
      <c r="A23" s="60" t="str">
        <f t="shared" ref="A23:B31" si="29">A8</f>
        <v>平成22年</v>
      </c>
      <c r="B23" s="81" t="str">
        <f t="shared" si="29"/>
        <v>Ｈ22年</v>
      </c>
      <c r="C23" s="62">
        <f t="shared" ref="C23:K23" si="30">C37+C51</f>
        <v>8</v>
      </c>
      <c r="D23" s="62">
        <f t="shared" si="30"/>
        <v>37</v>
      </c>
      <c r="E23" s="62">
        <f t="shared" si="30"/>
        <v>54</v>
      </c>
      <c r="F23" s="62">
        <f t="shared" si="30"/>
        <v>63</v>
      </c>
      <c r="G23" s="62">
        <f t="shared" si="30"/>
        <v>84</v>
      </c>
      <c r="H23" s="62">
        <f t="shared" si="30"/>
        <v>67</v>
      </c>
      <c r="I23" s="62">
        <f t="shared" si="30"/>
        <v>68</v>
      </c>
      <c r="J23" s="62">
        <f t="shared" si="30"/>
        <v>58</v>
      </c>
      <c r="K23" s="62">
        <f t="shared" si="30"/>
        <v>0</v>
      </c>
      <c r="L23" s="65">
        <f>SUM(C23:K23)</f>
        <v>439</v>
      </c>
      <c r="M23" s="51"/>
      <c r="N23" s="8"/>
      <c r="O23" s="60" t="str">
        <f>A23</f>
        <v>平成22年</v>
      </c>
      <c r="P23" s="67">
        <f t="shared" ref="P23:P28" si="31">C23/L23*100</f>
        <v>1.8223234624145785</v>
      </c>
      <c r="Q23" s="67">
        <f t="shared" ref="Q23:Q28" si="32">D23/L23*100</f>
        <v>8.428246013667426</v>
      </c>
      <c r="R23" s="67">
        <f t="shared" ref="R23:R28" si="33">E23/L23*100</f>
        <v>12.300683371298406</v>
      </c>
      <c r="S23" s="67">
        <f t="shared" ref="S23:S28" si="34">F23/L23*100</f>
        <v>14.350797266514807</v>
      </c>
      <c r="T23" s="67">
        <f t="shared" ref="T23:T28" si="35">G23/L23*100</f>
        <v>19.134396355353076</v>
      </c>
      <c r="U23" s="67">
        <f t="shared" ref="U23:U28" si="36">H23/L23*100</f>
        <v>15.261958997722095</v>
      </c>
      <c r="V23" s="67">
        <f t="shared" ref="V23:V28" si="37">I23/L23*100</f>
        <v>15.489749430523919</v>
      </c>
      <c r="W23" s="67">
        <f t="shared" ref="W23:W28" si="38">J23/L23*100</f>
        <v>13.211845102505695</v>
      </c>
      <c r="X23" s="67">
        <f t="shared" ref="X23:X28" si="39">SUM(P23:W23)</f>
        <v>99.999999999999986</v>
      </c>
    </row>
    <row r="24" spans="1:24" x14ac:dyDescent="0.15">
      <c r="A24" s="51" t="str">
        <f t="shared" si="29"/>
        <v>平成23年</v>
      </c>
      <c r="B24" s="77" t="str">
        <f t="shared" si="29"/>
        <v>Ｈ23年</v>
      </c>
      <c r="C24" s="62">
        <f t="shared" ref="C24:K24" si="40">C38+C52</f>
        <v>2</v>
      </c>
      <c r="D24" s="62">
        <f t="shared" si="40"/>
        <v>30</v>
      </c>
      <c r="E24" s="62">
        <f t="shared" si="40"/>
        <v>38</v>
      </c>
      <c r="F24" s="62">
        <f t="shared" si="40"/>
        <v>48</v>
      </c>
      <c r="G24" s="62">
        <f t="shared" si="40"/>
        <v>72</v>
      </c>
      <c r="H24" s="62">
        <f t="shared" si="40"/>
        <v>73</v>
      </c>
      <c r="I24" s="62">
        <f t="shared" si="40"/>
        <v>67</v>
      </c>
      <c r="J24" s="62">
        <f t="shared" si="40"/>
        <v>61</v>
      </c>
      <c r="K24" s="62">
        <f t="shared" si="40"/>
        <v>0</v>
      </c>
      <c r="L24" s="66">
        <f t="shared" ref="L24:L26" si="41">SUM(C24:K24)</f>
        <v>391</v>
      </c>
      <c r="M24" s="51"/>
      <c r="N24" s="8"/>
      <c r="O24" s="51" t="str">
        <f t="shared" ref="O24:O31" si="42">A24</f>
        <v>平成23年</v>
      </c>
      <c r="P24" s="68">
        <f t="shared" si="31"/>
        <v>0.51150895140664965</v>
      </c>
      <c r="Q24" s="68">
        <f t="shared" si="32"/>
        <v>7.6726342710997448</v>
      </c>
      <c r="R24" s="68">
        <f t="shared" si="33"/>
        <v>9.7186700767263421</v>
      </c>
      <c r="S24" s="68">
        <f t="shared" si="34"/>
        <v>12.276214833759591</v>
      </c>
      <c r="T24" s="68">
        <f t="shared" si="35"/>
        <v>18.414322250639387</v>
      </c>
      <c r="U24" s="68">
        <f t="shared" si="36"/>
        <v>18.67007672634271</v>
      </c>
      <c r="V24" s="68">
        <f t="shared" si="37"/>
        <v>17.135549872122763</v>
      </c>
      <c r="W24" s="68">
        <f t="shared" si="38"/>
        <v>15.601023017902813</v>
      </c>
      <c r="X24" s="68">
        <f t="shared" si="39"/>
        <v>100.00000000000001</v>
      </c>
    </row>
    <row r="25" spans="1:24" x14ac:dyDescent="0.15">
      <c r="A25" s="51" t="str">
        <f t="shared" si="29"/>
        <v>平成24年</v>
      </c>
      <c r="B25" s="77" t="str">
        <f t="shared" si="29"/>
        <v>Ｈ24年</v>
      </c>
      <c r="C25" s="62">
        <f t="shared" ref="C25:K25" si="43">C39+C53</f>
        <v>10</v>
      </c>
      <c r="D25" s="62">
        <f t="shared" si="43"/>
        <v>34</v>
      </c>
      <c r="E25" s="62">
        <f t="shared" si="43"/>
        <v>41</v>
      </c>
      <c r="F25" s="62">
        <f t="shared" si="43"/>
        <v>60</v>
      </c>
      <c r="G25" s="62">
        <f t="shared" si="43"/>
        <v>57</v>
      </c>
      <c r="H25" s="62">
        <f t="shared" si="43"/>
        <v>50</v>
      </c>
      <c r="I25" s="62">
        <f t="shared" si="43"/>
        <v>40</v>
      </c>
      <c r="J25" s="62">
        <f t="shared" si="43"/>
        <v>50</v>
      </c>
      <c r="K25" s="62">
        <f t="shared" si="43"/>
        <v>0</v>
      </c>
      <c r="L25" s="66">
        <f t="shared" si="41"/>
        <v>342</v>
      </c>
      <c r="M25" s="51"/>
      <c r="N25" s="8"/>
      <c r="O25" s="51" t="str">
        <f t="shared" si="42"/>
        <v>平成24年</v>
      </c>
      <c r="P25" s="68">
        <f t="shared" si="31"/>
        <v>2.9239766081871341</v>
      </c>
      <c r="Q25" s="68">
        <f t="shared" si="32"/>
        <v>9.9415204678362574</v>
      </c>
      <c r="R25" s="68">
        <f t="shared" si="33"/>
        <v>11.988304093567251</v>
      </c>
      <c r="S25" s="68">
        <f t="shared" si="34"/>
        <v>17.543859649122805</v>
      </c>
      <c r="T25" s="68">
        <f t="shared" si="35"/>
        <v>16.666666666666664</v>
      </c>
      <c r="U25" s="68">
        <f t="shared" si="36"/>
        <v>14.619883040935672</v>
      </c>
      <c r="V25" s="68">
        <f t="shared" si="37"/>
        <v>11.695906432748536</v>
      </c>
      <c r="W25" s="68">
        <f t="shared" si="38"/>
        <v>14.619883040935672</v>
      </c>
      <c r="X25" s="68">
        <f t="shared" si="39"/>
        <v>99.999999999999986</v>
      </c>
    </row>
    <row r="26" spans="1:24" ht="13.5" customHeight="1" x14ac:dyDescent="0.15">
      <c r="A26" s="51" t="str">
        <f t="shared" si="29"/>
        <v>平成25年</v>
      </c>
      <c r="B26" s="77" t="str">
        <f t="shared" si="29"/>
        <v>Ｈ25年</v>
      </c>
      <c r="C26" s="62">
        <f t="shared" ref="C26:K26" si="44">C40+C54</f>
        <v>8</v>
      </c>
      <c r="D26" s="62">
        <f t="shared" si="44"/>
        <v>29</v>
      </c>
      <c r="E26" s="62">
        <f t="shared" si="44"/>
        <v>37</v>
      </c>
      <c r="F26" s="62">
        <f t="shared" si="44"/>
        <v>50</v>
      </c>
      <c r="G26" s="62">
        <f t="shared" si="44"/>
        <v>62</v>
      </c>
      <c r="H26" s="62">
        <f t="shared" si="44"/>
        <v>62</v>
      </c>
      <c r="I26" s="62">
        <f t="shared" si="44"/>
        <v>59</v>
      </c>
      <c r="J26" s="62">
        <f t="shared" si="44"/>
        <v>54</v>
      </c>
      <c r="K26" s="62">
        <f t="shared" si="44"/>
        <v>0</v>
      </c>
      <c r="L26" s="66">
        <f t="shared" si="41"/>
        <v>361</v>
      </c>
      <c r="M26" s="51"/>
      <c r="N26" s="8"/>
      <c r="O26" s="51" t="str">
        <f t="shared" si="42"/>
        <v>平成25年</v>
      </c>
      <c r="P26" s="68">
        <f t="shared" si="31"/>
        <v>2.21606648199446</v>
      </c>
      <c r="Q26" s="68">
        <f t="shared" si="32"/>
        <v>8.0332409972299157</v>
      </c>
      <c r="R26" s="68">
        <f t="shared" si="33"/>
        <v>10.249307479224377</v>
      </c>
      <c r="S26" s="68">
        <f t="shared" si="34"/>
        <v>13.850415512465375</v>
      </c>
      <c r="T26" s="68">
        <f t="shared" si="35"/>
        <v>17.174515235457065</v>
      </c>
      <c r="U26" s="68">
        <f t="shared" si="36"/>
        <v>17.174515235457065</v>
      </c>
      <c r="V26" s="68">
        <f t="shared" si="37"/>
        <v>16.343490304709142</v>
      </c>
      <c r="W26" s="68">
        <f t="shared" si="38"/>
        <v>14.958448753462603</v>
      </c>
      <c r="X26" s="68">
        <f t="shared" si="39"/>
        <v>100.00000000000001</v>
      </c>
    </row>
    <row r="27" spans="1:24" x14ac:dyDescent="0.15">
      <c r="A27" s="51" t="str">
        <f t="shared" si="29"/>
        <v>平成26年</v>
      </c>
      <c r="B27" s="77" t="str">
        <f t="shared" si="29"/>
        <v>Ｈ26年</v>
      </c>
      <c r="C27" s="62">
        <f t="shared" ref="C27:K27" si="45">C41+C55</f>
        <v>5</v>
      </c>
      <c r="D27" s="62">
        <f t="shared" si="45"/>
        <v>22</v>
      </c>
      <c r="E27" s="62">
        <f t="shared" si="45"/>
        <v>40</v>
      </c>
      <c r="F27" s="62">
        <f t="shared" si="45"/>
        <v>45</v>
      </c>
      <c r="G27" s="62">
        <f t="shared" si="45"/>
        <v>70</v>
      </c>
      <c r="H27" s="62">
        <f t="shared" si="45"/>
        <v>58</v>
      </c>
      <c r="I27" s="62">
        <f t="shared" si="45"/>
        <v>56</v>
      </c>
      <c r="J27" s="62">
        <f t="shared" si="45"/>
        <v>58</v>
      </c>
      <c r="K27" s="62">
        <f t="shared" si="45"/>
        <v>0</v>
      </c>
      <c r="L27" s="66">
        <f t="shared" ref="L27" si="46">SUM(C27:K27)</f>
        <v>354</v>
      </c>
      <c r="M27" s="51"/>
      <c r="N27" s="8"/>
      <c r="O27" s="51" t="str">
        <f t="shared" si="42"/>
        <v>平成26年</v>
      </c>
      <c r="P27" s="68">
        <f t="shared" si="31"/>
        <v>1.4124293785310735</v>
      </c>
      <c r="Q27" s="68">
        <f t="shared" si="32"/>
        <v>6.2146892655367232</v>
      </c>
      <c r="R27" s="68">
        <f t="shared" si="33"/>
        <v>11.299435028248588</v>
      </c>
      <c r="S27" s="68">
        <f t="shared" si="34"/>
        <v>12.711864406779661</v>
      </c>
      <c r="T27" s="68">
        <f t="shared" si="35"/>
        <v>19.774011299435028</v>
      </c>
      <c r="U27" s="68">
        <f t="shared" si="36"/>
        <v>16.38418079096045</v>
      </c>
      <c r="V27" s="68">
        <f t="shared" si="37"/>
        <v>15.819209039548024</v>
      </c>
      <c r="W27" s="68">
        <f t="shared" si="38"/>
        <v>16.38418079096045</v>
      </c>
      <c r="X27" s="68">
        <f t="shared" si="39"/>
        <v>100</v>
      </c>
    </row>
    <row r="28" spans="1:24" x14ac:dyDescent="0.15">
      <c r="A28" s="51" t="str">
        <f t="shared" si="29"/>
        <v>平成27年</v>
      </c>
      <c r="B28" s="77" t="str">
        <f t="shared" si="29"/>
        <v>Ｈ27年</v>
      </c>
      <c r="C28" s="62">
        <f t="shared" ref="C28:K28" si="47">C42+C56</f>
        <v>7</v>
      </c>
      <c r="D28" s="62">
        <f t="shared" si="47"/>
        <v>27</v>
      </c>
      <c r="E28" s="62">
        <f t="shared" si="47"/>
        <v>33</v>
      </c>
      <c r="F28" s="62">
        <f t="shared" si="47"/>
        <v>35</v>
      </c>
      <c r="G28" s="62">
        <f t="shared" si="47"/>
        <v>58</v>
      </c>
      <c r="H28" s="62">
        <f t="shared" si="47"/>
        <v>41</v>
      </c>
      <c r="I28" s="62">
        <f t="shared" si="47"/>
        <v>48</v>
      </c>
      <c r="J28" s="62">
        <f t="shared" si="47"/>
        <v>54</v>
      </c>
      <c r="K28" s="62">
        <f t="shared" si="47"/>
        <v>0</v>
      </c>
      <c r="L28" s="66">
        <f t="shared" ref="L28" si="48">SUM(C28:K28)</f>
        <v>303</v>
      </c>
      <c r="M28" s="51"/>
      <c r="N28" s="8"/>
      <c r="O28" s="51" t="str">
        <f>A28</f>
        <v>平成27年</v>
      </c>
      <c r="P28" s="68">
        <f t="shared" si="31"/>
        <v>2.3102310231023102</v>
      </c>
      <c r="Q28" s="68">
        <f t="shared" si="32"/>
        <v>8.9108910891089099</v>
      </c>
      <c r="R28" s="68">
        <f t="shared" si="33"/>
        <v>10.891089108910892</v>
      </c>
      <c r="S28" s="68">
        <f t="shared" si="34"/>
        <v>11.55115511551155</v>
      </c>
      <c r="T28" s="68">
        <f t="shared" si="35"/>
        <v>19.141914191419144</v>
      </c>
      <c r="U28" s="68">
        <f t="shared" si="36"/>
        <v>13.531353135313532</v>
      </c>
      <c r="V28" s="68">
        <f t="shared" si="37"/>
        <v>15.841584158415841</v>
      </c>
      <c r="W28" s="68">
        <f t="shared" si="38"/>
        <v>17.82178217821782</v>
      </c>
      <c r="X28" s="68">
        <f t="shared" si="39"/>
        <v>100</v>
      </c>
    </row>
    <row r="29" spans="1:24" x14ac:dyDescent="0.15">
      <c r="A29" s="51" t="str">
        <f t="shared" si="29"/>
        <v>平成28年</v>
      </c>
      <c r="B29" s="77" t="str">
        <f t="shared" si="29"/>
        <v>Ｈ28年</v>
      </c>
      <c r="C29" s="62">
        <f t="shared" ref="C29:K29" si="49">C43+C57</f>
        <v>5</v>
      </c>
      <c r="D29" s="62">
        <f t="shared" si="49"/>
        <v>25</v>
      </c>
      <c r="E29" s="62">
        <f t="shared" si="49"/>
        <v>36</v>
      </c>
      <c r="F29" s="62">
        <f t="shared" si="49"/>
        <v>51</v>
      </c>
      <c r="G29" s="62">
        <f t="shared" si="49"/>
        <v>49</v>
      </c>
      <c r="H29" s="62">
        <f t="shared" si="49"/>
        <v>54</v>
      </c>
      <c r="I29" s="62">
        <f t="shared" si="49"/>
        <v>37</v>
      </c>
      <c r="J29" s="62">
        <f t="shared" si="49"/>
        <v>45</v>
      </c>
      <c r="K29" s="62">
        <f t="shared" si="49"/>
        <v>0</v>
      </c>
      <c r="L29" s="66">
        <f t="shared" ref="L29" si="50">SUM(C29:K29)</f>
        <v>302</v>
      </c>
      <c r="M29" s="51"/>
      <c r="N29" s="8"/>
      <c r="O29" s="51" t="str">
        <f t="shared" si="42"/>
        <v>平成28年</v>
      </c>
      <c r="P29" s="68">
        <f t="shared" ref="P29:P30" si="51">C29/L29*100</f>
        <v>1.6556291390728477</v>
      </c>
      <c r="Q29" s="68">
        <f t="shared" ref="Q29:Q30" si="52">D29/L29*100</f>
        <v>8.2781456953642394</v>
      </c>
      <c r="R29" s="68">
        <f t="shared" ref="R29:R30" si="53">E29/L29*100</f>
        <v>11.920529801324504</v>
      </c>
      <c r="S29" s="68">
        <f t="shared" ref="S29:S30" si="54">F29/L29*100</f>
        <v>16.887417218543046</v>
      </c>
      <c r="T29" s="68">
        <f t="shared" ref="T29:T30" si="55">G29/L29*100</f>
        <v>16.225165562913908</v>
      </c>
      <c r="U29" s="68">
        <f t="shared" ref="U29:U30" si="56">H29/L29*100</f>
        <v>17.880794701986755</v>
      </c>
      <c r="V29" s="68">
        <f t="shared" ref="V29:V30" si="57">I29/L29*100</f>
        <v>12.251655629139073</v>
      </c>
      <c r="W29" s="68">
        <f>J29/L29*100</f>
        <v>14.90066225165563</v>
      </c>
      <c r="X29" s="68">
        <f t="shared" ref="X29:X31" si="58">SUM(P29:W29)</f>
        <v>100</v>
      </c>
    </row>
    <row r="30" spans="1:24" x14ac:dyDescent="0.15">
      <c r="A30" s="51" t="str">
        <f t="shared" si="29"/>
        <v>平成29年</v>
      </c>
      <c r="B30" s="77" t="str">
        <f t="shared" si="29"/>
        <v>Ｈ29年</v>
      </c>
      <c r="C30" s="62">
        <f t="shared" ref="C30:K30" si="59">C44+C58</f>
        <v>7</v>
      </c>
      <c r="D30" s="62">
        <f t="shared" si="59"/>
        <v>18</v>
      </c>
      <c r="E30" s="62">
        <f t="shared" si="59"/>
        <v>29</v>
      </c>
      <c r="F30" s="62">
        <f t="shared" si="59"/>
        <v>37</v>
      </c>
      <c r="G30" s="62">
        <f t="shared" si="59"/>
        <v>40</v>
      </c>
      <c r="H30" s="62">
        <f t="shared" si="59"/>
        <v>36</v>
      </c>
      <c r="I30" s="62">
        <f t="shared" si="59"/>
        <v>42</v>
      </c>
      <c r="J30" s="62">
        <f t="shared" si="59"/>
        <v>55</v>
      </c>
      <c r="K30" s="62">
        <f t="shared" si="59"/>
        <v>0</v>
      </c>
      <c r="L30" s="66">
        <f t="shared" ref="L30" si="60">SUM(C30:K30)</f>
        <v>264</v>
      </c>
      <c r="N30" s="8"/>
      <c r="O30" s="51" t="str">
        <f t="shared" si="42"/>
        <v>平成29年</v>
      </c>
      <c r="P30" s="68">
        <f t="shared" si="51"/>
        <v>2.6515151515151514</v>
      </c>
      <c r="Q30" s="68">
        <f t="shared" si="52"/>
        <v>6.8181818181818175</v>
      </c>
      <c r="R30" s="68">
        <f t="shared" si="53"/>
        <v>10.984848484848484</v>
      </c>
      <c r="S30" s="68">
        <f t="shared" si="54"/>
        <v>14.015151515151514</v>
      </c>
      <c r="T30" s="68">
        <f t="shared" si="55"/>
        <v>15.151515151515152</v>
      </c>
      <c r="U30" s="68">
        <f t="shared" si="56"/>
        <v>13.636363636363635</v>
      </c>
      <c r="V30" s="68">
        <f t="shared" si="57"/>
        <v>15.909090909090908</v>
      </c>
      <c r="W30" s="68">
        <f>J30/L30*100</f>
        <v>20.833333333333336</v>
      </c>
      <c r="X30" s="68">
        <f t="shared" ref="X30" si="61">SUM(P30:W30)</f>
        <v>100</v>
      </c>
    </row>
    <row r="31" spans="1:24" x14ac:dyDescent="0.15">
      <c r="A31" s="51" t="str">
        <f t="shared" si="29"/>
        <v>平成30年</v>
      </c>
      <c r="B31" s="77" t="str">
        <f t="shared" si="29"/>
        <v>Ｈ30年</v>
      </c>
      <c r="C31" s="62">
        <f t="shared" ref="C31:K31" si="62">C45+C59</f>
        <v>3</v>
      </c>
      <c r="D31" s="62">
        <f t="shared" si="62"/>
        <v>21</v>
      </c>
      <c r="E31" s="62">
        <f t="shared" si="62"/>
        <v>28</v>
      </c>
      <c r="F31" s="62">
        <f t="shared" si="62"/>
        <v>38</v>
      </c>
      <c r="G31" s="62">
        <f t="shared" si="62"/>
        <v>33</v>
      </c>
      <c r="H31" s="62">
        <f t="shared" si="62"/>
        <v>53</v>
      </c>
      <c r="I31" s="62">
        <f t="shared" si="62"/>
        <v>30</v>
      </c>
      <c r="J31" s="62">
        <f t="shared" si="62"/>
        <v>56</v>
      </c>
      <c r="K31" s="62">
        <f t="shared" si="62"/>
        <v>0</v>
      </c>
      <c r="L31" s="66">
        <f>SUM(C31:K31)</f>
        <v>262</v>
      </c>
      <c r="N31" s="8"/>
      <c r="O31" s="51" t="str">
        <f t="shared" si="42"/>
        <v>平成30年</v>
      </c>
      <c r="P31" s="68">
        <f>C31/L31*100</f>
        <v>1.1450381679389312</v>
      </c>
      <c r="Q31" s="68">
        <f>D31/L31*100</f>
        <v>8.015267175572518</v>
      </c>
      <c r="R31" s="68">
        <f>E31/L31*100</f>
        <v>10.687022900763358</v>
      </c>
      <c r="S31" s="68">
        <f t="shared" ref="S31" si="63">F31/L31*100</f>
        <v>14.503816793893129</v>
      </c>
      <c r="T31" s="68">
        <f t="shared" ref="T31" si="64">G31/L31*100</f>
        <v>12.595419847328243</v>
      </c>
      <c r="U31" s="68">
        <f t="shared" ref="U31" si="65">H31/L31*100</f>
        <v>20.229007633587788</v>
      </c>
      <c r="V31" s="68">
        <f t="shared" ref="V31" si="66">I31/L31*100</f>
        <v>11.450381679389313</v>
      </c>
      <c r="W31" s="68">
        <f>J31/L31*100</f>
        <v>21.374045801526716</v>
      </c>
      <c r="X31" s="68">
        <f t="shared" si="58"/>
        <v>100</v>
      </c>
    </row>
    <row r="32" spans="1:24" x14ac:dyDescent="0.15">
      <c r="A32" s="51" t="str">
        <f t="shared" ref="A32:B32" si="67">A17</f>
        <v>令和元年</v>
      </c>
      <c r="B32" s="77" t="str">
        <f t="shared" si="67"/>
        <v>Ｒ元年</v>
      </c>
      <c r="C32" s="62">
        <f t="shared" ref="C32:K32" si="68">C46+C60</f>
        <v>12</v>
      </c>
      <c r="D32" s="62">
        <f t="shared" si="68"/>
        <v>25</v>
      </c>
      <c r="E32" s="62">
        <f t="shared" si="68"/>
        <v>21</v>
      </c>
      <c r="F32" s="62">
        <f t="shared" si="68"/>
        <v>39</v>
      </c>
      <c r="G32" s="62">
        <f t="shared" si="68"/>
        <v>37</v>
      </c>
      <c r="H32" s="62">
        <f t="shared" si="68"/>
        <v>41</v>
      </c>
      <c r="I32" s="62">
        <f t="shared" si="68"/>
        <v>38</v>
      </c>
      <c r="J32" s="62">
        <f t="shared" si="68"/>
        <v>53</v>
      </c>
      <c r="K32" s="62">
        <f t="shared" si="68"/>
        <v>0</v>
      </c>
      <c r="L32" s="66">
        <f t="shared" ref="L32:L33" si="69">SUM(C32:K32)</f>
        <v>266</v>
      </c>
      <c r="N32" s="8"/>
      <c r="O32" s="51" t="str">
        <f t="shared" ref="O32:O33" si="70">A32</f>
        <v>令和元年</v>
      </c>
      <c r="P32" s="68">
        <f t="shared" ref="P32:P33" si="71">C32/L32*100</f>
        <v>4.5112781954887211</v>
      </c>
      <c r="Q32" s="68">
        <f t="shared" ref="Q32:Q33" si="72">D32/L32*100</f>
        <v>9.3984962406015029</v>
      </c>
      <c r="R32" s="68">
        <f t="shared" ref="R32:R33" si="73">E32/L32*100</f>
        <v>7.8947368421052628</v>
      </c>
      <c r="S32" s="68">
        <f t="shared" ref="S32:S33" si="74">F32/L32*100</f>
        <v>14.661654135338345</v>
      </c>
      <c r="T32" s="68">
        <f t="shared" ref="T32:T33" si="75">G32/L32*100</f>
        <v>13.909774436090224</v>
      </c>
      <c r="U32" s="68">
        <f t="shared" ref="U32:U33" si="76">H32/L32*100</f>
        <v>15.413533834586465</v>
      </c>
      <c r="V32" s="68">
        <f t="shared" ref="V32:V33" si="77">I32/L32*100</f>
        <v>14.285714285714285</v>
      </c>
      <c r="W32" s="68">
        <f t="shared" ref="W32:W33" si="78">J32/L32*100</f>
        <v>19.924812030075188</v>
      </c>
      <c r="X32" s="68">
        <f t="shared" ref="X32:X33" si="79">SUM(P32:W32)</f>
        <v>99.999999999999986</v>
      </c>
    </row>
    <row r="33" spans="1:24" x14ac:dyDescent="0.15">
      <c r="A33" s="51" t="str">
        <f t="shared" ref="A33:B33" si="80">A18</f>
        <v>令和2年</v>
      </c>
      <c r="B33" s="77" t="str">
        <f t="shared" si="80"/>
        <v>Ｒ2年</v>
      </c>
      <c r="C33" s="62">
        <f t="shared" ref="C33:K33" si="81">C47+C61</f>
        <v>9</v>
      </c>
      <c r="D33" s="62">
        <f t="shared" si="81"/>
        <v>16</v>
      </c>
      <c r="E33" s="62">
        <f t="shared" si="81"/>
        <v>23</v>
      </c>
      <c r="F33" s="62">
        <f t="shared" si="81"/>
        <v>54</v>
      </c>
      <c r="G33" s="62">
        <f t="shared" si="81"/>
        <v>41</v>
      </c>
      <c r="H33" s="62">
        <f t="shared" si="81"/>
        <v>41</v>
      </c>
      <c r="I33" s="62">
        <f t="shared" si="81"/>
        <v>36</v>
      </c>
      <c r="J33" s="62">
        <f t="shared" si="81"/>
        <v>45</v>
      </c>
      <c r="K33" s="62">
        <f t="shared" si="81"/>
        <v>0</v>
      </c>
      <c r="L33" s="66">
        <f t="shared" si="69"/>
        <v>265</v>
      </c>
      <c r="N33" s="8"/>
      <c r="O33" s="51" t="str">
        <f t="shared" si="70"/>
        <v>令和2年</v>
      </c>
      <c r="P33" s="68">
        <f t="shared" si="71"/>
        <v>3.3962264150943398</v>
      </c>
      <c r="Q33" s="68">
        <f t="shared" si="72"/>
        <v>6.0377358490566042</v>
      </c>
      <c r="R33" s="68">
        <f t="shared" si="73"/>
        <v>8.6792452830188669</v>
      </c>
      <c r="S33" s="68">
        <f t="shared" si="74"/>
        <v>20.377358490566039</v>
      </c>
      <c r="T33" s="68">
        <f t="shared" si="75"/>
        <v>15.471698113207546</v>
      </c>
      <c r="U33" s="68">
        <f t="shared" si="76"/>
        <v>15.471698113207546</v>
      </c>
      <c r="V33" s="68">
        <f t="shared" si="77"/>
        <v>13.584905660377359</v>
      </c>
      <c r="W33" s="68">
        <f t="shared" si="78"/>
        <v>16.981132075471699</v>
      </c>
      <c r="X33" s="68">
        <f t="shared" si="79"/>
        <v>100</v>
      </c>
    </row>
    <row r="34" spans="1:24" x14ac:dyDescent="0.15">
      <c r="N34" s="8"/>
    </row>
    <row r="35" spans="1:24" x14ac:dyDescent="0.15">
      <c r="A35" s="7" t="s">
        <v>195</v>
      </c>
      <c r="B35" s="79"/>
      <c r="C35" s="7"/>
      <c r="D35" s="7"/>
      <c r="E35" s="7"/>
      <c r="F35" s="7"/>
      <c r="G35" s="7"/>
      <c r="H35" s="7"/>
      <c r="I35" s="7"/>
      <c r="J35" s="7"/>
      <c r="K35" s="7"/>
      <c r="L35" s="33"/>
      <c r="N35" s="8"/>
      <c r="O35" s="7" t="s">
        <v>196</v>
      </c>
      <c r="P35" s="7"/>
      <c r="Q35" s="7"/>
      <c r="R35" s="7"/>
      <c r="S35" s="33"/>
      <c r="T35" s="33"/>
      <c r="U35" s="33"/>
      <c r="V35" s="33"/>
      <c r="W35" s="33"/>
      <c r="X35" s="7"/>
    </row>
    <row r="36" spans="1:24" x14ac:dyDescent="0.15">
      <c r="A36" s="72"/>
      <c r="B36" s="82"/>
      <c r="C36" s="6" t="s">
        <v>167</v>
      </c>
      <c r="D36" s="6" t="s">
        <v>151</v>
      </c>
      <c r="E36" s="6" t="s">
        <v>152</v>
      </c>
      <c r="F36" s="6" t="s">
        <v>153</v>
      </c>
      <c r="G36" s="6" t="s">
        <v>154</v>
      </c>
      <c r="H36" s="6" t="s">
        <v>155</v>
      </c>
      <c r="I36" s="6" t="s">
        <v>156</v>
      </c>
      <c r="J36" s="6" t="s">
        <v>150</v>
      </c>
      <c r="K36" s="6" t="s">
        <v>8</v>
      </c>
      <c r="L36" s="6" t="s">
        <v>9</v>
      </c>
      <c r="N36" s="8"/>
      <c r="O36" s="5"/>
      <c r="P36" s="6" t="s">
        <v>167</v>
      </c>
      <c r="Q36" s="6" t="s">
        <v>151</v>
      </c>
      <c r="R36" s="6" t="s">
        <v>152</v>
      </c>
      <c r="S36" s="6" t="s">
        <v>153</v>
      </c>
      <c r="T36" s="6" t="s">
        <v>154</v>
      </c>
      <c r="U36" s="6" t="s">
        <v>155</v>
      </c>
      <c r="V36" s="6" t="s">
        <v>156</v>
      </c>
      <c r="W36" s="6" t="s">
        <v>150</v>
      </c>
      <c r="X36" s="6" t="s">
        <v>9</v>
      </c>
    </row>
    <row r="37" spans="1:24" x14ac:dyDescent="0.15">
      <c r="A37" s="60" t="str">
        <f t="shared" ref="A37:B45" si="82">A23</f>
        <v>平成22年</v>
      </c>
      <c r="B37" s="81" t="str">
        <f t="shared" si="82"/>
        <v>Ｈ22年</v>
      </c>
      <c r="C37" s="62">
        <v>7</v>
      </c>
      <c r="D37" s="62">
        <v>30</v>
      </c>
      <c r="E37" s="62">
        <v>39</v>
      </c>
      <c r="F37" s="62">
        <v>45</v>
      </c>
      <c r="G37" s="62">
        <v>65</v>
      </c>
      <c r="H37" s="62">
        <v>41</v>
      </c>
      <c r="I37" s="62">
        <v>32</v>
      </c>
      <c r="J37" s="62">
        <v>25</v>
      </c>
      <c r="K37" s="62">
        <v>0</v>
      </c>
      <c r="L37" s="65">
        <f>SUM(C37:K37)</f>
        <v>284</v>
      </c>
      <c r="M37" s="51"/>
      <c r="N37" s="8"/>
      <c r="O37" s="60" t="str">
        <f>A37</f>
        <v>平成22年</v>
      </c>
      <c r="P37" s="67">
        <f t="shared" ref="P37:P42" si="83">C37/L37*100</f>
        <v>2.464788732394366</v>
      </c>
      <c r="Q37" s="67">
        <f t="shared" ref="Q37:Q42" si="84">D37/L37*100</f>
        <v>10.56338028169014</v>
      </c>
      <c r="R37" s="67">
        <f t="shared" ref="R37:R42" si="85">E37/L37*100</f>
        <v>13.732394366197184</v>
      </c>
      <c r="S37" s="67">
        <f t="shared" ref="S37:S42" si="86">F37/L37*100</f>
        <v>15.845070422535212</v>
      </c>
      <c r="T37" s="67">
        <f t="shared" ref="T37:T42" si="87">G37/L37*100</f>
        <v>22.887323943661972</v>
      </c>
      <c r="U37" s="67">
        <f t="shared" ref="U37:U42" si="88">H37/L37*100</f>
        <v>14.43661971830986</v>
      </c>
      <c r="V37" s="67">
        <f t="shared" ref="V37:V42" si="89">I37/L37*100</f>
        <v>11.267605633802818</v>
      </c>
      <c r="W37" s="67">
        <f t="shared" ref="W37:W42" si="90">J37/L37*100</f>
        <v>8.8028169014084501</v>
      </c>
      <c r="X37" s="67">
        <f>SUM(P37:W37)</f>
        <v>99.999999999999986</v>
      </c>
    </row>
    <row r="38" spans="1:24" x14ac:dyDescent="0.15">
      <c r="A38" s="51" t="str">
        <f t="shared" si="82"/>
        <v>平成23年</v>
      </c>
      <c r="B38" s="77" t="str">
        <f t="shared" si="82"/>
        <v>Ｈ23年</v>
      </c>
      <c r="C38" s="62">
        <v>2</v>
      </c>
      <c r="D38" s="62">
        <v>23</v>
      </c>
      <c r="E38" s="62">
        <v>30</v>
      </c>
      <c r="F38" s="62">
        <v>34</v>
      </c>
      <c r="G38" s="62">
        <v>60</v>
      </c>
      <c r="H38" s="62">
        <v>56</v>
      </c>
      <c r="I38" s="62">
        <v>41</v>
      </c>
      <c r="J38" s="62">
        <v>28</v>
      </c>
      <c r="K38" s="62">
        <v>0</v>
      </c>
      <c r="L38" s="66">
        <f t="shared" ref="L38:L40" si="91">SUM(C38:K38)</f>
        <v>274</v>
      </c>
      <c r="M38" s="51"/>
      <c r="N38" s="8"/>
      <c r="O38" s="51" t="str">
        <f t="shared" ref="O38:O45" si="92">A38</f>
        <v>平成23年</v>
      </c>
      <c r="P38" s="68">
        <f t="shared" si="83"/>
        <v>0.72992700729927007</v>
      </c>
      <c r="Q38" s="68">
        <f t="shared" si="84"/>
        <v>8.3941605839416056</v>
      </c>
      <c r="R38" s="68">
        <f t="shared" si="85"/>
        <v>10.948905109489052</v>
      </c>
      <c r="S38" s="68">
        <f t="shared" si="86"/>
        <v>12.408759124087592</v>
      </c>
      <c r="T38" s="68">
        <f t="shared" si="87"/>
        <v>21.897810218978105</v>
      </c>
      <c r="U38" s="68">
        <f t="shared" si="88"/>
        <v>20.437956204379564</v>
      </c>
      <c r="V38" s="68">
        <f t="shared" si="89"/>
        <v>14.963503649635038</v>
      </c>
      <c r="W38" s="68">
        <f t="shared" si="90"/>
        <v>10.218978102189782</v>
      </c>
      <c r="X38" s="68">
        <f t="shared" ref="X38:X42" si="93">SUM(P38:W38)</f>
        <v>100.00000000000001</v>
      </c>
    </row>
    <row r="39" spans="1:24" ht="13.5" customHeight="1" x14ac:dyDescent="0.15">
      <c r="A39" s="51" t="str">
        <f t="shared" si="82"/>
        <v>平成24年</v>
      </c>
      <c r="B39" s="77" t="str">
        <f t="shared" si="82"/>
        <v>Ｈ24年</v>
      </c>
      <c r="C39" s="62">
        <v>8</v>
      </c>
      <c r="D39" s="62">
        <v>28</v>
      </c>
      <c r="E39" s="62">
        <v>32</v>
      </c>
      <c r="F39" s="62">
        <v>47</v>
      </c>
      <c r="G39" s="62">
        <v>42</v>
      </c>
      <c r="H39" s="62">
        <v>33</v>
      </c>
      <c r="I39" s="62">
        <v>23</v>
      </c>
      <c r="J39" s="62">
        <v>28</v>
      </c>
      <c r="K39" s="62">
        <v>0</v>
      </c>
      <c r="L39" s="66">
        <f t="shared" si="91"/>
        <v>241</v>
      </c>
      <c r="M39" s="51"/>
      <c r="N39" s="8"/>
      <c r="O39" s="51" t="str">
        <f t="shared" si="92"/>
        <v>平成24年</v>
      </c>
      <c r="P39" s="68">
        <f t="shared" si="83"/>
        <v>3.3195020746887969</v>
      </c>
      <c r="Q39" s="68">
        <f t="shared" si="84"/>
        <v>11.618257261410788</v>
      </c>
      <c r="R39" s="68">
        <f t="shared" si="85"/>
        <v>13.278008298755188</v>
      </c>
      <c r="S39" s="68">
        <f t="shared" si="86"/>
        <v>19.502074688796682</v>
      </c>
      <c r="T39" s="68">
        <f t="shared" si="87"/>
        <v>17.427385892116181</v>
      </c>
      <c r="U39" s="68">
        <f t="shared" si="88"/>
        <v>13.692946058091287</v>
      </c>
      <c r="V39" s="68">
        <f t="shared" si="89"/>
        <v>9.5435684647302903</v>
      </c>
      <c r="W39" s="68">
        <f t="shared" si="90"/>
        <v>11.618257261410788</v>
      </c>
      <c r="X39" s="68">
        <f t="shared" si="93"/>
        <v>100</v>
      </c>
    </row>
    <row r="40" spans="1:24" x14ac:dyDescent="0.15">
      <c r="A40" s="51" t="str">
        <f t="shared" si="82"/>
        <v>平成25年</v>
      </c>
      <c r="B40" s="77" t="str">
        <f t="shared" si="82"/>
        <v>Ｈ25年</v>
      </c>
      <c r="C40" s="62">
        <v>7</v>
      </c>
      <c r="D40" s="62">
        <v>27</v>
      </c>
      <c r="E40" s="62">
        <v>30</v>
      </c>
      <c r="F40" s="62">
        <v>43</v>
      </c>
      <c r="G40" s="62">
        <v>50</v>
      </c>
      <c r="H40" s="62">
        <v>43</v>
      </c>
      <c r="I40" s="62">
        <v>34</v>
      </c>
      <c r="J40" s="62">
        <v>25</v>
      </c>
      <c r="K40" s="62">
        <v>0</v>
      </c>
      <c r="L40" s="66">
        <f t="shared" si="91"/>
        <v>259</v>
      </c>
      <c r="M40" s="51"/>
      <c r="N40" s="8"/>
      <c r="O40" s="51" t="str">
        <f t="shared" si="92"/>
        <v>平成25年</v>
      </c>
      <c r="P40" s="68">
        <f t="shared" si="83"/>
        <v>2.7027027027027026</v>
      </c>
      <c r="Q40" s="68">
        <f t="shared" si="84"/>
        <v>10.424710424710424</v>
      </c>
      <c r="R40" s="68">
        <f t="shared" si="85"/>
        <v>11.583011583011583</v>
      </c>
      <c r="S40" s="68">
        <f t="shared" si="86"/>
        <v>16.602316602316602</v>
      </c>
      <c r="T40" s="68">
        <f t="shared" si="87"/>
        <v>19.305019305019304</v>
      </c>
      <c r="U40" s="68">
        <f t="shared" si="88"/>
        <v>16.602316602316602</v>
      </c>
      <c r="V40" s="68">
        <f t="shared" si="89"/>
        <v>13.127413127413126</v>
      </c>
      <c r="W40" s="68">
        <f t="shared" si="90"/>
        <v>9.6525096525096519</v>
      </c>
      <c r="X40" s="68">
        <f t="shared" si="93"/>
        <v>99.999999999999986</v>
      </c>
    </row>
    <row r="41" spans="1:24" x14ac:dyDescent="0.15">
      <c r="A41" s="51" t="str">
        <f t="shared" si="82"/>
        <v>平成26年</v>
      </c>
      <c r="B41" s="77" t="str">
        <f t="shared" si="82"/>
        <v>Ｈ26年</v>
      </c>
      <c r="C41" s="62">
        <v>3</v>
      </c>
      <c r="D41" s="62">
        <v>16</v>
      </c>
      <c r="E41" s="62">
        <v>32</v>
      </c>
      <c r="F41" s="62">
        <v>39</v>
      </c>
      <c r="G41" s="62">
        <v>49</v>
      </c>
      <c r="H41" s="62">
        <v>37</v>
      </c>
      <c r="I41" s="62">
        <v>29</v>
      </c>
      <c r="J41" s="62">
        <v>31</v>
      </c>
      <c r="K41" s="62">
        <v>0</v>
      </c>
      <c r="L41" s="66">
        <f t="shared" ref="L41" si="94">SUM(C41:K41)</f>
        <v>236</v>
      </c>
      <c r="M41" s="51"/>
      <c r="N41" s="8"/>
      <c r="O41" s="51" t="str">
        <f t="shared" si="92"/>
        <v>平成26年</v>
      </c>
      <c r="P41" s="68">
        <f t="shared" si="83"/>
        <v>1.2711864406779663</v>
      </c>
      <c r="Q41" s="68">
        <f t="shared" si="84"/>
        <v>6.7796610169491522</v>
      </c>
      <c r="R41" s="68">
        <f t="shared" si="85"/>
        <v>13.559322033898304</v>
      </c>
      <c r="S41" s="68">
        <f t="shared" si="86"/>
        <v>16.525423728813561</v>
      </c>
      <c r="T41" s="68">
        <f t="shared" si="87"/>
        <v>20.762711864406779</v>
      </c>
      <c r="U41" s="68">
        <f t="shared" si="88"/>
        <v>15.677966101694915</v>
      </c>
      <c r="V41" s="68">
        <f t="shared" si="89"/>
        <v>12.288135593220339</v>
      </c>
      <c r="W41" s="68">
        <f t="shared" si="90"/>
        <v>13.135593220338984</v>
      </c>
      <c r="X41" s="68">
        <f t="shared" si="93"/>
        <v>100</v>
      </c>
    </row>
    <row r="42" spans="1:24" x14ac:dyDescent="0.15">
      <c r="A42" s="51" t="str">
        <f t="shared" si="82"/>
        <v>平成27年</v>
      </c>
      <c r="B42" s="77" t="str">
        <f t="shared" si="82"/>
        <v>Ｈ27年</v>
      </c>
      <c r="C42" s="62">
        <v>4</v>
      </c>
      <c r="D42" s="62">
        <v>19</v>
      </c>
      <c r="E42" s="62">
        <v>26</v>
      </c>
      <c r="F42" s="62">
        <v>28</v>
      </c>
      <c r="G42" s="62">
        <v>45</v>
      </c>
      <c r="H42" s="62">
        <v>25</v>
      </c>
      <c r="I42" s="62">
        <v>24</v>
      </c>
      <c r="J42" s="62">
        <v>30</v>
      </c>
      <c r="K42" s="62">
        <v>0</v>
      </c>
      <c r="L42" s="66">
        <f t="shared" ref="L42" si="95">SUM(C42:K42)</f>
        <v>201</v>
      </c>
      <c r="M42" s="51"/>
      <c r="N42" s="8"/>
      <c r="O42" s="51" t="str">
        <f t="shared" si="92"/>
        <v>平成27年</v>
      </c>
      <c r="P42" s="68">
        <f t="shared" si="83"/>
        <v>1.9900497512437811</v>
      </c>
      <c r="Q42" s="68">
        <f t="shared" si="84"/>
        <v>9.4527363184079594</v>
      </c>
      <c r="R42" s="68">
        <f t="shared" si="85"/>
        <v>12.935323383084576</v>
      </c>
      <c r="S42" s="68">
        <f t="shared" si="86"/>
        <v>13.930348258706468</v>
      </c>
      <c r="T42" s="68">
        <f t="shared" si="87"/>
        <v>22.388059701492537</v>
      </c>
      <c r="U42" s="68">
        <f t="shared" si="88"/>
        <v>12.437810945273633</v>
      </c>
      <c r="V42" s="68">
        <f t="shared" si="89"/>
        <v>11.940298507462686</v>
      </c>
      <c r="W42" s="68">
        <f t="shared" si="90"/>
        <v>14.925373134328357</v>
      </c>
      <c r="X42" s="68">
        <f t="shared" si="93"/>
        <v>100</v>
      </c>
    </row>
    <row r="43" spans="1:24" x14ac:dyDescent="0.15">
      <c r="A43" s="51" t="str">
        <f t="shared" si="82"/>
        <v>平成28年</v>
      </c>
      <c r="B43" s="77" t="str">
        <f t="shared" si="82"/>
        <v>Ｈ28年</v>
      </c>
      <c r="C43" s="62">
        <v>1</v>
      </c>
      <c r="D43" s="62">
        <v>20</v>
      </c>
      <c r="E43" s="62">
        <v>31</v>
      </c>
      <c r="F43" s="62">
        <v>39</v>
      </c>
      <c r="G43" s="62">
        <v>39</v>
      </c>
      <c r="H43" s="62">
        <v>37</v>
      </c>
      <c r="I43" s="62">
        <v>18</v>
      </c>
      <c r="J43" s="62">
        <v>19</v>
      </c>
      <c r="K43" s="62">
        <v>0</v>
      </c>
      <c r="L43" s="66">
        <f t="shared" ref="L43:L45" si="96">SUM(C43:K43)</f>
        <v>204</v>
      </c>
      <c r="M43" s="51"/>
      <c r="N43" s="8"/>
      <c r="O43" s="51" t="str">
        <f>A43</f>
        <v>平成28年</v>
      </c>
      <c r="P43" s="68">
        <f t="shared" ref="P43:P44" si="97">C43/L43*100</f>
        <v>0.49019607843137253</v>
      </c>
      <c r="Q43" s="68">
        <f t="shared" ref="Q43:Q44" si="98">D43/L43*100</f>
        <v>9.8039215686274517</v>
      </c>
      <c r="R43" s="68">
        <f t="shared" ref="R43:R44" si="99">E43/L43*100</f>
        <v>15.196078431372548</v>
      </c>
      <c r="S43" s="68">
        <f t="shared" ref="S43:S44" si="100">F43/L43*100</f>
        <v>19.117647058823529</v>
      </c>
      <c r="T43" s="68">
        <f t="shared" ref="T43:T44" si="101">G43/L43*100</f>
        <v>19.117647058823529</v>
      </c>
      <c r="U43" s="68">
        <f t="shared" ref="U43:U44" si="102">H43/L43*100</f>
        <v>18.137254901960784</v>
      </c>
      <c r="V43" s="68">
        <f t="shared" ref="V43:V44" si="103">I43/L43*100</f>
        <v>8.8235294117647065</v>
      </c>
      <c r="W43" s="68">
        <f t="shared" ref="W43:W44" si="104">J43/L43*100</f>
        <v>9.3137254901960791</v>
      </c>
      <c r="X43" s="68">
        <f t="shared" ref="X43:X45" si="105">SUM(P43:W43)</f>
        <v>100</v>
      </c>
    </row>
    <row r="44" spans="1:24" x14ac:dyDescent="0.15">
      <c r="A44" s="51" t="str">
        <f t="shared" si="82"/>
        <v>平成29年</v>
      </c>
      <c r="B44" s="77" t="str">
        <f t="shared" si="82"/>
        <v>Ｈ29年</v>
      </c>
      <c r="C44" s="62">
        <v>6</v>
      </c>
      <c r="D44" s="62">
        <v>15</v>
      </c>
      <c r="E44" s="62">
        <v>23</v>
      </c>
      <c r="F44" s="62">
        <v>30</v>
      </c>
      <c r="G44" s="62">
        <v>26</v>
      </c>
      <c r="H44" s="62">
        <v>25</v>
      </c>
      <c r="I44" s="62">
        <v>23</v>
      </c>
      <c r="J44" s="62">
        <v>27</v>
      </c>
      <c r="K44" s="62">
        <v>0</v>
      </c>
      <c r="L44" s="66">
        <f t="shared" ref="L44" si="106">SUM(C44:K44)</f>
        <v>175</v>
      </c>
      <c r="N44" s="8"/>
      <c r="O44" s="51" t="str">
        <f t="shared" si="92"/>
        <v>平成29年</v>
      </c>
      <c r="P44" s="68">
        <f t="shared" si="97"/>
        <v>3.4285714285714288</v>
      </c>
      <c r="Q44" s="68">
        <f t="shared" si="98"/>
        <v>8.5714285714285712</v>
      </c>
      <c r="R44" s="68">
        <f t="shared" si="99"/>
        <v>13.142857142857142</v>
      </c>
      <c r="S44" s="68">
        <f t="shared" si="100"/>
        <v>17.142857142857142</v>
      </c>
      <c r="T44" s="68">
        <f t="shared" si="101"/>
        <v>14.857142857142858</v>
      </c>
      <c r="U44" s="68">
        <f t="shared" si="102"/>
        <v>14.285714285714285</v>
      </c>
      <c r="V44" s="68">
        <f t="shared" si="103"/>
        <v>13.142857142857142</v>
      </c>
      <c r="W44" s="68">
        <f t="shared" si="104"/>
        <v>15.428571428571427</v>
      </c>
      <c r="X44" s="68">
        <f>SUM(P44:W44)</f>
        <v>99.999999999999986</v>
      </c>
    </row>
    <row r="45" spans="1:24" x14ac:dyDescent="0.15">
      <c r="A45" s="51" t="str">
        <f t="shared" si="82"/>
        <v>平成30年</v>
      </c>
      <c r="B45" s="77" t="str">
        <f t="shared" si="82"/>
        <v>Ｈ30年</v>
      </c>
      <c r="C45" s="62">
        <v>2</v>
      </c>
      <c r="D45" s="62">
        <v>15</v>
      </c>
      <c r="E45" s="62">
        <v>21</v>
      </c>
      <c r="F45" s="62">
        <v>30</v>
      </c>
      <c r="G45" s="62">
        <v>21</v>
      </c>
      <c r="H45" s="62">
        <v>39</v>
      </c>
      <c r="I45" s="62">
        <v>17</v>
      </c>
      <c r="J45" s="62">
        <v>26</v>
      </c>
      <c r="K45" s="62">
        <v>0</v>
      </c>
      <c r="L45" s="66">
        <f t="shared" si="96"/>
        <v>171</v>
      </c>
      <c r="N45" s="8"/>
      <c r="O45" s="51" t="str">
        <f t="shared" si="92"/>
        <v>平成30年</v>
      </c>
      <c r="P45" s="68">
        <f>C45/L45*100</f>
        <v>1.1695906432748537</v>
      </c>
      <c r="Q45" s="68">
        <f t="shared" ref="Q45" si="107">D45/L45*100</f>
        <v>8.7719298245614024</v>
      </c>
      <c r="R45" s="68">
        <f t="shared" ref="R45" si="108">E45/L45*100</f>
        <v>12.280701754385964</v>
      </c>
      <c r="S45" s="68">
        <f t="shared" ref="S45" si="109">F45/L45*100</f>
        <v>17.543859649122805</v>
      </c>
      <c r="T45" s="68">
        <f t="shared" ref="T45" si="110">G45/L45*100</f>
        <v>12.280701754385964</v>
      </c>
      <c r="U45" s="68">
        <f t="shared" ref="U45" si="111">H45/L45*100</f>
        <v>22.807017543859647</v>
      </c>
      <c r="V45" s="68">
        <f t="shared" ref="V45" si="112">I45/L45*100</f>
        <v>9.9415204678362574</v>
      </c>
      <c r="W45" s="68">
        <f t="shared" ref="W45" si="113">J45/L45*100</f>
        <v>15.204678362573098</v>
      </c>
      <c r="X45" s="68">
        <f t="shared" si="105"/>
        <v>100</v>
      </c>
    </row>
    <row r="46" spans="1:24" x14ac:dyDescent="0.15">
      <c r="A46" s="51" t="str">
        <f t="shared" ref="A46:B46" si="114">A32</f>
        <v>令和元年</v>
      </c>
      <c r="B46" s="77" t="str">
        <f t="shared" si="114"/>
        <v>Ｒ元年</v>
      </c>
      <c r="C46" s="62">
        <v>9</v>
      </c>
      <c r="D46" s="62">
        <v>16</v>
      </c>
      <c r="E46" s="62">
        <v>14</v>
      </c>
      <c r="F46" s="62">
        <v>34</v>
      </c>
      <c r="G46" s="62">
        <v>29</v>
      </c>
      <c r="H46" s="62">
        <v>31</v>
      </c>
      <c r="I46" s="62">
        <v>22</v>
      </c>
      <c r="J46" s="62">
        <v>35</v>
      </c>
      <c r="K46" s="62">
        <v>0</v>
      </c>
      <c r="L46" s="66">
        <f t="shared" ref="L46:L47" si="115">SUM(C46:K46)</f>
        <v>190</v>
      </c>
      <c r="N46" s="8"/>
      <c r="O46" s="51" t="str">
        <f t="shared" ref="O46:O47" si="116">A46</f>
        <v>令和元年</v>
      </c>
      <c r="P46" s="68">
        <f t="shared" ref="P46:P47" si="117">C46/L46*100</f>
        <v>4.7368421052631584</v>
      </c>
      <c r="Q46" s="68">
        <f t="shared" ref="Q46:Q47" si="118">D46/L46*100</f>
        <v>8.4210526315789469</v>
      </c>
      <c r="R46" s="68">
        <f t="shared" ref="R46:R47" si="119">E46/L46*100</f>
        <v>7.3684210526315779</v>
      </c>
      <c r="S46" s="68">
        <f t="shared" ref="S46:S47" si="120">F46/L46*100</f>
        <v>17.894736842105264</v>
      </c>
      <c r="T46" s="68">
        <f t="shared" ref="T46:T47" si="121">G46/L46*100</f>
        <v>15.263157894736842</v>
      </c>
      <c r="U46" s="68">
        <f t="shared" ref="U46:U47" si="122">H46/L46*100</f>
        <v>16.315789473684212</v>
      </c>
      <c r="V46" s="68">
        <f t="shared" ref="V46:V47" si="123">I46/L46*100</f>
        <v>11.578947368421053</v>
      </c>
      <c r="W46" s="68">
        <f t="shared" ref="W46:W47" si="124">J46/L46*100</f>
        <v>18.421052631578945</v>
      </c>
      <c r="X46" s="68">
        <f t="shared" ref="X46:X47" si="125">SUM(P46:W46)</f>
        <v>100</v>
      </c>
    </row>
    <row r="47" spans="1:24" x14ac:dyDescent="0.15">
      <c r="A47" s="51" t="str">
        <f t="shared" ref="A47:B47" si="126">A33</f>
        <v>令和2年</v>
      </c>
      <c r="B47" s="77" t="str">
        <f t="shared" si="126"/>
        <v>Ｒ2年</v>
      </c>
      <c r="C47" s="62">
        <v>6</v>
      </c>
      <c r="D47" s="62">
        <v>11</v>
      </c>
      <c r="E47" s="62">
        <v>20</v>
      </c>
      <c r="F47" s="62">
        <v>39</v>
      </c>
      <c r="G47" s="62">
        <v>28</v>
      </c>
      <c r="H47" s="62">
        <v>27</v>
      </c>
      <c r="I47" s="62">
        <v>21</v>
      </c>
      <c r="J47" s="62">
        <v>21</v>
      </c>
      <c r="K47" s="62">
        <v>0</v>
      </c>
      <c r="L47" s="66">
        <f t="shared" si="115"/>
        <v>173</v>
      </c>
      <c r="N47" s="8"/>
      <c r="O47" s="51" t="str">
        <f t="shared" si="116"/>
        <v>令和2年</v>
      </c>
      <c r="P47" s="68">
        <f t="shared" si="117"/>
        <v>3.4682080924855487</v>
      </c>
      <c r="Q47" s="68">
        <f t="shared" si="118"/>
        <v>6.3583815028901727</v>
      </c>
      <c r="R47" s="68">
        <f t="shared" si="119"/>
        <v>11.560693641618498</v>
      </c>
      <c r="S47" s="68">
        <f t="shared" si="120"/>
        <v>22.543352601156069</v>
      </c>
      <c r="T47" s="68">
        <f t="shared" si="121"/>
        <v>16.184971098265898</v>
      </c>
      <c r="U47" s="68">
        <f t="shared" si="122"/>
        <v>15.606936416184972</v>
      </c>
      <c r="V47" s="68">
        <f t="shared" si="123"/>
        <v>12.138728323699421</v>
      </c>
      <c r="W47" s="68">
        <f t="shared" si="124"/>
        <v>12.138728323699421</v>
      </c>
      <c r="X47" s="68">
        <f t="shared" si="125"/>
        <v>100.00000000000001</v>
      </c>
    </row>
    <row r="48" spans="1:24" x14ac:dyDescent="0.15">
      <c r="N48" s="8"/>
    </row>
    <row r="49" spans="1:24" x14ac:dyDescent="0.15">
      <c r="A49" s="7" t="s">
        <v>197</v>
      </c>
      <c r="B49" s="79"/>
      <c r="C49" s="7"/>
      <c r="D49" s="7"/>
      <c r="E49" s="7"/>
      <c r="F49" s="7"/>
      <c r="G49" s="7"/>
      <c r="H49" s="7"/>
      <c r="I49" s="7"/>
      <c r="J49" s="7"/>
      <c r="K49" s="7"/>
      <c r="L49" s="33"/>
      <c r="N49" s="8"/>
      <c r="O49" s="7" t="s">
        <v>198</v>
      </c>
      <c r="P49" s="7"/>
      <c r="Q49" s="7"/>
      <c r="R49" s="7"/>
      <c r="S49" s="33"/>
      <c r="T49" s="33"/>
      <c r="U49" s="33"/>
      <c r="V49" s="33"/>
      <c r="W49" s="33"/>
      <c r="X49" s="7"/>
    </row>
    <row r="50" spans="1:24" x14ac:dyDescent="0.15">
      <c r="A50" s="72"/>
      <c r="B50" s="82"/>
      <c r="C50" s="6" t="s">
        <v>167</v>
      </c>
      <c r="D50" s="6" t="s">
        <v>151</v>
      </c>
      <c r="E50" s="6" t="s">
        <v>152</v>
      </c>
      <c r="F50" s="6" t="s">
        <v>153</v>
      </c>
      <c r="G50" s="6" t="s">
        <v>154</v>
      </c>
      <c r="H50" s="6" t="s">
        <v>155</v>
      </c>
      <c r="I50" s="6" t="s">
        <v>156</v>
      </c>
      <c r="J50" s="6" t="s">
        <v>150</v>
      </c>
      <c r="K50" s="6" t="s">
        <v>8</v>
      </c>
      <c r="L50" s="6" t="s">
        <v>9</v>
      </c>
      <c r="N50" s="8"/>
      <c r="O50" s="5"/>
      <c r="P50" s="6" t="s">
        <v>167</v>
      </c>
      <c r="Q50" s="6" t="s">
        <v>151</v>
      </c>
      <c r="R50" s="6" t="s">
        <v>152</v>
      </c>
      <c r="S50" s="6" t="s">
        <v>153</v>
      </c>
      <c r="T50" s="6" t="s">
        <v>154</v>
      </c>
      <c r="U50" s="6" t="s">
        <v>155</v>
      </c>
      <c r="V50" s="6" t="s">
        <v>156</v>
      </c>
      <c r="W50" s="6" t="s">
        <v>150</v>
      </c>
      <c r="X50" s="6" t="s">
        <v>9</v>
      </c>
    </row>
    <row r="51" spans="1:24" x14ac:dyDescent="0.15">
      <c r="A51" s="60" t="str">
        <f>A37</f>
        <v>平成22年</v>
      </c>
      <c r="B51" s="81" t="str">
        <f>B37</f>
        <v>Ｈ22年</v>
      </c>
      <c r="C51" s="62">
        <v>1</v>
      </c>
      <c r="D51" s="62">
        <v>7</v>
      </c>
      <c r="E51" s="62">
        <v>15</v>
      </c>
      <c r="F51" s="62">
        <v>18</v>
      </c>
      <c r="G51" s="62">
        <v>19</v>
      </c>
      <c r="H51" s="62">
        <v>26</v>
      </c>
      <c r="I51" s="62">
        <v>36</v>
      </c>
      <c r="J51" s="62">
        <v>33</v>
      </c>
      <c r="K51" s="62">
        <v>0</v>
      </c>
      <c r="L51" s="65">
        <f>SUM(C51:K51)</f>
        <v>155</v>
      </c>
      <c r="M51" s="51"/>
      <c r="N51" s="8"/>
      <c r="O51" s="60" t="str">
        <f>A51</f>
        <v>平成22年</v>
      </c>
      <c r="P51" s="67">
        <f t="shared" ref="P51:P56" si="127">C51/L51*100</f>
        <v>0.64516129032258063</v>
      </c>
      <c r="Q51" s="67">
        <f t="shared" ref="Q51:Q56" si="128">D51/L51*100</f>
        <v>4.5161290322580641</v>
      </c>
      <c r="R51" s="67">
        <f t="shared" ref="R51:R56" si="129">E51/L51*100</f>
        <v>9.67741935483871</v>
      </c>
      <c r="S51" s="67">
        <f t="shared" ref="S51:S56" si="130">F51/L51*100</f>
        <v>11.612903225806452</v>
      </c>
      <c r="T51" s="67">
        <f t="shared" ref="T51:T56" si="131">G51/L51*100</f>
        <v>12.258064516129032</v>
      </c>
      <c r="U51" s="67">
        <f t="shared" ref="U51:U56" si="132">H51/L51*100</f>
        <v>16.7741935483871</v>
      </c>
      <c r="V51" s="67">
        <f t="shared" ref="V51:V56" si="133">I51/L51*100</f>
        <v>23.225806451612904</v>
      </c>
      <c r="W51" s="67">
        <f t="shared" ref="W51:W56" si="134">J51/L51*100</f>
        <v>21.29032258064516</v>
      </c>
      <c r="X51" s="67">
        <f t="shared" ref="X51:X56" si="135">SUM(P51:W51)</f>
        <v>100</v>
      </c>
    </row>
    <row r="52" spans="1:24" x14ac:dyDescent="0.15">
      <c r="A52" s="51" t="str">
        <f t="shared" ref="A52:B52" si="136">A38</f>
        <v>平成23年</v>
      </c>
      <c r="B52" s="77" t="str">
        <f t="shared" si="136"/>
        <v>Ｈ23年</v>
      </c>
      <c r="C52" s="62">
        <v>0</v>
      </c>
      <c r="D52" s="62">
        <v>7</v>
      </c>
      <c r="E52" s="62">
        <v>8</v>
      </c>
      <c r="F52" s="62">
        <v>14</v>
      </c>
      <c r="G52" s="62">
        <v>12</v>
      </c>
      <c r="H52" s="62">
        <v>17</v>
      </c>
      <c r="I52" s="62">
        <v>26</v>
      </c>
      <c r="J52" s="62">
        <v>33</v>
      </c>
      <c r="K52" s="62">
        <v>0</v>
      </c>
      <c r="L52" s="66">
        <f t="shared" ref="L52:L54" si="137">SUM(C52:K52)</f>
        <v>117</v>
      </c>
      <c r="M52" s="51"/>
      <c r="N52" s="8"/>
      <c r="O52" s="51" t="str">
        <f t="shared" ref="O52:O59" si="138">A52</f>
        <v>平成23年</v>
      </c>
      <c r="P52" s="68">
        <f t="shared" si="127"/>
        <v>0</v>
      </c>
      <c r="Q52" s="68">
        <f t="shared" si="128"/>
        <v>5.982905982905983</v>
      </c>
      <c r="R52" s="68">
        <f t="shared" si="129"/>
        <v>6.8376068376068382</v>
      </c>
      <c r="S52" s="68">
        <f t="shared" si="130"/>
        <v>11.965811965811966</v>
      </c>
      <c r="T52" s="68">
        <f t="shared" si="131"/>
        <v>10.256410256410255</v>
      </c>
      <c r="U52" s="68">
        <f t="shared" si="132"/>
        <v>14.529914529914532</v>
      </c>
      <c r="V52" s="68">
        <f t="shared" si="133"/>
        <v>22.222222222222221</v>
      </c>
      <c r="W52" s="68">
        <f t="shared" si="134"/>
        <v>28.205128205128204</v>
      </c>
      <c r="X52" s="68">
        <f t="shared" si="135"/>
        <v>100</v>
      </c>
    </row>
    <row r="53" spans="1:24" x14ac:dyDescent="0.15">
      <c r="A53" s="51" t="str">
        <f t="shared" ref="A53:B53" si="139">A39</f>
        <v>平成24年</v>
      </c>
      <c r="B53" s="77" t="str">
        <f t="shared" si="139"/>
        <v>Ｈ24年</v>
      </c>
      <c r="C53" s="62">
        <v>2</v>
      </c>
      <c r="D53" s="62">
        <v>6</v>
      </c>
      <c r="E53" s="62">
        <v>9</v>
      </c>
      <c r="F53" s="62">
        <v>13</v>
      </c>
      <c r="G53" s="62">
        <v>15</v>
      </c>
      <c r="H53" s="62">
        <v>17</v>
      </c>
      <c r="I53" s="62">
        <v>17</v>
      </c>
      <c r="J53" s="62">
        <v>22</v>
      </c>
      <c r="K53" s="62">
        <v>0</v>
      </c>
      <c r="L53" s="66">
        <f t="shared" si="137"/>
        <v>101</v>
      </c>
      <c r="M53" s="51"/>
      <c r="N53" s="8"/>
      <c r="O53" s="51" t="str">
        <f t="shared" si="138"/>
        <v>平成24年</v>
      </c>
      <c r="P53" s="68">
        <f t="shared" si="127"/>
        <v>1.9801980198019802</v>
      </c>
      <c r="Q53" s="68">
        <f t="shared" si="128"/>
        <v>5.9405940594059405</v>
      </c>
      <c r="R53" s="68">
        <f t="shared" si="129"/>
        <v>8.9108910891089099</v>
      </c>
      <c r="S53" s="68">
        <f t="shared" si="130"/>
        <v>12.871287128712872</v>
      </c>
      <c r="T53" s="68">
        <f t="shared" si="131"/>
        <v>14.85148514851485</v>
      </c>
      <c r="U53" s="68">
        <f t="shared" si="132"/>
        <v>16.831683168316832</v>
      </c>
      <c r="V53" s="68">
        <f t="shared" si="133"/>
        <v>16.831683168316832</v>
      </c>
      <c r="W53" s="68">
        <f t="shared" si="134"/>
        <v>21.782178217821784</v>
      </c>
      <c r="X53" s="68">
        <f t="shared" si="135"/>
        <v>99.999999999999986</v>
      </c>
    </row>
    <row r="54" spans="1:24" x14ac:dyDescent="0.15">
      <c r="A54" s="51" t="str">
        <f t="shared" ref="A54:B54" si="140">A40</f>
        <v>平成25年</v>
      </c>
      <c r="B54" s="77" t="str">
        <f t="shared" si="140"/>
        <v>Ｈ25年</v>
      </c>
      <c r="C54" s="62">
        <v>1</v>
      </c>
      <c r="D54" s="62">
        <v>2</v>
      </c>
      <c r="E54" s="62">
        <v>7</v>
      </c>
      <c r="F54" s="62">
        <v>7</v>
      </c>
      <c r="G54" s="62">
        <v>12</v>
      </c>
      <c r="H54" s="62">
        <v>19</v>
      </c>
      <c r="I54" s="62">
        <v>25</v>
      </c>
      <c r="J54" s="62">
        <v>29</v>
      </c>
      <c r="K54" s="62">
        <v>0</v>
      </c>
      <c r="L54" s="66">
        <f t="shared" si="137"/>
        <v>102</v>
      </c>
      <c r="M54" s="51"/>
      <c r="N54" s="8"/>
      <c r="O54" s="51" t="str">
        <f t="shared" si="138"/>
        <v>平成25年</v>
      </c>
      <c r="P54" s="68">
        <f t="shared" si="127"/>
        <v>0.98039215686274506</v>
      </c>
      <c r="Q54" s="68">
        <f t="shared" si="128"/>
        <v>1.9607843137254901</v>
      </c>
      <c r="R54" s="68">
        <f t="shared" si="129"/>
        <v>6.8627450980392162</v>
      </c>
      <c r="S54" s="68">
        <f t="shared" si="130"/>
        <v>6.8627450980392162</v>
      </c>
      <c r="T54" s="68">
        <f t="shared" si="131"/>
        <v>11.76470588235294</v>
      </c>
      <c r="U54" s="68">
        <f t="shared" si="132"/>
        <v>18.627450980392158</v>
      </c>
      <c r="V54" s="68">
        <f t="shared" si="133"/>
        <v>24.509803921568626</v>
      </c>
      <c r="W54" s="68">
        <f t="shared" si="134"/>
        <v>28.431372549019606</v>
      </c>
      <c r="X54" s="68">
        <f t="shared" si="135"/>
        <v>100</v>
      </c>
    </row>
    <row r="55" spans="1:24" x14ac:dyDescent="0.15">
      <c r="A55" s="51" t="str">
        <f t="shared" ref="A55:B55" si="141">A41</f>
        <v>平成26年</v>
      </c>
      <c r="B55" s="77" t="str">
        <f t="shared" si="141"/>
        <v>Ｈ26年</v>
      </c>
      <c r="C55" s="62">
        <v>2</v>
      </c>
      <c r="D55" s="62">
        <v>6</v>
      </c>
      <c r="E55" s="62">
        <v>8</v>
      </c>
      <c r="F55" s="62">
        <v>6</v>
      </c>
      <c r="G55" s="62">
        <v>21</v>
      </c>
      <c r="H55" s="62">
        <v>21</v>
      </c>
      <c r="I55" s="62">
        <v>27</v>
      </c>
      <c r="J55" s="62">
        <v>27</v>
      </c>
      <c r="K55" s="62">
        <v>0</v>
      </c>
      <c r="L55" s="66">
        <f t="shared" ref="L55" si="142">SUM(C55:K55)</f>
        <v>118</v>
      </c>
      <c r="M55" s="51"/>
      <c r="N55" s="8"/>
      <c r="O55" s="51" t="str">
        <f t="shared" si="138"/>
        <v>平成26年</v>
      </c>
      <c r="P55" s="68">
        <f t="shared" si="127"/>
        <v>1.6949152542372881</v>
      </c>
      <c r="Q55" s="68">
        <f t="shared" si="128"/>
        <v>5.0847457627118651</v>
      </c>
      <c r="R55" s="68">
        <f t="shared" si="129"/>
        <v>6.7796610169491522</v>
      </c>
      <c r="S55" s="68">
        <f t="shared" si="130"/>
        <v>5.0847457627118651</v>
      </c>
      <c r="T55" s="68">
        <f t="shared" si="131"/>
        <v>17.796610169491526</v>
      </c>
      <c r="U55" s="68">
        <f t="shared" si="132"/>
        <v>17.796610169491526</v>
      </c>
      <c r="V55" s="68">
        <f t="shared" si="133"/>
        <v>22.881355932203391</v>
      </c>
      <c r="W55" s="68">
        <f t="shared" si="134"/>
        <v>22.881355932203391</v>
      </c>
      <c r="X55" s="68">
        <f t="shared" si="135"/>
        <v>100</v>
      </c>
    </row>
    <row r="56" spans="1:24" x14ac:dyDescent="0.15">
      <c r="A56" s="51" t="str">
        <f>A42</f>
        <v>平成27年</v>
      </c>
      <c r="B56" s="77" t="str">
        <f t="shared" ref="B56" si="143">B42</f>
        <v>Ｈ27年</v>
      </c>
      <c r="C56" s="62">
        <v>3</v>
      </c>
      <c r="D56" s="62">
        <v>8</v>
      </c>
      <c r="E56" s="62">
        <v>7</v>
      </c>
      <c r="F56" s="62">
        <v>7</v>
      </c>
      <c r="G56" s="62">
        <v>13</v>
      </c>
      <c r="H56" s="62">
        <v>16</v>
      </c>
      <c r="I56" s="62">
        <v>24</v>
      </c>
      <c r="J56" s="62">
        <v>24</v>
      </c>
      <c r="K56" s="62">
        <v>0</v>
      </c>
      <c r="L56" s="66">
        <f t="shared" ref="L56" si="144">SUM(C56:K56)</f>
        <v>102</v>
      </c>
      <c r="M56" s="51"/>
      <c r="N56" s="8"/>
      <c r="O56" s="51" t="str">
        <f t="shared" si="138"/>
        <v>平成27年</v>
      </c>
      <c r="P56" s="68">
        <f t="shared" si="127"/>
        <v>2.9411764705882351</v>
      </c>
      <c r="Q56" s="68">
        <f t="shared" si="128"/>
        <v>7.8431372549019605</v>
      </c>
      <c r="R56" s="68">
        <f t="shared" si="129"/>
        <v>6.8627450980392162</v>
      </c>
      <c r="S56" s="68">
        <f t="shared" si="130"/>
        <v>6.8627450980392162</v>
      </c>
      <c r="T56" s="68">
        <f t="shared" si="131"/>
        <v>12.745098039215685</v>
      </c>
      <c r="U56" s="68">
        <f t="shared" si="132"/>
        <v>15.686274509803921</v>
      </c>
      <c r="V56" s="68">
        <f t="shared" si="133"/>
        <v>23.52941176470588</v>
      </c>
      <c r="W56" s="68">
        <f t="shared" si="134"/>
        <v>23.52941176470588</v>
      </c>
      <c r="X56" s="68">
        <f t="shared" si="135"/>
        <v>100</v>
      </c>
    </row>
    <row r="57" spans="1:24" x14ac:dyDescent="0.15">
      <c r="A57" s="51" t="str">
        <f t="shared" ref="A57:B57" si="145">A43</f>
        <v>平成28年</v>
      </c>
      <c r="B57" s="77" t="str">
        <f t="shared" si="145"/>
        <v>Ｈ28年</v>
      </c>
      <c r="C57" s="62">
        <v>4</v>
      </c>
      <c r="D57" s="62">
        <v>5</v>
      </c>
      <c r="E57" s="62">
        <v>5</v>
      </c>
      <c r="F57" s="62">
        <v>12</v>
      </c>
      <c r="G57" s="62">
        <v>10</v>
      </c>
      <c r="H57" s="62">
        <v>17</v>
      </c>
      <c r="I57" s="62">
        <v>19</v>
      </c>
      <c r="J57" s="62">
        <v>26</v>
      </c>
      <c r="K57" s="62">
        <v>0</v>
      </c>
      <c r="L57" s="66">
        <f t="shared" ref="L57:L59" si="146">SUM(C57:K57)</f>
        <v>98</v>
      </c>
      <c r="M57" s="51"/>
      <c r="N57" s="8"/>
      <c r="O57" s="51" t="str">
        <f t="shared" si="138"/>
        <v>平成28年</v>
      </c>
      <c r="P57" s="68">
        <f t="shared" ref="P57:P58" si="147">C57/L57*100</f>
        <v>4.0816326530612246</v>
      </c>
      <c r="Q57" s="68">
        <f t="shared" ref="Q57:Q58" si="148">D57/L57*100</f>
        <v>5.1020408163265305</v>
      </c>
      <c r="R57" s="68">
        <f t="shared" ref="R57:R58" si="149">E57/L57*100</f>
        <v>5.1020408163265305</v>
      </c>
      <c r="S57" s="68">
        <f t="shared" ref="S57:S58" si="150">F57/L57*100</f>
        <v>12.244897959183673</v>
      </c>
      <c r="T57" s="68">
        <f t="shared" ref="T57:T58" si="151">G57/L57*100</f>
        <v>10.204081632653061</v>
      </c>
      <c r="U57" s="68">
        <f t="shared" ref="U57:U58" si="152">H57/L57*100</f>
        <v>17.346938775510203</v>
      </c>
      <c r="V57" s="68">
        <f t="shared" ref="V57:V58" si="153">I57/L57*100</f>
        <v>19.387755102040817</v>
      </c>
      <c r="W57" s="68">
        <f t="shared" ref="W57:W58" si="154">J57/L57*100</f>
        <v>26.530612244897959</v>
      </c>
      <c r="X57" s="68">
        <f t="shared" ref="X57:X59" si="155">SUM(P57:W57)</f>
        <v>100</v>
      </c>
    </row>
    <row r="58" spans="1:24" x14ac:dyDescent="0.15">
      <c r="A58" s="51" t="str">
        <f t="shared" ref="A58:B58" si="156">A44</f>
        <v>平成29年</v>
      </c>
      <c r="B58" s="77" t="str">
        <f t="shared" si="156"/>
        <v>Ｈ29年</v>
      </c>
      <c r="C58" s="62">
        <v>1</v>
      </c>
      <c r="D58" s="62">
        <v>3</v>
      </c>
      <c r="E58" s="62">
        <v>6</v>
      </c>
      <c r="F58" s="62">
        <v>7</v>
      </c>
      <c r="G58" s="62">
        <v>14</v>
      </c>
      <c r="H58" s="62">
        <v>11</v>
      </c>
      <c r="I58" s="62">
        <v>19</v>
      </c>
      <c r="J58" s="62">
        <v>28</v>
      </c>
      <c r="K58" s="62">
        <v>0</v>
      </c>
      <c r="L58" s="66">
        <f t="shared" ref="L58" si="157">SUM(C58:K58)</f>
        <v>89</v>
      </c>
      <c r="N58" s="8"/>
      <c r="O58" s="51" t="str">
        <f>A58</f>
        <v>平成29年</v>
      </c>
      <c r="P58" s="68">
        <f t="shared" si="147"/>
        <v>1.1235955056179776</v>
      </c>
      <c r="Q58" s="68">
        <f t="shared" si="148"/>
        <v>3.3707865168539324</v>
      </c>
      <c r="R58" s="68">
        <f t="shared" si="149"/>
        <v>6.7415730337078648</v>
      </c>
      <c r="S58" s="68">
        <f t="shared" si="150"/>
        <v>7.8651685393258424</v>
      </c>
      <c r="T58" s="68">
        <f t="shared" si="151"/>
        <v>15.730337078651685</v>
      </c>
      <c r="U58" s="68">
        <f t="shared" si="152"/>
        <v>12.359550561797752</v>
      </c>
      <c r="V58" s="68">
        <f t="shared" si="153"/>
        <v>21.348314606741571</v>
      </c>
      <c r="W58" s="68">
        <f t="shared" si="154"/>
        <v>31.460674157303369</v>
      </c>
      <c r="X58" s="68">
        <f>SUM(P58:W58)</f>
        <v>100</v>
      </c>
    </row>
    <row r="59" spans="1:24" x14ac:dyDescent="0.15">
      <c r="A59" s="51" t="str">
        <f t="shared" ref="A59:B59" si="158">A45</f>
        <v>平成30年</v>
      </c>
      <c r="B59" s="77" t="str">
        <f t="shared" si="158"/>
        <v>Ｈ30年</v>
      </c>
      <c r="C59" s="62">
        <v>1</v>
      </c>
      <c r="D59" s="62">
        <v>6</v>
      </c>
      <c r="E59" s="62">
        <v>7</v>
      </c>
      <c r="F59" s="62">
        <v>8</v>
      </c>
      <c r="G59" s="62">
        <v>12</v>
      </c>
      <c r="H59" s="62">
        <v>14</v>
      </c>
      <c r="I59" s="62">
        <v>13</v>
      </c>
      <c r="J59" s="62">
        <v>30</v>
      </c>
      <c r="K59" s="62">
        <v>0</v>
      </c>
      <c r="L59" s="66">
        <f t="shared" si="146"/>
        <v>91</v>
      </c>
      <c r="N59" s="8"/>
      <c r="O59" s="51" t="str">
        <f t="shared" si="138"/>
        <v>平成30年</v>
      </c>
      <c r="P59" s="68">
        <f t="shared" ref="P59" si="159">C59/L59*100</f>
        <v>1.098901098901099</v>
      </c>
      <c r="Q59" s="68">
        <f t="shared" ref="Q59" si="160">D59/L59*100</f>
        <v>6.593406593406594</v>
      </c>
      <c r="R59" s="68">
        <f t="shared" ref="R59" si="161">E59/L59*100</f>
        <v>7.6923076923076925</v>
      </c>
      <c r="S59" s="68">
        <f t="shared" ref="S59" si="162">F59/L59*100</f>
        <v>8.791208791208792</v>
      </c>
      <c r="T59" s="68">
        <f t="shared" ref="T59" si="163">G59/L59*100</f>
        <v>13.186813186813188</v>
      </c>
      <c r="U59" s="68">
        <f t="shared" ref="U59" si="164">H59/L59*100</f>
        <v>15.384615384615385</v>
      </c>
      <c r="V59" s="68">
        <f t="shared" ref="V59" si="165">I59/L59*100</f>
        <v>14.285714285714285</v>
      </c>
      <c r="W59" s="68">
        <f t="shared" ref="W59" si="166">J59/L59*100</f>
        <v>32.967032967032964</v>
      </c>
      <c r="X59" s="68">
        <f t="shared" si="155"/>
        <v>100</v>
      </c>
    </row>
    <row r="60" spans="1:24" x14ac:dyDescent="0.15">
      <c r="A60" s="51" t="str">
        <f t="shared" ref="A60:B60" si="167">A46</f>
        <v>令和元年</v>
      </c>
      <c r="B60" s="77" t="str">
        <f t="shared" si="167"/>
        <v>Ｒ元年</v>
      </c>
      <c r="C60" s="62">
        <v>3</v>
      </c>
      <c r="D60" s="62">
        <v>9</v>
      </c>
      <c r="E60" s="62">
        <v>7</v>
      </c>
      <c r="F60" s="62">
        <v>5</v>
      </c>
      <c r="G60" s="62">
        <v>8</v>
      </c>
      <c r="H60" s="62">
        <v>10</v>
      </c>
      <c r="I60" s="62">
        <v>16</v>
      </c>
      <c r="J60" s="62">
        <v>18</v>
      </c>
      <c r="K60" s="62">
        <v>0</v>
      </c>
      <c r="L60" s="66">
        <f t="shared" ref="L60:L61" si="168">SUM(C60:K60)</f>
        <v>76</v>
      </c>
      <c r="N60" s="8"/>
      <c r="O60" s="51" t="str">
        <f t="shared" ref="O60:O61" si="169">A60</f>
        <v>令和元年</v>
      </c>
      <c r="P60" s="68">
        <f t="shared" ref="P60:P61" si="170">C60/L60*100</f>
        <v>3.9473684210526314</v>
      </c>
      <c r="Q60" s="68">
        <f t="shared" ref="Q60:Q61" si="171">D60/L60*100</f>
        <v>11.842105263157894</v>
      </c>
      <c r="R60" s="68">
        <f t="shared" ref="R60:R61" si="172">E60/L60*100</f>
        <v>9.2105263157894726</v>
      </c>
      <c r="S60" s="68">
        <f t="shared" ref="S60:S61" si="173">F60/L60*100</f>
        <v>6.5789473684210522</v>
      </c>
      <c r="T60" s="68">
        <f t="shared" ref="T60:T61" si="174">G60/L60*100</f>
        <v>10.526315789473683</v>
      </c>
      <c r="U60" s="68">
        <f t="shared" ref="U60:U61" si="175">H60/L60*100</f>
        <v>13.157894736842104</v>
      </c>
      <c r="V60" s="68">
        <f t="shared" ref="V60:V61" si="176">I60/L60*100</f>
        <v>21.052631578947366</v>
      </c>
      <c r="W60" s="68">
        <f t="shared" ref="W60:W61" si="177">J60/L60*100</f>
        <v>23.684210526315788</v>
      </c>
      <c r="X60" s="68">
        <f t="shared" ref="X60:X61" si="178">SUM(P60:W60)</f>
        <v>100</v>
      </c>
    </row>
    <row r="61" spans="1:24" x14ac:dyDescent="0.15">
      <c r="A61" s="51" t="str">
        <f t="shared" ref="A61:B61" si="179">A47</f>
        <v>令和2年</v>
      </c>
      <c r="B61" s="77" t="str">
        <f t="shared" si="179"/>
        <v>Ｒ2年</v>
      </c>
      <c r="C61" s="62">
        <v>3</v>
      </c>
      <c r="D61" s="62">
        <v>5</v>
      </c>
      <c r="E61" s="62">
        <v>3</v>
      </c>
      <c r="F61" s="62">
        <v>15</v>
      </c>
      <c r="G61" s="62">
        <v>13</v>
      </c>
      <c r="H61" s="62">
        <v>14</v>
      </c>
      <c r="I61" s="62">
        <v>15</v>
      </c>
      <c r="J61" s="62">
        <v>24</v>
      </c>
      <c r="K61" s="62">
        <v>0</v>
      </c>
      <c r="L61" s="66">
        <f t="shared" si="168"/>
        <v>92</v>
      </c>
      <c r="N61" s="8"/>
      <c r="O61" s="51" t="str">
        <f t="shared" si="169"/>
        <v>令和2年</v>
      </c>
      <c r="P61" s="68">
        <f t="shared" si="170"/>
        <v>3.2608695652173911</v>
      </c>
      <c r="Q61" s="68">
        <f t="shared" si="171"/>
        <v>5.4347826086956523</v>
      </c>
      <c r="R61" s="68">
        <f t="shared" si="172"/>
        <v>3.2608695652173911</v>
      </c>
      <c r="S61" s="68">
        <f t="shared" si="173"/>
        <v>16.304347826086957</v>
      </c>
      <c r="T61" s="68">
        <f t="shared" si="174"/>
        <v>14.130434782608695</v>
      </c>
      <c r="U61" s="68">
        <f t="shared" si="175"/>
        <v>15.217391304347828</v>
      </c>
      <c r="V61" s="68">
        <f t="shared" si="176"/>
        <v>16.304347826086957</v>
      </c>
      <c r="W61" s="68">
        <f t="shared" si="177"/>
        <v>26.086956521739129</v>
      </c>
      <c r="X61" s="68">
        <f t="shared" si="178"/>
        <v>100</v>
      </c>
    </row>
    <row r="62" spans="1:24" x14ac:dyDescent="0.15">
      <c r="N62" s="8"/>
    </row>
    <row r="63" spans="1:24" x14ac:dyDescent="0.15">
      <c r="N63" s="8"/>
    </row>
    <row r="64" spans="1:24" x14ac:dyDescent="0.15">
      <c r="A64" s="7" t="s">
        <v>81</v>
      </c>
      <c r="B64" s="79"/>
      <c r="C64" s="7"/>
      <c r="D64" s="7"/>
      <c r="E64" s="7"/>
      <c r="F64" s="47"/>
      <c r="N64" s="8"/>
      <c r="O64" s="7" t="s">
        <v>82</v>
      </c>
      <c r="P64" s="7"/>
      <c r="Q64" s="7"/>
      <c r="R64" s="7"/>
      <c r="S64" s="7"/>
    </row>
    <row r="65" spans="1:19" ht="22.5" x14ac:dyDescent="0.15">
      <c r="A65" s="75"/>
      <c r="B65" s="82"/>
      <c r="C65" s="55" t="s">
        <v>10</v>
      </c>
      <c r="D65" s="56" t="s">
        <v>11</v>
      </c>
      <c r="E65" s="56" t="s">
        <v>8</v>
      </c>
      <c r="F65" s="56" t="s">
        <v>9</v>
      </c>
      <c r="G65" s="87" t="s">
        <v>177</v>
      </c>
      <c r="N65" s="8"/>
      <c r="O65" s="54"/>
      <c r="P65" s="55" t="s">
        <v>10</v>
      </c>
      <c r="Q65" s="56" t="s">
        <v>11</v>
      </c>
      <c r="R65" s="56" t="s">
        <v>9</v>
      </c>
    </row>
    <row r="66" spans="1:19" ht="13.5" customHeight="1" x14ac:dyDescent="0.15">
      <c r="A66" s="51" t="str">
        <f t="shared" ref="A66:B74" si="180">A51</f>
        <v>平成22年</v>
      </c>
      <c r="B66" s="77" t="str">
        <f t="shared" si="180"/>
        <v>Ｈ22年</v>
      </c>
      <c r="C66" s="62">
        <f t="shared" ref="C66:E66" si="181">C80+C94</f>
        <v>367</v>
      </c>
      <c r="D66" s="62">
        <f t="shared" si="181"/>
        <v>68</v>
      </c>
      <c r="E66" s="62">
        <f t="shared" si="181"/>
        <v>4</v>
      </c>
      <c r="F66" s="66">
        <f t="shared" ref="F66:F73" si="182">SUM(C66:E66)</f>
        <v>439</v>
      </c>
      <c r="G66" s="66">
        <f t="shared" ref="G66:G73" si="183">SUM(C66:D66)</f>
        <v>435</v>
      </c>
      <c r="N66" s="8"/>
      <c r="O66" s="60" t="str">
        <f>A66</f>
        <v>平成22年</v>
      </c>
      <c r="P66" s="67">
        <f t="shared" ref="P66:P73" si="184">C66/G66*100</f>
        <v>84.367816091954012</v>
      </c>
      <c r="Q66" s="67">
        <f t="shared" ref="Q66:Q73" si="185">D66/G66*100</f>
        <v>15.632183908045977</v>
      </c>
      <c r="R66" s="67">
        <f>SUM(P66:Q66)</f>
        <v>99.999999999999986</v>
      </c>
    </row>
    <row r="67" spans="1:19" x14ac:dyDescent="0.15">
      <c r="A67" s="51" t="str">
        <f t="shared" si="180"/>
        <v>平成23年</v>
      </c>
      <c r="B67" s="77" t="str">
        <f t="shared" si="180"/>
        <v>Ｈ23年</v>
      </c>
      <c r="C67" s="62">
        <f t="shared" ref="C67:E67" si="186">C81+C95</f>
        <v>313</v>
      </c>
      <c r="D67" s="62">
        <f t="shared" si="186"/>
        <v>78</v>
      </c>
      <c r="E67" s="62">
        <f t="shared" si="186"/>
        <v>0</v>
      </c>
      <c r="F67" s="66">
        <f t="shared" si="182"/>
        <v>391</v>
      </c>
      <c r="G67" s="66">
        <f t="shared" si="183"/>
        <v>391</v>
      </c>
      <c r="N67" s="8"/>
      <c r="O67" s="51" t="str">
        <f t="shared" ref="O67:O74" si="187">A67</f>
        <v>平成23年</v>
      </c>
      <c r="P67" s="68">
        <f t="shared" si="184"/>
        <v>80.051150895140665</v>
      </c>
      <c r="Q67" s="68">
        <f t="shared" si="185"/>
        <v>19.948849104859335</v>
      </c>
      <c r="R67" s="68">
        <f t="shared" ref="R67:R74" si="188">SUM(P67:Q67)</f>
        <v>100</v>
      </c>
    </row>
    <row r="68" spans="1:19" x14ac:dyDescent="0.15">
      <c r="A68" s="51" t="str">
        <f t="shared" si="180"/>
        <v>平成24年</v>
      </c>
      <c r="B68" s="77" t="str">
        <f t="shared" si="180"/>
        <v>Ｈ24年</v>
      </c>
      <c r="C68" s="62">
        <f t="shared" ref="C68:E68" si="189">C82+C96</f>
        <v>290</v>
      </c>
      <c r="D68" s="62">
        <f t="shared" si="189"/>
        <v>52</v>
      </c>
      <c r="E68" s="62">
        <f t="shared" si="189"/>
        <v>0</v>
      </c>
      <c r="F68" s="66">
        <f t="shared" si="182"/>
        <v>342</v>
      </c>
      <c r="G68" s="66">
        <f t="shared" si="183"/>
        <v>342</v>
      </c>
      <c r="N68" s="8"/>
      <c r="O68" s="51" t="str">
        <f t="shared" si="187"/>
        <v>平成24年</v>
      </c>
      <c r="P68" s="68">
        <f t="shared" si="184"/>
        <v>84.795321637426895</v>
      </c>
      <c r="Q68" s="68">
        <f t="shared" si="185"/>
        <v>15.204678362573098</v>
      </c>
      <c r="R68" s="68">
        <f t="shared" si="188"/>
        <v>100</v>
      </c>
    </row>
    <row r="69" spans="1:19" x14ac:dyDescent="0.15">
      <c r="A69" s="51" t="str">
        <f t="shared" si="180"/>
        <v>平成25年</v>
      </c>
      <c r="B69" s="77" t="str">
        <f t="shared" si="180"/>
        <v>Ｈ25年</v>
      </c>
      <c r="C69" s="62">
        <f t="shared" ref="C69:E69" si="190">C83+C97</f>
        <v>298</v>
      </c>
      <c r="D69" s="62">
        <f t="shared" si="190"/>
        <v>62</v>
      </c>
      <c r="E69" s="62">
        <f t="shared" si="190"/>
        <v>1</v>
      </c>
      <c r="F69" s="66">
        <f t="shared" si="182"/>
        <v>361</v>
      </c>
      <c r="G69" s="66">
        <f t="shared" si="183"/>
        <v>360</v>
      </c>
      <c r="N69" s="8"/>
      <c r="O69" s="51" t="str">
        <f t="shared" si="187"/>
        <v>平成25年</v>
      </c>
      <c r="P69" s="68">
        <f t="shared" si="184"/>
        <v>82.777777777777771</v>
      </c>
      <c r="Q69" s="68">
        <f t="shared" si="185"/>
        <v>17.222222222222221</v>
      </c>
      <c r="R69" s="68">
        <f t="shared" si="188"/>
        <v>100</v>
      </c>
    </row>
    <row r="70" spans="1:19" x14ac:dyDescent="0.15">
      <c r="A70" s="51" t="str">
        <f t="shared" si="180"/>
        <v>平成26年</v>
      </c>
      <c r="B70" s="77" t="str">
        <f t="shared" si="180"/>
        <v>Ｈ26年</v>
      </c>
      <c r="C70" s="62">
        <f t="shared" ref="C70:E70" si="191">C84+C98</f>
        <v>277</v>
      </c>
      <c r="D70" s="62">
        <f t="shared" si="191"/>
        <v>74</v>
      </c>
      <c r="E70" s="62">
        <f t="shared" si="191"/>
        <v>3</v>
      </c>
      <c r="F70" s="66">
        <f t="shared" si="182"/>
        <v>354</v>
      </c>
      <c r="G70" s="66">
        <f t="shared" si="183"/>
        <v>351</v>
      </c>
      <c r="N70" s="8"/>
      <c r="O70" s="51" t="str">
        <f t="shared" si="187"/>
        <v>平成26年</v>
      </c>
      <c r="P70" s="68">
        <f t="shared" si="184"/>
        <v>78.917378917378926</v>
      </c>
      <c r="Q70" s="68">
        <f t="shared" si="185"/>
        <v>21.082621082621085</v>
      </c>
      <c r="R70" s="68">
        <f t="shared" si="188"/>
        <v>100.00000000000001</v>
      </c>
    </row>
    <row r="71" spans="1:19" x14ac:dyDescent="0.15">
      <c r="A71" s="51" t="str">
        <f t="shared" si="180"/>
        <v>平成27年</v>
      </c>
      <c r="B71" s="77" t="str">
        <f t="shared" si="180"/>
        <v>Ｈ27年</v>
      </c>
      <c r="C71" s="62">
        <f t="shared" ref="C71:E71" si="192">C85+C99</f>
        <v>241</v>
      </c>
      <c r="D71" s="62">
        <f t="shared" si="192"/>
        <v>62</v>
      </c>
      <c r="E71" s="62">
        <f t="shared" si="192"/>
        <v>0</v>
      </c>
      <c r="F71" s="66">
        <f t="shared" si="182"/>
        <v>303</v>
      </c>
      <c r="G71" s="66">
        <f t="shared" si="183"/>
        <v>303</v>
      </c>
      <c r="N71" s="8"/>
      <c r="O71" s="51" t="str">
        <f t="shared" si="187"/>
        <v>平成27年</v>
      </c>
      <c r="P71" s="68">
        <f t="shared" si="184"/>
        <v>79.537953795379536</v>
      </c>
      <c r="Q71" s="68">
        <f t="shared" si="185"/>
        <v>20.462046204620464</v>
      </c>
      <c r="R71" s="68">
        <f t="shared" si="188"/>
        <v>100</v>
      </c>
    </row>
    <row r="72" spans="1:19" x14ac:dyDescent="0.15">
      <c r="A72" s="51" t="str">
        <f t="shared" si="180"/>
        <v>平成28年</v>
      </c>
      <c r="B72" s="77" t="str">
        <f t="shared" si="180"/>
        <v>Ｈ28年</v>
      </c>
      <c r="C72" s="62">
        <f t="shared" ref="C72:E72" si="193">C86+C100</f>
        <v>230</v>
      </c>
      <c r="D72" s="62">
        <f t="shared" si="193"/>
        <v>72</v>
      </c>
      <c r="E72" s="62">
        <f t="shared" si="193"/>
        <v>0</v>
      </c>
      <c r="F72" s="66">
        <f t="shared" si="182"/>
        <v>302</v>
      </c>
      <c r="G72" s="66">
        <f t="shared" si="183"/>
        <v>302</v>
      </c>
      <c r="N72" s="8"/>
      <c r="O72" s="51" t="str">
        <f t="shared" si="187"/>
        <v>平成28年</v>
      </c>
      <c r="P72" s="68">
        <f t="shared" si="184"/>
        <v>76.158940397350989</v>
      </c>
      <c r="Q72" s="68">
        <f t="shared" si="185"/>
        <v>23.841059602649008</v>
      </c>
      <c r="R72" s="68">
        <f t="shared" si="188"/>
        <v>100</v>
      </c>
    </row>
    <row r="73" spans="1:19" x14ac:dyDescent="0.15">
      <c r="A73" s="51" t="str">
        <f t="shared" si="180"/>
        <v>平成29年</v>
      </c>
      <c r="B73" s="77" t="str">
        <f t="shared" si="180"/>
        <v>Ｈ29年</v>
      </c>
      <c r="C73" s="62">
        <f t="shared" ref="C73:E73" si="194">C87+C101</f>
        <v>199</v>
      </c>
      <c r="D73" s="62">
        <f t="shared" si="194"/>
        <v>65</v>
      </c>
      <c r="E73" s="62">
        <f t="shared" si="194"/>
        <v>0</v>
      </c>
      <c r="F73" s="66">
        <f t="shared" si="182"/>
        <v>264</v>
      </c>
      <c r="G73" s="66">
        <f t="shared" si="183"/>
        <v>264</v>
      </c>
      <c r="N73" s="8"/>
      <c r="O73" s="51" t="str">
        <f t="shared" si="187"/>
        <v>平成29年</v>
      </c>
      <c r="P73" s="68">
        <f t="shared" si="184"/>
        <v>75.378787878787875</v>
      </c>
      <c r="Q73" s="68">
        <f t="shared" si="185"/>
        <v>24.621212121212121</v>
      </c>
      <c r="R73" s="68">
        <f t="shared" ref="R73" si="195">SUM(P73:Q73)</f>
        <v>100</v>
      </c>
    </row>
    <row r="74" spans="1:19" x14ac:dyDescent="0.15">
      <c r="A74" s="51" t="str">
        <f t="shared" si="180"/>
        <v>平成30年</v>
      </c>
      <c r="B74" s="77" t="str">
        <f t="shared" si="180"/>
        <v>Ｈ30年</v>
      </c>
      <c r="C74" s="62">
        <f>C88+C102</f>
        <v>202</v>
      </c>
      <c r="D74" s="62">
        <f t="shared" ref="D74:E74" si="196">D88+D102</f>
        <v>60</v>
      </c>
      <c r="E74" s="62">
        <f t="shared" si="196"/>
        <v>0</v>
      </c>
      <c r="F74" s="66">
        <f>SUM(C74:E74)</f>
        <v>262</v>
      </c>
      <c r="G74" s="66">
        <f>SUM(C74:D74)</f>
        <v>262</v>
      </c>
      <c r="N74" s="8"/>
      <c r="O74" s="51" t="str">
        <f t="shared" si="187"/>
        <v>平成30年</v>
      </c>
      <c r="P74" s="68">
        <f t="shared" ref="P74" si="197">C74/G74*100</f>
        <v>77.099236641221367</v>
      </c>
      <c r="Q74" s="68">
        <f t="shared" ref="Q74" si="198">D74/G74*100</f>
        <v>22.900763358778626</v>
      </c>
      <c r="R74" s="68">
        <f t="shared" si="188"/>
        <v>100</v>
      </c>
    </row>
    <row r="75" spans="1:19" x14ac:dyDescent="0.15">
      <c r="A75" s="51" t="str">
        <f t="shared" ref="A75:B75" si="199">A60</f>
        <v>令和元年</v>
      </c>
      <c r="B75" s="77" t="str">
        <f t="shared" si="199"/>
        <v>Ｒ元年</v>
      </c>
      <c r="C75" s="62">
        <f t="shared" ref="C75:E76" si="200">C89+C103</f>
        <v>207</v>
      </c>
      <c r="D75" s="62">
        <f t="shared" si="200"/>
        <v>59</v>
      </c>
      <c r="E75" s="62">
        <f t="shared" si="200"/>
        <v>0</v>
      </c>
      <c r="F75" s="66">
        <f t="shared" ref="F75:F76" si="201">SUM(C75:E75)</f>
        <v>266</v>
      </c>
      <c r="G75" s="66">
        <f t="shared" ref="G75:G76" si="202">SUM(C75:D75)</f>
        <v>266</v>
      </c>
      <c r="N75" s="8"/>
      <c r="O75" s="51" t="str">
        <f t="shared" ref="O75:O76" si="203">A75</f>
        <v>令和元年</v>
      </c>
      <c r="P75" s="68">
        <f t="shared" ref="P75:P76" si="204">C75/G75*100</f>
        <v>77.819548872180462</v>
      </c>
      <c r="Q75" s="68">
        <f t="shared" ref="Q75:Q76" si="205">D75/G75*100</f>
        <v>22.180451127819548</v>
      </c>
      <c r="R75" s="68">
        <f t="shared" ref="R75:R76" si="206">SUM(P75:Q75)</f>
        <v>100.00000000000001</v>
      </c>
    </row>
    <row r="76" spans="1:19" x14ac:dyDescent="0.15">
      <c r="A76" s="51" t="str">
        <f t="shared" ref="A76" si="207">A61</f>
        <v>令和2年</v>
      </c>
      <c r="B76" s="77" t="str">
        <f>B61</f>
        <v>Ｒ2年</v>
      </c>
      <c r="C76" s="62">
        <f t="shared" si="200"/>
        <v>190</v>
      </c>
      <c r="D76" s="62">
        <f t="shared" si="200"/>
        <v>75</v>
      </c>
      <c r="E76" s="62">
        <f t="shared" si="200"/>
        <v>0</v>
      </c>
      <c r="F76" s="66">
        <f t="shared" si="201"/>
        <v>265</v>
      </c>
      <c r="G76" s="66">
        <f t="shared" si="202"/>
        <v>265</v>
      </c>
      <c r="N76" s="8"/>
      <c r="O76" s="51" t="str">
        <f t="shared" si="203"/>
        <v>令和2年</v>
      </c>
      <c r="P76" s="68">
        <f t="shared" si="204"/>
        <v>71.698113207547166</v>
      </c>
      <c r="Q76" s="68">
        <f t="shared" si="205"/>
        <v>28.30188679245283</v>
      </c>
      <c r="R76" s="68">
        <f t="shared" si="206"/>
        <v>100</v>
      </c>
    </row>
    <row r="77" spans="1:19" x14ac:dyDescent="0.15">
      <c r="N77" s="8"/>
    </row>
    <row r="78" spans="1:19" x14ac:dyDescent="0.15">
      <c r="A78" s="7" t="s">
        <v>83</v>
      </c>
      <c r="B78" s="79"/>
      <c r="C78" s="7"/>
      <c r="D78" s="7"/>
      <c r="E78" s="7"/>
      <c r="F78" s="47"/>
      <c r="N78" s="8"/>
      <c r="O78" s="7" t="s">
        <v>84</v>
      </c>
      <c r="P78" s="7"/>
      <c r="Q78" s="7"/>
      <c r="R78" s="7"/>
      <c r="S78" s="7"/>
    </row>
    <row r="79" spans="1:19" ht="21" customHeight="1" x14ac:dyDescent="0.15">
      <c r="A79" s="75"/>
      <c r="B79" s="82"/>
      <c r="C79" s="55" t="s">
        <v>10</v>
      </c>
      <c r="D79" s="56" t="s">
        <v>11</v>
      </c>
      <c r="E79" s="56" t="s">
        <v>8</v>
      </c>
      <c r="F79" s="56" t="s">
        <v>9</v>
      </c>
      <c r="G79" s="57" t="s">
        <v>177</v>
      </c>
      <c r="N79" s="8"/>
      <c r="O79" s="54"/>
      <c r="P79" s="55" t="s">
        <v>10</v>
      </c>
      <c r="Q79" s="56" t="s">
        <v>11</v>
      </c>
      <c r="R79" s="56" t="s">
        <v>9</v>
      </c>
    </row>
    <row r="80" spans="1:19" x14ac:dyDescent="0.15">
      <c r="A80" s="60" t="str">
        <f>A66</f>
        <v>平成22年</v>
      </c>
      <c r="B80" s="81" t="str">
        <f>B66</f>
        <v>Ｈ22年</v>
      </c>
      <c r="C80" s="61">
        <v>236</v>
      </c>
      <c r="D80" s="61">
        <v>44</v>
      </c>
      <c r="E80" s="61">
        <v>4</v>
      </c>
      <c r="F80" s="65">
        <f>SUM(C80:E80)</f>
        <v>284</v>
      </c>
      <c r="G80" s="65">
        <f>SUM(C80:D80)</f>
        <v>280</v>
      </c>
      <c r="N80" s="8"/>
      <c r="O80" s="60" t="str">
        <f>A80</f>
        <v>平成22年</v>
      </c>
      <c r="P80" s="67">
        <f t="shared" ref="P80:P87" si="208">C80/G80*100</f>
        <v>84.285714285714292</v>
      </c>
      <c r="Q80" s="67">
        <f t="shared" ref="Q80:Q87" si="209">D80/G80*100</f>
        <v>15.714285714285714</v>
      </c>
      <c r="R80" s="67">
        <f>SUM(P80:Q80)</f>
        <v>100</v>
      </c>
    </row>
    <row r="81" spans="1:19" x14ac:dyDescent="0.15">
      <c r="A81" s="51" t="str">
        <f t="shared" ref="A81:B81" si="210">A67</f>
        <v>平成23年</v>
      </c>
      <c r="B81" s="77" t="str">
        <f t="shared" si="210"/>
        <v>Ｈ23年</v>
      </c>
      <c r="C81" s="62">
        <v>211</v>
      </c>
      <c r="D81" s="62">
        <v>63</v>
      </c>
      <c r="E81" s="62">
        <v>0</v>
      </c>
      <c r="F81" s="66">
        <f t="shared" ref="F81:F83" si="211">SUM(C81:E81)</f>
        <v>274</v>
      </c>
      <c r="G81" s="66">
        <f t="shared" ref="G81:G85" si="212">SUM(C81:D81)</f>
        <v>274</v>
      </c>
      <c r="N81" s="8"/>
      <c r="O81" s="51" t="str">
        <f t="shared" ref="O81:O88" si="213">A81</f>
        <v>平成23年</v>
      </c>
      <c r="P81" s="68">
        <f t="shared" si="208"/>
        <v>77.007299270072991</v>
      </c>
      <c r="Q81" s="68">
        <f t="shared" si="209"/>
        <v>22.992700729927009</v>
      </c>
      <c r="R81" s="68">
        <f t="shared" ref="R81:R88" si="214">SUM(P81:Q81)</f>
        <v>100</v>
      </c>
    </row>
    <row r="82" spans="1:19" x14ac:dyDescent="0.15">
      <c r="A82" s="51" t="str">
        <f t="shared" ref="A82:B82" si="215">A68</f>
        <v>平成24年</v>
      </c>
      <c r="B82" s="77" t="str">
        <f t="shared" si="215"/>
        <v>Ｈ24年</v>
      </c>
      <c r="C82" s="62">
        <v>199</v>
      </c>
      <c r="D82" s="62">
        <v>42</v>
      </c>
      <c r="E82" s="62">
        <v>0</v>
      </c>
      <c r="F82" s="66">
        <f t="shared" si="211"/>
        <v>241</v>
      </c>
      <c r="G82" s="66">
        <f t="shared" si="212"/>
        <v>241</v>
      </c>
      <c r="N82" s="8"/>
      <c r="O82" s="51" t="str">
        <f t="shared" si="213"/>
        <v>平成24年</v>
      </c>
      <c r="P82" s="68">
        <f t="shared" si="208"/>
        <v>82.572614107883808</v>
      </c>
      <c r="Q82" s="68">
        <f t="shared" si="209"/>
        <v>17.427385892116181</v>
      </c>
      <c r="R82" s="68">
        <f t="shared" si="214"/>
        <v>99.999999999999986</v>
      </c>
    </row>
    <row r="83" spans="1:19" x14ac:dyDescent="0.15">
      <c r="A83" s="51" t="str">
        <f t="shared" ref="A83:B83" si="216">A69</f>
        <v>平成25年</v>
      </c>
      <c r="B83" s="77" t="str">
        <f t="shared" si="216"/>
        <v>Ｈ25年</v>
      </c>
      <c r="C83" s="62">
        <v>211</v>
      </c>
      <c r="D83" s="62">
        <v>47</v>
      </c>
      <c r="E83" s="62">
        <v>1</v>
      </c>
      <c r="F83" s="66">
        <f t="shared" si="211"/>
        <v>259</v>
      </c>
      <c r="G83" s="66">
        <f t="shared" si="212"/>
        <v>258</v>
      </c>
      <c r="N83" s="8"/>
      <c r="O83" s="51" t="str">
        <f t="shared" si="213"/>
        <v>平成25年</v>
      </c>
      <c r="P83" s="68">
        <f t="shared" si="208"/>
        <v>81.782945736434115</v>
      </c>
      <c r="Q83" s="68">
        <f t="shared" si="209"/>
        <v>18.217054263565892</v>
      </c>
      <c r="R83" s="68">
        <f t="shared" si="214"/>
        <v>100</v>
      </c>
    </row>
    <row r="84" spans="1:19" x14ac:dyDescent="0.15">
      <c r="A84" s="51" t="str">
        <f t="shared" ref="A84:B84" si="217">A70</f>
        <v>平成26年</v>
      </c>
      <c r="B84" s="77" t="str">
        <f t="shared" si="217"/>
        <v>Ｈ26年</v>
      </c>
      <c r="C84" s="62">
        <v>188</v>
      </c>
      <c r="D84" s="62">
        <v>46</v>
      </c>
      <c r="E84" s="62">
        <v>2</v>
      </c>
      <c r="F84" s="66">
        <f t="shared" ref="F84" si="218">SUM(C84:E84)</f>
        <v>236</v>
      </c>
      <c r="G84" s="66">
        <f t="shared" si="212"/>
        <v>234</v>
      </c>
      <c r="N84" s="8"/>
      <c r="O84" s="51" t="str">
        <f t="shared" si="213"/>
        <v>平成26年</v>
      </c>
      <c r="P84" s="68">
        <f t="shared" si="208"/>
        <v>80.341880341880341</v>
      </c>
      <c r="Q84" s="68">
        <f t="shared" si="209"/>
        <v>19.658119658119659</v>
      </c>
      <c r="R84" s="68">
        <f t="shared" si="214"/>
        <v>100</v>
      </c>
    </row>
    <row r="85" spans="1:19" x14ac:dyDescent="0.15">
      <c r="A85" s="51" t="str">
        <f t="shared" ref="A85:B85" si="219">A71</f>
        <v>平成27年</v>
      </c>
      <c r="B85" s="77" t="str">
        <f t="shared" si="219"/>
        <v>Ｈ27年</v>
      </c>
      <c r="C85" s="62">
        <v>157</v>
      </c>
      <c r="D85" s="62">
        <v>44</v>
      </c>
      <c r="E85" s="62">
        <v>0</v>
      </c>
      <c r="F85" s="66">
        <f t="shared" ref="F85" si="220">SUM(C85:E85)</f>
        <v>201</v>
      </c>
      <c r="G85" s="66">
        <f t="shared" si="212"/>
        <v>201</v>
      </c>
      <c r="N85" s="8"/>
      <c r="O85" s="51" t="str">
        <f t="shared" si="213"/>
        <v>平成27年</v>
      </c>
      <c r="P85" s="68">
        <f t="shared" si="208"/>
        <v>78.109452736318403</v>
      </c>
      <c r="Q85" s="68">
        <f t="shared" si="209"/>
        <v>21.890547263681594</v>
      </c>
      <c r="R85" s="68">
        <f t="shared" si="214"/>
        <v>100</v>
      </c>
    </row>
    <row r="86" spans="1:19" x14ac:dyDescent="0.15">
      <c r="A86" s="51" t="str">
        <f t="shared" ref="A86:B86" si="221">A72</f>
        <v>平成28年</v>
      </c>
      <c r="B86" s="77" t="str">
        <f t="shared" si="221"/>
        <v>Ｈ28年</v>
      </c>
      <c r="C86" s="62">
        <v>155</v>
      </c>
      <c r="D86" s="62">
        <v>49</v>
      </c>
      <c r="E86" s="62">
        <v>0</v>
      </c>
      <c r="F86" s="66">
        <f t="shared" ref="F86:F87" si="222">SUM(C86:E86)</f>
        <v>204</v>
      </c>
      <c r="G86" s="66">
        <f>SUM(C86:D86)</f>
        <v>204</v>
      </c>
      <c r="N86" s="8"/>
      <c r="O86" s="51" t="str">
        <f t="shared" si="213"/>
        <v>平成28年</v>
      </c>
      <c r="P86" s="68">
        <f t="shared" si="208"/>
        <v>75.980392156862735</v>
      </c>
      <c r="Q86" s="68">
        <f t="shared" si="209"/>
        <v>24.019607843137255</v>
      </c>
      <c r="R86" s="68">
        <f t="shared" si="214"/>
        <v>99.999999999999986</v>
      </c>
    </row>
    <row r="87" spans="1:19" x14ac:dyDescent="0.15">
      <c r="A87" s="51" t="str">
        <f>A73</f>
        <v>平成29年</v>
      </c>
      <c r="B87" s="77" t="str">
        <f t="shared" ref="B87" si="223">B73</f>
        <v>Ｈ29年</v>
      </c>
      <c r="C87" s="62">
        <v>129</v>
      </c>
      <c r="D87" s="62">
        <v>46</v>
      </c>
      <c r="E87" s="62">
        <v>0</v>
      </c>
      <c r="F87" s="66">
        <f t="shared" si="222"/>
        <v>175</v>
      </c>
      <c r="G87" s="66">
        <f>SUM(C87:D87)</f>
        <v>175</v>
      </c>
      <c r="N87" s="8"/>
      <c r="O87" s="51" t="str">
        <f t="shared" ref="O87" si="224">A87</f>
        <v>平成29年</v>
      </c>
      <c r="P87" s="68">
        <f t="shared" si="208"/>
        <v>73.714285714285708</v>
      </c>
      <c r="Q87" s="68">
        <f t="shared" si="209"/>
        <v>26.285714285714285</v>
      </c>
      <c r="R87" s="68">
        <f t="shared" ref="R87" si="225">SUM(P87:Q87)</f>
        <v>100</v>
      </c>
    </row>
    <row r="88" spans="1:19" x14ac:dyDescent="0.15">
      <c r="A88" s="51" t="str">
        <f t="shared" ref="A88:B88" si="226">A74</f>
        <v>平成30年</v>
      </c>
      <c r="B88" s="77" t="str">
        <f t="shared" si="226"/>
        <v>Ｈ30年</v>
      </c>
      <c r="C88" s="62">
        <v>129</v>
      </c>
      <c r="D88" s="62">
        <v>42</v>
      </c>
      <c r="E88" s="62">
        <v>0</v>
      </c>
      <c r="F88" s="66">
        <f t="shared" ref="F88" si="227">SUM(C88:E88)</f>
        <v>171</v>
      </c>
      <c r="G88" s="66">
        <f>SUM(C88:D88)</f>
        <v>171</v>
      </c>
      <c r="N88" s="8"/>
      <c r="O88" s="51" t="str">
        <f t="shared" si="213"/>
        <v>平成30年</v>
      </c>
      <c r="P88" s="68">
        <f t="shared" ref="P88" si="228">C88/G88*100</f>
        <v>75.438596491228068</v>
      </c>
      <c r="Q88" s="68">
        <f t="shared" ref="Q88" si="229">D88/G88*100</f>
        <v>24.561403508771928</v>
      </c>
      <c r="R88" s="68">
        <f t="shared" si="214"/>
        <v>100</v>
      </c>
    </row>
    <row r="89" spans="1:19" x14ac:dyDescent="0.15">
      <c r="A89" s="51" t="str">
        <f t="shared" ref="A89:B89" si="230">A75</f>
        <v>令和元年</v>
      </c>
      <c r="B89" s="77" t="str">
        <f t="shared" si="230"/>
        <v>Ｒ元年</v>
      </c>
      <c r="C89" s="62">
        <v>146</v>
      </c>
      <c r="D89" s="62">
        <v>44</v>
      </c>
      <c r="E89" s="62">
        <v>0</v>
      </c>
      <c r="F89" s="66">
        <f t="shared" ref="F89:F90" si="231">SUM(C89:E89)</f>
        <v>190</v>
      </c>
      <c r="G89" s="66">
        <f t="shared" ref="G89:G90" si="232">SUM(C89:D89)</f>
        <v>190</v>
      </c>
      <c r="N89" s="8"/>
      <c r="O89" s="51" t="str">
        <f t="shared" ref="O89:O90" si="233">A89</f>
        <v>令和元年</v>
      </c>
      <c r="P89" s="68">
        <f t="shared" ref="P89:P90" si="234">C89/G89*100</f>
        <v>76.84210526315789</v>
      </c>
      <c r="Q89" s="68">
        <f t="shared" ref="Q89:Q90" si="235">D89/G89*100</f>
        <v>23.157894736842106</v>
      </c>
      <c r="R89" s="68">
        <f t="shared" ref="R89:R90" si="236">SUM(P89:Q89)</f>
        <v>100</v>
      </c>
    </row>
    <row r="90" spans="1:19" x14ac:dyDescent="0.15">
      <c r="A90" s="51" t="str">
        <f t="shared" ref="A90:B90" si="237">A76</f>
        <v>令和2年</v>
      </c>
      <c r="B90" s="77" t="str">
        <f t="shared" si="237"/>
        <v>Ｒ2年</v>
      </c>
      <c r="C90" s="62">
        <v>120</v>
      </c>
      <c r="D90" s="62">
        <v>53</v>
      </c>
      <c r="E90" s="62">
        <v>0</v>
      </c>
      <c r="F90" s="66">
        <f t="shared" si="231"/>
        <v>173</v>
      </c>
      <c r="G90" s="66">
        <f t="shared" si="232"/>
        <v>173</v>
      </c>
      <c r="N90" s="8"/>
      <c r="O90" s="51" t="str">
        <f t="shared" si="233"/>
        <v>令和2年</v>
      </c>
      <c r="P90" s="68">
        <f t="shared" si="234"/>
        <v>69.364161849710982</v>
      </c>
      <c r="Q90" s="68">
        <f t="shared" si="235"/>
        <v>30.635838150289018</v>
      </c>
      <c r="R90" s="68">
        <f t="shared" si="236"/>
        <v>100</v>
      </c>
    </row>
    <row r="91" spans="1:19" x14ac:dyDescent="0.15">
      <c r="N91" s="8"/>
    </row>
    <row r="92" spans="1:19" x14ac:dyDescent="0.15">
      <c r="A92" s="7" t="s">
        <v>85</v>
      </c>
      <c r="B92" s="79"/>
      <c r="C92" s="7"/>
      <c r="D92" s="7"/>
      <c r="E92" s="7"/>
      <c r="F92" s="47"/>
      <c r="M92" s="51"/>
      <c r="N92" s="8"/>
      <c r="O92" s="7" t="s">
        <v>86</v>
      </c>
      <c r="P92" s="7"/>
      <c r="Q92" s="7"/>
      <c r="R92" s="7"/>
      <c r="S92" s="7"/>
    </row>
    <row r="93" spans="1:19" ht="22.5" x14ac:dyDescent="0.15">
      <c r="A93" s="75"/>
      <c r="B93" s="82"/>
      <c r="C93" s="55" t="s">
        <v>10</v>
      </c>
      <c r="D93" s="56" t="s">
        <v>11</v>
      </c>
      <c r="E93" s="56" t="s">
        <v>8</v>
      </c>
      <c r="F93" s="56" t="s">
        <v>9</v>
      </c>
      <c r="G93" s="57" t="s">
        <v>177</v>
      </c>
      <c r="M93" s="51"/>
      <c r="N93" s="8"/>
      <c r="O93" s="54"/>
      <c r="P93" s="55" t="s">
        <v>10</v>
      </c>
      <c r="Q93" s="56" t="s">
        <v>11</v>
      </c>
      <c r="R93" s="56" t="s">
        <v>9</v>
      </c>
    </row>
    <row r="94" spans="1:19" x14ac:dyDescent="0.15">
      <c r="A94" s="60" t="str">
        <f t="shared" ref="A94:B94" si="238">A80</f>
        <v>平成22年</v>
      </c>
      <c r="B94" s="81" t="str">
        <f t="shared" si="238"/>
        <v>Ｈ22年</v>
      </c>
      <c r="C94" s="61">
        <v>131</v>
      </c>
      <c r="D94" s="61">
        <v>24</v>
      </c>
      <c r="E94" s="61">
        <v>0</v>
      </c>
      <c r="F94" s="65">
        <f>SUM(C94:E94)</f>
        <v>155</v>
      </c>
      <c r="G94" s="65">
        <f>SUM(C94:D94)</f>
        <v>155</v>
      </c>
      <c r="M94" s="51"/>
      <c r="N94" s="8"/>
      <c r="O94" s="60" t="str">
        <f>A94</f>
        <v>平成22年</v>
      </c>
      <c r="P94" s="67">
        <f t="shared" ref="P94:P100" si="239">C94/G94*100</f>
        <v>84.516129032258064</v>
      </c>
      <c r="Q94" s="67">
        <f t="shared" ref="Q94:Q100" si="240">D94/G94*100</f>
        <v>15.483870967741936</v>
      </c>
      <c r="R94" s="67">
        <f>SUM(P94:Q94)</f>
        <v>100</v>
      </c>
    </row>
    <row r="95" spans="1:19" x14ac:dyDescent="0.15">
      <c r="A95" s="51" t="str">
        <f t="shared" ref="A95:B95" si="241">A81</f>
        <v>平成23年</v>
      </c>
      <c r="B95" s="77" t="str">
        <f t="shared" si="241"/>
        <v>Ｈ23年</v>
      </c>
      <c r="C95" s="62">
        <v>102</v>
      </c>
      <c r="D95" s="62">
        <v>15</v>
      </c>
      <c r="E95" s="62">
        <v>0</v>
      </c>
      <c r="F95" s="66">
        <f t="shared" ref="F95:F97" si="242">SUM(C95:E95)</f>
        <v>117</v>
      </c>
      <c r="G95" s="66">
        <f t="shared" ref="G95:G99" si="243">SUM(C95:D95)</f>
        <v>117</v>
      </c>
      <c r="M95" s="51"/>
      <c r="N95" s="8"/>
      <c r="O95" s="51" t="str">
        <f t="shared" ref="O95:O102" si="244">A95</f>
        <v>平成23年</v>
      </c>
      <c r="P95" s="68">
        <f t="shared" si="239"/>
        <v>87.179487179487182</v>
      </c>
      <c r="Q95" s="68">
        <f t="shared" si="240"/>
        <v>12.820512820512819</v>
      </c>
      <c r="R95" s="68">
        <f t="shared" ref="R95:R102" si="245">SUM(P95:Q95)</f>
        <v>100</v>
      </c>
    </row>
    <row r="96" spans="1:19" x14ac:dyDescent="0.15">
      <c r="A96" s="51" t="str">
        <f t="shared" ref="A96:B96" si="246">A82</f>
        <v>平成24年</v>
      </c>
      <c r="B96" s="77" t="str">
        <f t="shared" si="246"/>
        <v>Ｈ24年</v>
      </c>
      <c r="C96" s="62">
        <v>91</v>
      </c>
      <c r="D96" s="62">
        <v>10</v>
      </c>
      <c r="E96" s="62">
        <v>0</v>
      </c>
      <c r="F96" s="66">
        <f t="shared" si="242"/>
        <v>101</v>
      </c>
      <c r="G96" s="66">
        <f t="shared" si="243"/>
        <v>101</v>
      </c>
      <c r="M96" s="51"/>
      <c r="N96" s="8"/>
      <c r="O96" s="51" t="str">
        <f t="shared" si="244"/>
        <v>平成24年</v>
      </c>
      <c r="P96" s="68">
        <f t="shared" si="239"/>
        <v>90.099009900990097</v>
      </c>
      <c r="Q96" s="68">
        <f t="shared" si="240"/>
        <v>9.9009900990099009</v>
      </c>
      <c r="R96" s="68">
        <f t="shared" si="245"/>
        <v>100</v>
      </c>
    </row>
    <row r="97" spans="1:23" x14ac:dyDescent="0.15">
      <c r="A97" s="51" t="str">
        <f t="shared" ref="A97:B97" si="247">A83</f>
        <v>平成25年</v>
      </c>
      <c r="B97" s="77" t="str">
        <f t="shared" si="247"/>
        <v>Ｈ25年</v>
      </c>
      <c r="C97" s="62">
        <v>87</v>
      </c>
      <c r="D97" s="62">
        <v>15</v>
      </c>
      <c r="E97" s="62">
        <v>0</v>
      </c>
      <c r="F97" s="66">
        <f t="shared" si="242"/>
        <v>102</v>
      </c>
      <c r="G97" s="66">
        <f t="shared" si="243"/>
        <v>102</v>
      </c>
      <c r="M97" s="51"/>
      <c r="N97" s="8"/>
      <c r="O97" s="51" t="str">
        <f t="shared" si="244"/>
        <v>平成25年</v>
      </c>
      <c r="P97" s="68">
        <f t="shared" si="239"/>
        <v>85.294117647058826</v>
      </c>
      <c r="Q97" s="68">
        <f t="shared" si="240"/>
        <v>14.705882352941178</v>
      </c>
      <c r="R97" s="68">
        <f t="shared" si="245"/>
        <v>100</v>
      </c>
    </row>
    <row r="98" spans="1:23" x14ac:dyDescent="0.15">
      <c r="A98" s="51" t="str">
        <f t="shared" ref="A98:B98" si="248">A84</f>
        <v>平成26年</v>
      </c>
      <c r="B98" s="77" t="str">
        <f t="shared" si="248"/>
        <v>Ｈ26年</v>
      </c>
      <c r="C98" s="62">
        <v>89</v>
      </c>
      <c r="D98" s="62">
        <v>28</v>
      </c>
      <c r="E98" s="62">
        <v>1</v>
      </c>
      <c r="F98" s="66">
        <f t="shared" ref="F98" si="249">SUM(C98:E98)</f>
        <v>118</v>
      </c>
      <c r="G98" s="66">
        <f t="shared" si="243"/>
        <v>117</v>
      </c>
      <c r="M98" s="51"/>
      <c r="N98" s="8"/>
      <c r="O98" s="51" t="str">
        <f t="shared" si="244"/>
        <v>平成26年</v>
      </c>
      <c r="P98" s="68">
        <f t="shared" si="239"/>
        <v>76.068376068376068</v>
      </c>
      <c r="Q98" s="68">
        <f t="shared" si="240"/>
        <v>23.931623931623932</v>
      </c>
      <c r="R98" s="68">
        <f t="shared" si="245"/>
        <v>100</v>
      </c>
    </row>
    <row r="99" spans="1:23" x14ac:dyDescent="0.15">
      <c r="A99" s="51" t="str">
        <f t="shared" ref="A99:B99" si="250">A85</f>
        <v>平成27年</v>
      </c>
      <c r="B99" s="77" t="str">
        <f t="shared" si="250"/>
        <v>Ｈ27年</v>
      </c>
      <c r="C99" s="62">
        <v>84</v>
      </c>
      <c r="D99" s="62">
        <v>18</v>
      </c>
      <c r="E99" s="62">
        <v>0</v>
      </c>
      <c r="F99" s="66">
        <f t="shared" ref="F99" si="251">SUM(C99:E99)</f>
        <v>102</v>
      </c>
      <c r="G99" s="66">
        <f t="shared" si="243"/>
        <v>102</v>
      </c>
      <c r="M99" s="51"/>
      <c r="N99" s="8"/>
      <c r="O99" s="51" t="str">
        <f t="shared" si="244"/>
        <v>平成27年</v>
      </c>
      <c r="P99" s="68">
        <f t="shared" si="239"/>
        <v>82.35294117647058</v>
      </c>
      <c r="Q99" s="68">
        <f t="shared" si="240"/>
        <v>17.647058823529413</v>
      </c>
      <c r="R99" s="68">
        <f t="shared" si="245"/>
        <v>100</v>
      </c>
    </row>
    <row r="100" spans="1:23" x14ac:dyDescent="0.15">
      <c r="A100" s="51" t="str">
        <f t="shared" ref="A100:B100" si="252">A86</f>
        <v>平成28年</v>
      </c>
      <c r="B100" s="77" t="str">
        <f t="shared" si="252"/>
        <v>Ｈ28年</v>
      </c>
      <c r="C100" s="62">
        <v>75</v>
      </c>
      <c r="D100" s="62">
        <v>23</v>
      </c>
      <c r="E100" s="62">
        <v>0</v>
      </c>
      <c r="F100" s="66">
        <f t="shared" ref="F100" si="253">SUM(C100:E100)</f>
        <v>98</v>
      </c>
      <c r="G100" s="66">
        <f>SUM(C100:D100)</f>
        <v>98</v>
      </c>
      <c r="M100" s="51"/>
      <c r="N100" s="8"/>
      <c r="O100" s="51" t="str">
        <f t="shared" si="244"/>
        <v>平成28年</v>
      </c>
      <c r="P100" s="68">
        <f t="shared" si="239"/>
        <v>76.530612244897952</v>
      </c>
      <c r="Q100" s="68">
        <f t="shared" si="240"/>
        <v>23.469387755102041</v>
      </c>
      <c r="R100" s="68">
        <f t="shared" si="245"/>
        <v>100</v>
      </c>
    </row>
    <row r="101" spans="1:23" x14ac:dyDescent="0.15">
      <c r="A101" s="51" t="str">
        <f t="shared" ref="A101:B101" si="254">A87</f>
        <v>平成29年</v>
      </c>
      <c r="B101" s="77" t="str">
        <f t="shared" si="254"/>
        <v>Ｈ29年</v>
      </c>
      <c r="C101" s="62">
        <v>70</v>
      </c>
      <c r="D101" s="62">
        <v>19</v>
      </c>
      <c r="E101" s="62">
        <v>0</v>
      </c>
      <c r="F101" s="66">
        <f>SUM(C101:E101)</f>
        <v>89</v>
      </c>
      <c r="G101" s="66">
        <f>SUM(C101:D101)</f>
        <v>89</v>
      </c>
      <c r="M101" s="51"/>
      <c r="N101" s="8"/>
      <c r="O101" s="51" t="str">
        <f t="shared" si="244"/>
        <v>平成29年</v>
      </c>
      <c r="P101" s="68">
        <f>C101/G101*100</f>
        <v>78.651685393258433</v>
      </c>
      <c r="Q101" s="68">
        <f>D101/G101*100</f>
        <v>21.348314606741571</v>
      </c>
      <c r="R101" s="68">
        <f>SUM(P101:Q101)</f>
        <v>100</v>
      </c>
    </row>
    <row r="102" spans="1:23" x14ac:dyDescent="0.15">
      <c r="A102" s="51" t="str">
        <f t="shared" ref="A102:B102" si="255">A88</f>
        <v>平成30年</v>
      </c>
      <c r="B102" s="77" t="str">
        <f t="shared" si="255"/>
        <v>Ｈ30年</v>
      </c>
      <c r="C102" s="62">
        <v>73</v>
      </c>
      <c r="D102" s="62">
        <v>18</v>
      </c>
      <c r="E102" s="62">
        <v>0</v>
      </c>
      <c r="F102" s="66">
        <f>SUM(C102:E102)</f>
        <v>91</v>
      </c>
      <c r="G102" s="66">
        <f>SUM(C102:D102)</f>
        <v>91</v>
      </c>
      <c r="M102" s="51"/>
      <c r="N102" s="8"/>
      <c r="O102" s="51" t="str">
        <f t="shared" si="244"/>
        <v>平成30年</v>
      </c>
      <c r="P102" s="68">
        <f>C102/G102*100</f>
        <v>80.219780219780219</v>
      </c>
      <c r="Q102" s="68">
        <f>D102/G102*100</f>
        <v>19.780219780219781</v>
      </c>
      <c r="R102" s="68">
        <f t="shared" si="245"/>
        <v>100</v>
      </c>
    </row>
    <row r="103" spans="1:23" x14ac:dyDescent="0.15">
      <c r="A103" s="51" t="str">
        <f t="shared" ref="A103:B103" si="256">A89</f>
        <v>令和元年</v>
      </c>
      <c r="B103" s="77" t="str">
        <f t="shared" si="256"/>
        <v>Ｒ元年</v>
      </c>
      <c r="C103" s="62">
        <v>61</v>
      </c>
      <c r="D103" s="62">
        <v>15</v>
      </c>
      <c r="E103" s="62">
        <v>0</v>
      </c>
      <c r="F103" s="66">
        <f t="shared" ref="F103:F104" si="257">SUM(C103:E103)</f>
        <v>76</v>
      </c>
      <c r="G103" s="66">
        <f t="shared" ref="G103:G104" si="258">SUM(C103:D103)</f>
        <v>76</v>
      </c>
      <c r="M103" s="51"/>
      <c r="N103" s="8"/>
      <c r="O103" s="51" t="str">
        <f t="shared" ref="O103:O104" si="259">A103</f>
        <v>令和元年</v>
      </c>
      <c r="P103" s="68">
        <f t="shared" ref="P103:P104" si="260">C103/G103*100</f>
        <v>80.26315789473685</v>
      </c>
      <c r="Q103" s="68">
        <f t="shared" ref="Q103:Q104" si="261">D103/G103*100</f>
        <v>19.736842105263158</v>
      </c>
      <c r="R103" s="68">
        <f t="shared" ref="R103:R104" si="262">SUM(P103:Q103)</f>
        <v>100</v>
      </c>
    </row>
    <row r="104" spans="1:23" x14ac:dyDescent="0.15">
      <c r="A104" s="51" t="str">
        <f t="shared" ref="A104:B104" si="263">A90</f>
        <v>令和2年</v>
      </c>
      <c r="B104" s="77" t="str">
        <f t="shared" si="263"/>
        <v>Ｒ2年</v>
      </c>
      <c r="C104" s="62">
        <v>70</v>
      </c>
      <c r="D104" s="62">
        <v>22</v>
      </c>
      <c r="E104" s="62">
        <v>0</v>
      </c>
      <c r="F104" s="66">
        <f t="shared" si="257"/>
        <v>92</v>
      </c>
      <c r="G104" s="66">
        <f t="shared" si="258"/>
        <v>92</v>
      </c>
      <c r="M104" s="51"/>
      <c r="N104" s="8"/>
      <c r="O104" s="51" t="str">
        <f t="shared" si="259"/>
        <v>令和2年</v>
      </c>
      <c r="P104" s="68">
        <f t="shared" si="260"/>
        <v>76.08695652173914</v>
      </c>
      <c r="Q104" s="68">
        <f t="shared" si="261"/>
        <v>23.913043478260871</v>
      </c>
      <c r="R104" s="68">
        <f t="shared" si="262"/>
        <v>100.00000000000001</v>
      </c>
    </row>
    <row r="105" spans="1:23" x14ac:dyDescent="0.15">
      <c r="M105" s="51"/>
      <c r="N105" s="8"/>
    </row>
    <row r="106" spans="1:23" x14ac:dyDescent="0.15">
      <c r="M106" s="51"/>
      <c r="N106" s="8"/>
      <c r="O106" s="9" t="s">
        <v>176</v>
      </c>
      <c r="P106" s="10"/>
      <c r="Q106" s="10"/>
      <c r="R106" s="10"/>
      <c r="S106" s="10"/>
      <c r="T106" s="10"/>
      <c r="U106" s="10"/>
      <c r="V106" s="10"/>
      <c r="W106" s="10"/>
    </row>
  </sheetData>
  <phoneticPr fontId="1"/>
  <pageMargins left="0.51181102362204722" right="0.31496062992125984" top="0.74803149606299213" bottom="0.74803149606299213" header="0.31496062992125984" footer="0.31496062992125984"/>
  <pageSetup paperSize="8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opLeftCell="A58" zoomScaleNormal="100" workbookViewId="0"/>
  </sheetViews>
  <sheetFormatPr defaultRowHeight="13.5" x14ac:dyDescent="0.15"/>
  <cols>
    <col min="2" max="2" width="1.5" style="78" customWidth="1"/>
    <col min="3" max="11" width="9.125" customWidth="1"/>
    <col min="15" max="16" width="3.375" customWidth="1"/>
    <col min="17" max="24" width="9.125" customWidth="1"/>
  </cols>
  <sheetData>
    <row r="1" spans="1:25" ht="17.25" x14ac:dyDescent="0.15">
      <c r="A1" s="48" t="str">
        <f>"３　岩手県・性別・職業別・自殺死亡数・死亡割合("&amp;目次!D5&amp;")"</f>
        <v>３　岩手県・性別・職業別・自殺死亡数・死亡割合(平成22年～令和２年)</v>
      </c>
      <c r="B1" s="76"/>
    </row>
    <row r="3" spans="1:25" x14ac:dyDescent="0.15">
      <c r="A3" s="49" t="s">
        <v>174</v>
      </c>
      <c r="B3" s="77"/>
    </row>
    <row r="5" spans="1:25" x14ac:dyDescent="0.15">
      <c r="A5" s="7" t="s">
        <v>87</v>
      </c>
      <c r="B5" s="7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8"/>
      <c r="Q5" s="7" t="s">
        <v>90</v>
      </c>
      <c r="R5" s="7"/>
      <c r="S5" s="7"/>
      <c r="T5" s="7"/>
      <c r="U5" s="7"/>
      <c r="V5" s="7"/>
      <c r="W5" s="7"/>
      <c r="X5" s="7"/>
      <c r="Y5" s="7"/>
    </row>
    <row r="6" spans="1:25" ht="34.5" customHeight="1" x14ac:dyDescent="0.15">
      <c r="A6" s="69"/>
      <c r="B6" s="83"/>
      <c r="C6" s="19" t="s">
        <v>178</v>
      </c>
      <c r="D6" s="19" t="s">
        <v>179</v>
      </c>
      <c r="E6" s="15" t="s">
        <v>13</v>
      </c>
      <c r="F6" s="13"/>
      <c r="G6" s="13"/>
      <c r="H6" s="13"/>
      <c r="I6" s="13"/>
      <c r="J6" s="13"/>
      <c r="K6" s="14"/>
      <c r="L6" s="28" t="s">
        <v>8</v>
      </c>
      <c r="M6" s="29" t="s">
        <v>9</v>
      </c>
      <c r="N6" s="52" t="s">
        <v>177</v>
      </c>
      <c r="P6" s="8"/>
      <c r="Q6" s="18"/>
      <c r="R6" s="19" t="s">
        <v>178</v>
      </c>
      <c r="S6" s="19" t="s">
        <v>179</v>
      </c>
      <c r="T6" s="15" t="s">
        <v>13</v>
      </c>
      <c r="U6" s="13"/>
      <c r="V6" s="13"/>
      <c r="W6" s="13"/>
      <c r="X6" s="14"/>
      <c r="Y6" s="29" t="s">
        <v>9</v>
      </c>
    </row>
    <row r="7" spans="1:25" ht="24.6" customHeight="1" x14ac:dyDescent="0.15">
      <c r="A7" s="70"/>
      <c r="B7" s="84"/>
      <c r="C7" s="23"/>
      <c r="D7" s="23"/>
      <c r="E7" s="17"/>
      <c r="F7" s="19" t="s">
        <v>180</v>
      </c>
      <c r="G7" s="25" t="s">
        <v>14</v>
      </c>
      <c r="H7" s="26"/>
      <c r="I7" s="26"/>
      <c r="J7" s="26"/>
      <c r="K7" s="14"/>
      <c r="L7" s="22"/>
      <c r="M7" s="22"/>
      <c r="N7" s="22"/>
      <c r="P7" s="8"/>
      <c r="Q7" s="22"/>
      <c r="R7" s="23"/>
      <c r="S7" s="23"/>
      <c r="T7" s="19" t="s">
        <v>180</v>
      </c>
      <c r="U7" s="25" t="s">
        <v>14</v>
      </c>
      <c r="V7" s="26"/>
      <c r="W7" s="26"/>
      <c r="X7" s="14"/>
      <c r="Y7" s="22"/>
    </row>
    <row r="8" spans="1:25" ht="24.6" customHeight="1" x14ac:dyDescent="0.15">
      <c r="A8" s="71"/>
      <c r="B8" s="85"/>
      <c r="C8" s="21"/>
      <c r="D8" s="21"/>
      <c r="E8" s="16"/>
      <c r="F8" s="24"/>
      <c r="G8" s="27"/>
      <c r="H8" s="11" t="s">
        <v>15</v>
      </c>
      <c r="I8" s="31" t="s">
        <v>16</v>
      </c>
      <c r="J8" s="89" t="s">
        <v>17</v>
      </c>
      <c r="K8" s="87" t="s">
        <v>181</v>
      </c>
      <c r="L8" s="20"/>
      <c r="M8" s="20"/>
      <c r="N8" s="20"/>
      <c r="P8" s="8"/>
      <c r="Q8" s="20"/>
      <c r="R8" s="21"/>
      <c r="S8" s="21"/>
      <c r="T8" s="24"/>
      <c r="U8" s="11" t="s">
        <v>15</v>
      </c>
      <c r="V8" s="31" t="s">
        <v>16</v>
      </c>
      <c r="W8" s="89" t="s">
        <v>17</v>
      </c>
      <c r="X8" s="90" t="s">
        <v>181</v>
      </c>
      <c r="Y8" s="20"/>
    </row>
    <row r="9" spans="1:25" x14ac:dyDescent="0.15">
      <c r="A9" s="60" t="s">
        <v>3</v>
      </c>
      <c r="B9" s="81" t="s">
        <v>157</v>
      </c>
      <c r="C9" s="66">
        <f t="shared" ref="C9:D19" si="0">C25+C41</f>
        <v>54</v>
      </c>
      <c r="D9" s="66">
        <f t="shared" si="0"/>
        <v>111</v>
      </c>
      <c r="E9" s="66">
        <f t="shared" ref="E9:E19" si="1">F9+G9</f>
        <v>273</v>
      </c>
      <c r="F9" s="62">
        <f t="shared" ref="F9:F19" si="2">F25+F41</f>
        <v>13</v>
      </c>
      <c r="G9" s="66">
        <f t="shared" ref="G9" si="3">SUM(H9:K9)</f>
        <v>260</v>
      </c>
      <c r="H9" s="62">
        <f t="shared" ref="H9:L19" si="4">H25+H41</f>
        <v>17</v>
      </c>
      <c r="I9" s="62">
        <f t="shared" si="4"/>
        <v>36</v>
      </c>
      <c r="J9" s="62">
        <f t="shared" si="4"/>
        <v>99</v>
      </c>
      <c r="K9" s="62">
        <f t="shared" si="4"/>
        <v>108</v>
      </c>
      <c r="L9" s="62">
        <f t="shared" si="4"/>
        <v>1</v>
      </c>
      <c r="M9" s="66">
        <f t="shared" ref="M9" si="5">C9+D9+E9+L9</f>
        <v>439</v>
      </c>
      <c r="N9" s="66">
        <f t="shared" ref="N9" si="6">C9+D9+E9</f>
        <v>438</v>
      </c>
      <c r="P9" s="8"/>
      <c r="Q9" s="60" t="str">
        <f>A9</f>
        <v>平成22年</v>
      </c>
      <c r="R9" s="67">
        <f>C9/$N$9*100</f>
        <v>12.328767123287671</v>
      </c>
      <c r="S9" s="67">
        <f>D9/$N$9*100</f>
        <v>25.342465753424658</v>
      </c>
      <c r="T9" s="67">
        <f>F9/$N$9*100</f>
        <v>2.968036529680365</v>
      </c>
      <c r="U9" s="67">
        <f>H9/$N$9*100</f>
        <v>3.8812785388127851</v>
      </c>
      <c r="V9" s="67">
        <f>I9/$N$9*100</f>
        <v>8.2191780821917799</v>
      </c>
      <c r="W9" s="67">
        <f>J9/$N$9*100</f>
        <v>22.602739726027394</v>
      </c>
      <c r="X9" s="67">
        <f>K9/$N$9*100</f>
        <v>24.657534246575342</v>
      </c>
      <c r="Y9" s="67">
        <f>SUM(R9:X9)</f>
        <v>100</v>
      </c>
    </row>
    <row r="10" spans="1:25" x14ac:dyDescent="0.15">
      <c r="A10" s="51" t="s">
        <v>4</v>
      </c>
      <c r="B10" s="77" t="s">
        <v>158</v>
      </c>
      <c r="C10" s="66">
        <f t="shared" si="0"/>
        <v>47</v>
      </c>
      <c r="D10" s="66">
        <f t="shared" si="0"/>
        <v>89</v>
      </c>
      <c r="E10" s="66">
        <f t="shared" si="1"/>
        <v>255</v>
      </c>
      <c r="F10" s="62">
        <f t="shared" si="2"/>
        <v>4</v>
      </c>
      <c r="G10" s="66">
        <f t="shared" ref="G10" si="7">SUM(H10:K10)</f>
        <v>251</v>
      </c>
      <c r="H10" s="62">
        <f t="shared" si="4"/>
        <v>25</v>
      </c>
      <c r="I10" s="62">
        <f t="shared" si="4"/>
        <v>19</v>
      </c>
      <c r="J10" s="62">
        <f t="shared" si="4"/>
        <v>94</v>
      </c>
      <c r="K10" s="62">
        <f t="shared" si="4"/>
        <v>113</v>
      </c>
      <c r="L10" s="62">
        <f t="shared" si="4"/>
        <v>0</v>
      </c>
      <c r="M10" s="66">
        <f t="shared" ref="M10" si="8">C10+D10+E10+L10</f>
        <v>391</v>
      </c>
      <c r="N10" s="66">
        <f t="shared" ref="N10" si="9">C10+D10+E10</f>
        <v>391</v>
      </c>
      <c r="P10" s="8"/>
      <c r="Q10" s="51" t="str">
        <f t="shared" ref="Q10:Q19" si="10">A10</f>
        <v>平成23年</v>
      </c>
      <c r="R10" s="68">
        <f>C10/$N$10*100</f>
        <v>12.020460358056265</v>
      </c>
      <c r="S10" s="68">
        <f>D10/$N$10*100</f>
        <v>22.762148337595907</v>
      </c>
      <c r="T10" s="68">
        <f>F10/$N$10*100</f>
        <v>1.0230179028132993</v>
      </c>
      <c r="U10" s="68">
        <f>H10/$N$10*100</f>
        <v>6.3938618925831205</v>
      </c>
      <c r="V10" s="68">
        <f>I10/$N$10*100</f>
        <v>4.859335038363171</v>
      </c>
      <c r="W10" s="68">
        <f>J10/$N$10*100</f>
        <v>24.040920716112531</v>
      </c>
      <c r="X10" s="68">
        <f>K10/$N$10*100</f>
        <v>28.900255754475701</v>
      </c>
      <c r="Y10" s="68">
        <f t="shared" ref="Y10:Y14" si="11">SUM(R10:X10)</f>
        <v>100</v>
      </c>
    </row>
    <row r="11" spans="1:25" x14ac:dyDescent="0.15">
      <c r="A11" s="51" t="s">
        <v>5</v>
      </c>
      <c r="B11" s="77" t="s">
        <v>159</v>
      </c>
      <c r="C11" s="66">
        <f t="shared" si="0"/>
        <v>37</v>
      </c>
      <c r="D11" s="66">
        <f t="shared" si="0"/>
        <v>94</v>
      </c>
      <c r="E11" s="66">
        <f t="shared" si="1"/>
        <v>210</v>
      </c>
      <c r="F11" s="62">
        <f t="shared" si="2"/>
        <v>9</v>
      </c>
      <c r="G11" s="66">
        <f t="shared" ref="G11:G17" si="12">SUM(H11:K11)</f>
        <v>201</v>
      </c>
      <c r="H11" s="62">
        <f t="shared" si="4"/>
        <v>16</v>
      </c>
      <c r="I11" s="62">
        <f t="shared" si="4"/>
        <v>13</v>
      </c>
      <c r="J11" s="62">
        <f t="shared" si="4"/>
        <v>83</v>
      </c>
      <c r="K11" s="62">
        <f t="shared" si="4"/>
        <v>89</v>
      </c>
      <c r="L11" s="62">
        <f t="shared" si="4"/>
        <v>1</v>
      </c>
      <c r="M11" s="66">
        <f t="shared" ref="M11:M13" si="13">C11+D11+E11+L11</f>
        <v>342</v>
      </c>
      <c r="N11" s="66">
        <f t="shared" ref="N11:N17" si="14">C11+D11+E11</f>
        <v>341</v>
      </c>
      <c r="P11" s="8"/>
      <c r="Q11" s="51" t="str">
        <f t="shared" si="10"/>
        <v>平成24年</v>
      </c>
      <c r="R11" s="68">
        <f>C11/$N$11*100</f>
        <v>10.850439882697946</v>
      </c>
      <c r="S11" s="68">
        <f>D11/$N$11*100</f>
        <v>27.565982404692079</v>
      </c>
      <c r="T11" s="68">
        <f>F11/$N$11*100</f>
        <v>2.6392961876832843</v>
      </c>
      <c r="U11" s="68">
        <f>H11/$N$11*100</f>
        <v>4.6920821114369504</v>
      </c>
      <c r="V11" s="68">
        <f>I11/$N$11*100</f>
        <v>3.8123167155425222</v>
      </c>
      <c r="W11" s="68">
        <f>J11/$N$11*100</f>
        <v>24.340175953079179</v>
      </c>
      <c r="X11" s="68">
        <f>K11/$N$11*100</f>
        <v>26.099706744868033</v>
      </c>
      <c r="Y11" s="68">
        <f t="shared" si="11"/>
        <v>100</v>
      </c>
    </row>
    <row r="12" spans="1:25" x14ac:dyDescent="0.15">
      <c r="A12" s="51" t="s">
        <v>71</v>
      </c>
      <c r="B12" s="77" t="s">
        <v>160</v>
      </c>
      <c r="C12" s="66">
        <f t="shared" si="0"/>
        <v>42</v>
      </c>
      <c r="D12" s="66">
        <f t="shared" si="0"/>
        <v>82</v>
      </c>
      <c r="E12" s="66">
        <f t="shared" si="1"/>
        <v>234</v>
      </c>
      <c r="F12" s="62">
        <f t="shared" si="2"/>
        <v>5</v>
      </c>
      <c r="G12" s="66">
        <f t="shared" ref="G12" si="15">SUM(H12:K12)</f>
        <v>229</v>
      </c>
      <c r="H12" s="62">
        <f t="shared" si="4"/>
        <v>21</v>
      </c>
      <c r="I12" s="62">
        <f t="shared" si="4"/>
        <v>24</v>
      </c>
      <c r="J12" s="62">
        <f t="shared" si="4"/>
        <v>109</v>
      </c>
      <c r="K12" s="62">
        <f t="shared" si="4"/>
        <v>75</v>
      </c>
      <c r="L12" s="62">
        <f t="shared" si="4"/>
        <v>3</v>
      </c>
      <c r="M12" s="66">
        <f t="shared" ref="M12" si="16">C12+D12+E12+L12</f>
        <v>361</v>
      </c>
      <c r="N12" s="66">
        <f t="shared" ref="N12" si="17">C12+D12+E12</f>
        <v>358</v>
      </c>
      <c r="P12" s="8"/>
      <c r="Q12" s="51" t="str">
        <f t="shared" si="10"/>
        <v>平成25年</v>
      </c>
      <c r="R12" s="68">
        <f>C12/$N$12*100</f>
        <v>11.731843575418994</v>
      </c>
      <c r="S12" s="68">
        <f>D12/$N$12*100</f>
        <v>22.905027932960895</v>
      </c>
      <c r="T12" s="68">
        <f>F12/$N$12*100</f>
        <v>1.3966480446927374</v>
      </c>
      <c r="U12" s="68">
        <f>H12/$N$12*100</f>
        <v>5.8659217877094969</v>
      </c>
      <c r="V12" s="68">
        <f>I12/$N$12*100</f>
        <v>6.7039106145251397</v>
      </c>
      <c r="W12" s="68">
        <f>J12/$N$12*100</f>
        <v>30.446927374301673</v>
      </c>
      <c r="X12" s="68">
        <f>K12/$N$12*100</f>
        <v>20.949720670391063</v>
      </c>
      <c r="Y12" s="68">
        <f t="shared" si="11"/>
        <v>100</v>
      </c>
    </row>
    <row r="13" spans="1:25" x14ac:dyDescent="0.15">
      <c r="A13" s="51" t="s">
        <v>148</v>
      </c>
      <c r="B13" s="77" t="s">
        <v>161</v>
      </c>
      <c r="C13" s="66">
        <f t="shared" si="0"/>
        <v>39</v>
      </c>
      <c r="D13" s="66">
        <f t="shared" si="0"/>
        <v>88</v>
      </c>
      <c r="E13" s="66">
        <f t="shared" si="1"/>
        <v>226</v>
      </c>
      <c r="F13" s="62">
        <f t="shared" si="2"/>
        <v>7</v>
      </c>
      <c r="G13" s="66">
        <f t="shared" si="12"/>
        <v>219</v>
      </c>
      <c r="H13" s="62">
        <f t="shared" si="4"/>
        <v>14</v>
      </c>
      <c r="I13" s="62">
        <f t="shared" si="4"/>
        <v>23</v>
      </c>
      <c r="J13" s="62">
        <f t="shared" si="4"/>
        <v>120</v>
      </c>
      <c r="K13" s="62">
        <f t="shared" si="4"/>
        <v>62</v>
      </c>
      <c r="L13" s="62">
        <f t="shared" si="4"/>
        <v>1</v>
      </c>
      <c r="M13" s="66">
        <f t="shared" si="13"/>
        <v>354</v>
      </c>
      <c r="N13" s="66">
        <f t="shared" si="14"/>
        <v>353</v>
      </c>
      <c r="P13" s="8"/>
      <c r="Q13" s="51" t="str">
        <f t="shared" si="10"/>
        <v>平成26年</v>
      </c>
      <c r="R13" s="68">
        <f>C13/$N$13*100</f>
        <v>11.048158640226628</v>
      </c>
      <c r="S13" s="68">
        <f>D13/$N$13*100</f>
        <v>24.929178470254957</v>
      </c>
      <c r="T13" s="68">
        <f>F13/$N$13*100</f>
        <v>1.9830028328611897</v>
      </c>
      <c r="U13" s="68">
        <f>H13/$N$13*100</f>
        <v>3.9660056657223794</v>
      </c>
      <c r="V13" s="68">
        <f>I13/$N$13*100</f>
        <v>6.5155807365439093</v>
      </c>
      <c r="W13" s="68">
        <f>J13/$N$13*100</f>
        <v>33.994334277620396</v>
      </c>
      <c r="X13" s="68">
        <f>K13/$N$13*100</f>
        <v>17.563739376770538</v>
      </c>
      <c r="Y13" s="68">
        <f t="shared" si="11"/>
        <v>100</v>
      </c>
    </row>
    <row r="14" spans="1:25" x14ac:dyDescent="0.15">
      <c r="A14" s="51" t="s">
        <v>149</v>
      </c>
      <c r="B14" s="77" t="s">
        <v>162</v>
      </c>
      <c r="C14" s="66">
        <f t="shared" si="0"/>
        <v>28</v>
      </c>
      <c r="D14" s="66">
        <f t="shared" si="0"/>
        <v>72</v>
      </c>
      <c r="E14" s="66">
        <f t="shared" si="1"/>
        <v>203</v>
      </c>
      <c r="F14" s="62">
        <f t="shared" si="2"/>
        <v>9</v>
      </c>
      <c r="G14" s="66">
        <f t="shared" ref="G14" si="18">SUM(H14:K14)</f>
        <v>194</v>
      </c>
      <c r="H14" s="62">
        <f t="shared" si="4"/>
        <v>13</v>
      </c>
      <c r="I14" s="62">
        <f t="shared" si="4"/>
        <v>6</v>
      </c>
      <c r="J14" s="62">
        <f t="shared" si="4"/>
        <v>123</v>
      </c>
      <c r="K14" s="62">
        <f t="shared" si="4"/>
        <v>52</v>
      </c>
      <c r="L14" s="62">
        <f t="shared" si="4"/>
        <v>0</v>
      </c>
      <c r="M14" s="66">
        <f t="shared" ref="M14" si="19">C14+D14+E14+L14</f>
        <v>303</v>
      </c>
      <c r="N14" s="66">
        <f t="shared" ref="N14" si="20">C14+D14+E14</f>
        <v>303</v>
      </c>
      <c r="P14" s="8"/>
      <c r="Q14" s="51" t="str">
        <f t="shared" si="10"/>
        <v>平成27年</v>
      </c>
      <c r="R14" s="68">
        <f>C14/$N$14*100</f>
        <v>9.2409240924092408</v>
      </c>
      <c r="S14" s="68">
        <f>D14/$N$14*100</f>
        <v>23.762376237623762</v>
      </c>
      <c r="T14" s="68">
        <f>F14/$N$14*100</f>
        <v>2.9702970297029703</v>
      </c>
      <c r="U14" s="68">
        <f>H14/$N$14*100</f>
        <v>4.2904290429042904</v>
      </c>
      <c r="V14" s="68">
        <f>I14/$N$14*100</f>
        <v>1.9801980198019802</v>
      </c>
      <c r="W14" s="68">
        <f>J14/$N$14*100</f>
        <v>40.594059405940598</v>
      </c>
      <c r="X14" s="68">
        <f>K14/$N$14*100</f>
        <v>17.161716171617162</v>
      </c>
      <c r="Y14" s="68">
        <f t="shared" si="11"/>
        <v>100</v>
      </c>
    </row>
    <row r="15" spans="1:25" x14ac:dyDescent="0.15">
      <c r="A15" s="51" t="s">
        <v>163</v>
      </c>
      <c r="B15" s="77" t="s">
        <v>164</v>
      </c>
      <c r="C15" s="66">
        <f t="shared" si="0"/>
        <v>27</v>
      </c>
      <c r="D15" s="66">
        <f t="shared" si="0"/>
        <v>92</v>
      </c>
      <c r="E15" s="66">
        <f t="shared" si="1"/>
        <v>183</v>
      </c>
      <c r="F15" s="62">
        <f t="shared" si="2"/>
        <v>6</v>
      </c>
      <c r="G15" s="66">
        <f t="shared" si="12"/>
        <v>177</v>
      </c>
      <c r="H15" s="62">
        <f t="shared" si="4"/>
        <v>14</v>
      </c>
      <c r="I15" s="62">
        <f t="shared" si="4"/>
        <v>11</v>
      </c>
      <c r="J15" s="62">
        <f t="shared" si="4"/>
        <v>109</v>
      </c>
      <c r="K15" s="62">
        <f t="shared" si="4"/>
        <v>43</v>
      </c>
      <c r="L15" s="62">
        <f t="shared" si="4"/>
        <v>0</v>
      </c>
      <c r="M15" s="66">
        <f t="shared" ref="M15" si="21">C15+D15+E15+L15</f>
        <v>302</v>
      </c>
      <c r="N15" s="66">
        <f t="shared" si="14"/>
        <v>302</v>
      </c>
      <c r="P15" s="8"/>
      <c r="Q15" s="51" t="str">
        <f t="shared" si="10"/>
        <v>平成28年</v>
      </c>
      <c r="R15" s="68">
        <f>C15/$N$15*100</f>
        <v>8.9403973509933774</v>
      </c>
      <c r="S15" s="68">
        <f>D15/$N$15*100</f>
        <v>30.463576158940398</v>
      </c>
      <c r="T15" s="68">
        <f>F15/$N$15*100</f>
        <v>1.9867549668874174</v>
      </c>
      <c r="U15" s="68">
        <f>H15/$N$15*100</f>
        <v>4.6357615894039732</v>
      </c>
      <c r="V15" s="68">
        <f>I15/$N$15*100</f>
        <v>3.6423841059602649</v>
      </c>
      <c r="W15" s="68">
        <f>J15/$N$15*100</f>
        <v>36.092715231788084</v>
      </c>
      <c r="X15" s="68">
        <f>K15/$N$15*100</f>
        <v>14.23841059602649</v>
      </c>
      <c r="Y15" s="68">
        <f>SUM(R15:X15)</f>
        <v>100</v>
      </c>
    </row>
    <row r="16" spans="1:25" x14ac:dyDescent="0.15">
      <c r="A16" s="51" t="s">
        <v>169</v>
      </c>
      <c r="B16" s="77" t="s">
        <v>170</v>
      </c>
      <c r="C16" s="66">
        <f t="shared" si="0"/>
        <v>21</v>
      </c>
      <c r="D16" s="66">
        <f t="shared" si="0"/>
        <v>66</v>
      </c>
      <c r="E16" s="66">
        <f t="shared" si="1"/>
        <v>176</v>
      </c>
      <c r="F16" s="62">
        <f t="shared" si="2"/>
        <v>7</v>
      </c>
      <c r="G16" s="66">
        <f t="shared" ref="G16" si="22">SUM(H16:K16)</f>
        <v>169</v>
      </c>
      <c r="H16" s="62">
        <f t="shared" si="4"/>
        <v>17</v>
      </c>
      <c r="I16" s="62">
        <f t="shared" si="4"/>
        <v>1</v>
      </c>
      <c r="J16" s="62">
        <f t="shared" si="4"/>
        <v>117</v>
      </c>
      <c r="K16" s="62">
        <f t="shared" si="4"/>
        <v>34</v>
      </c>
      <c r="L16" s="62">
        <f t="shared" si="4"/>
        <v>1</v>
      </c>
      <c r="M16" s="66">
        <f t="shared" ref="M16" si="23">C16+D16+E16+L16</f>
        <v>264</v>
      </c>
      <c r="N16" s="66">
        <f t="shared" ref="N16" si="24">C16+D16+E16</f>
        <v>263</v>
      </c>
      <c r="P16" s="8"/>
      <c r="Q16" s="51" t="str">
        <f t="shared" si="10"/>
        <v>平成29年</v>
      </c>
      <c r="R16" s="68">
        <f>C16/$N$16*100</f>
        <v>7.9847908745247151</v>
      </c>
      <c r="S16" s="68">
        <f>D16/$N$16*100</f>
        <v>25.095057034220531</v>
      </c>
      <c r="T16" s="68">
        <f>F16/$N$16*100</f>
        <v>2.6615969581749046</v>
      </c>
      <c r="U16" s="68">
        <f>H16/$N$16*100</f>
        <v>6.4638783269961975</v>
      </c>
      <c r="V16" s="68">
        <f>I16/$N$16*100</f>
        <v>0.38022813688212925</v>
      </c>
      <c r="W16" s="68">
        <f>J16/$N$16*100</f>
        <v>44.486692015209123</v>
      </c>
      <c r="X16" s="68">
        <f>K16/$N$16*100</f>
        <v>12.927756653992395</v>
      </c>
      <c r="Y16" s="68">
        <f>SUM(R16:X16)</f>
        <v>99.999999999999986</v>
      </c>
    </row>
    <row r="17" spans="1:36" x14ac:dyDescent="0.15">
      <c r="A17" s="51" t="s">
        <v>171</v>
      </c>
      <c r="B17" s="77" t="s">
        <v>172</v>
      </c>
      <c r="C17" s="66">
        <f t="shared" si="0"/>
        <v>32</v>
      </c>
      <c r="D17" s="66">
        <f t="shared" si="0"/>
        <v>75</v>
      </c>
      <c r="E17" s="66">
        <f t="shared" si="1"/>
        <v>153</v>
      </c>
      <c r="F17" s="62">
        <f t="shared" si="2"/>
        <v>3</v>
      </c>
      <c r="G17" s="66">
        <f t="shared" si="12"/>
        <v>150</v>
      </c>
      <c r="H17" s="62">
        <f t="shared" si="4"/>
        <v>17</v>
      </c>
      <c r="I17" s="62">
        <f t="shared" si="4"/>
        <v>6</v>
      </c>
      <c r="J17" s="62">
        <f t="shared" si="4"/>
        <v>98</v>
      </c>
      <c r="K17" s="62">
        <f t="shared" si="4"/>
        <v>29</v>
      </c>
      <c r="L17" s="62">
        <f t="shared" si="4"/>
        <v>2</v>
      </c>
      <c r="M17" s="66">
        <f t="shared" ref="M17" si="25">C17+D17+E17+L17</f>
        <v>262</v>
      </c>
      <c r="N17" s="66">
        <f t="shared" si="14"/>
        <v>260</v>
      </c>
      <c r="P17" s="8"/>
      <c r="Q17" s="51" t="str">
        <f t="shared" si="10"/>
        <v>平成30年</v>
      </c>
      <c r="R17" s="68">
        <f>C17/$N$17*100</f>
        <v>12.307692307692308</v>
      </c>
      <c r="S17" s="68">
        <f>D17/$N$17*100</f>
        <v>28.846153846153843</v>
      </c>
      <c r="T17" s="68">
        <f>F17/$N$17*100</f>
        <v>1.153846153846154</v>
      </c>
      <c r="U17" s="68">
        <f t="shared" ref="U17:X17" si="26">H17/$N$17*100</f>
        <v>6.5384615384615392</v>
      </c>
      <c r="V17" s="68">
        <f t="shared" si="26"/>
        <v>2.3076923076923079</v>
      </c>
      <c r="W17" s="68">
        <f t="shared" si="26"/>
        <v>37.692307692307693</v>
      </c>
      <c r="X17" s="68">
        <f t="shared" si="26"/>
        <v>11.153846153846155</v>
      </c>
      <c r="Y17" s="68">
        <f t="shared" ref="Y17:Y19" si="27">SUM(R17:X17)</f>
        <v>100</v>
      </c>
    </row>
    <row r="18" spans="1:36" x14ac:dyDescent="0.15">
      <c r="A18" s="51" t="s">
        <v>200</v>
      </c>
      <c r="B18" s="77" t="s">
        <v>210</v>
      </c>
      <c r="C18" s="66">
        <f t="shared" si="0"/>
        <v>24</v>
      </c>
      <c r="D18" s="66">
        <f t="shared" si="0"/>
        <v>68</v>
      </c>
      <c r="E18" s="66">
        <f t="shared" ref="E18" si="28">F18+G18</f>
        <v>172</v>
      </c>
      <c r="F18" s="62">
        <f t="shared" si="2"/>
        <v>12</v>
      </c>
      <c r="G18" s="66">
        <f t="shared" ref="G18" si="29">SUM(H18:K18)</f>
        <v>160</v>
      </c>
      <c r="H18" s="62">
        <f t="shared" si="4"/>
        <v>14</v>
      </c>
      <c r="I18" s="62">
        <f t="shared" si="4"/>
        <v>12</v>
      </c>
      <c r="J18" s="62">
        <f t="shared" si="4"/>
        <v>84</v>
      </c>
      <c r="K18" s="62">
        <f t="shared" si="4"/>
        <v>50</v>
      </c>
      <c r="L18" s="62">
        <f t="shared" si="4"/>
        <v>2</v>
      </c>
      <c r="M18" s="66">
        <f t="shared" ref="M18" si="30">C18+D18+E18+L18</f>
        <v>266</v>
      </c>
      <c r="N18" s="66">
        <f t="shared" ref="N18" si="31">C18+D18+E18</f>
        <v>264</v>
      </c>
      <c r="P18" s="8"/>
      <c r="Q18" s="51" t="str">
        <f t="shared" ref="Q18" si="32">A18</f>
        <v>令和元年</v>
      </c>
      <c r="R18" s="68">
        <f>C18/$N$18*100</f>
        <v>9.0909090909090917</v>
      </c>
      <c r="S18" s="68">
        <f>D18/$N$18*100</f>
        <v>25.757575757575758</v>
      </c>
      <c r="T18" s="68">
        <f>F18/$N$18*100</f>
        <v>4.5454545454545459</v>
      </c>
      <c r="U18" s="68">
        <f>H18/$N$18*100</f>
        <v>5.3030303030303028</v>
      </c>
      <c r="V18" s="68">
        <f>I18/$N$18*100</f>
        <v>4.5454545454545459</v>
      </c>
      <c r="W18" s="68">
        <f>J18/$N$18*100</f>
        <v>31.818181818181817</v>
      </c>
      <c r="X18" s="68">
        <f>K18/$N$18*100</f>
        <v>18.939393939393938</v>
      </c>
      <c r="Y18" s="68">
        <f t="shared" ref="Y18" si="33">SUM(R18:X18)</f>
        <v>100</v>
      </c>
    </row>
    <row r="19" spans="1:36" x14ac:dyDescent="0.15">
      <c r="A19" s="51" t="s">
        <v>199</v>
      </c>
      <c r="B19" s="77" t="s">
        <v>209</v>
      </c>
      <c r="C19" s="66">
        <f t="shared" si="0"/>
        <v>25</v>
      </c>
      <c r="D19" s="66">
        <f t="shared" si="0"/>
        <v>79</v>
      </c>
      <c r="E19" s="66">
        <f t="shared" si="1"/>
        <v>159</v>
      </c>
      <c r="F19" s="62">
        <f t="shared" si="2"/>
        <v>9</v>
      </c>
      <c r="G19" s="66">
        <f t="shared" ref="G19" si="34">SUM(H19:K19)</f>
        <v>150</v>
      </c>
      <c r="H19" s="62">
        <f t="shared" si="4"/>
        <v>9</v>
      </c>
      <c r="I19" s="62">
        <f t="shared" si="4"/>
        <v>10</v>
      </c>
      <c r="J19" s="62">
        <f t="shared" si="4"/>
        <v>94</v>
      </c>
      <c r="K19" s="62">
        <f t="shared" si="4"/>
        <v>37</v>
      </c>
      <c r="L19" s="62">
        <f t="shared" si="4"/>
        <v>2</v>
      </c>
      <c r="M19" s="66">
        <f t="shared" ref="M19" si="35">C19+D19+E19+L19</f>
        <v>265</v>
      </c>
      <c r="N19" s="66">
        <f t="shared" ref="N19" si="36">C19+D19+E19</f>
        <v>263</v>
      </c>
      <c r="P19" s="8"/>
      <c r="Q19" s="51" t="str">
        <f t="shared" si="10"/>
        <v>令和2年</v>
      </c>
      <c r="R19" s="68">
        <f>C19/$N$19*100</f>
        <v>9.5057034220532319</v>
      </c>
      <c r="S19" s="68">
        <f>D19/$N$19*100</f>
        <v>30.038022813688215</v>
      </c>
      <c r="T19" s="68">
        <f>F19/$N$19*100</f>
        <v>3.4220532319391634</v>
      </c>
      <c r="U19" s="68">
        <f>H19/$N$19*100</f>
        <v>3.4220532319391634</v>
      </c>
      <c r="V19" s="68">
        <f>I19/$N$19*100</f>
        <v>3.8022813688212929</v>
      </c>
      <c r="W19" s="68">
        <f>J19/$N$19*100</f>
        <v>35.741444866920155</v>
      </c>
      <c r="X19" s="68">
        <f>K19/$N$19*100</f>
        <v>14.068441064638785</v>
      </c>
      <c r="Y19" s="68">
        <f t="shared" si="27"/>
        <v>100.00000000000001</v>
      </c>
    </row>
    <row r="20" spans="1:36" x14ac:dyDescent="0.15">
      <c r="M20" s="1"/>
      <c r="N20" s="1"/>
      <c r="P20" s="8"/>
      <c r="Y20" s="1"/>
    </row>
    <row r="21" spans="1:36" x14ac:dyDescent="0.15">
      <c r="A21" s="7" t="s">
        <v>88</v>
      </c>
      <c r="B21" s="79"/>
      <c r="C21" s="7"/>
      <c r="D21" s="7"/>
      <c r="E21" s="7"/>
      <c r="F21" s="7"/>
      <c r="G21" s="7"/>
      <c r="H21" s="7"/>
      <c r="I21" s="7"/>
      <c r="J21" s="7"/>
      <c r="K21" s="7"/>
      <c r="L21" s="7"/>
      <c r="M21" s="33"/>
      <c r="N21" s="33"/>
      <c r="P21" s="8"/>
      <c r="Q21" s="7" t="s">
        <v>91</v>
      </c>
      <c r="R21" s="7"/>
      <c r="S21" s="7"/>
      <c r="T21" s="7"/>
      <c r="U21" s="7"/>
      <c r="V21" s="7"/>
      <c r="W21" s="7"/>
      <c r="X21" s="7"/>
      <c r="Y21" s="33"/>
    </row>
    <row r="22" spans="1:36" ht="33.950000000000003" customHeight="1" x14ac:dyDescent="0.15">
      <c r="A22" s="69"/>
      <c r="B22" s="83"/>
      <c r="C22" s="19" t="s">
        <v>178</v>
      </c>
      <c r="D22" s="19" t="s">
        <v>179</v>
      </c>
      <c r="E22" s="15" t="s">
        <v>13</v>
      </c>
      <c r="F22" s="13"/>
      <c r="G22" s="13"/>
      <c r="H22" s="13"/>
      <c r="I22" s="13"/>
      <c r="J22" s="13"/>
      <c r="K22" s="14"/>
      <c r="L22" s="28" t="s">
        <v>8</v>
      </c>
      <c r="M22" s="29" t="s">
        <v>9</v>
      </c>
      <c r="N22" s="52" t="s">
        <v>177</v>
      </c>
      <c r="P22" s="8"/>
      <c r="Q22" s="18"/>
      <c r="R22" s="19" t="s">
        <v>178</v>
      </c>
      <c r="S22" s="19" t="s">
        <v>179</v>
      </c>
      <c r="T22" s="15" t="s">
        <v>13</v>
      </c>
      <c r="U22" s="13"/>
      <c r="V22" s="13"/>
      <c r="W22" s="13"/>
      <c r="X22" s="14"/>
      <c r="Y22" s="29" t="s">
        <v>9</v>
      </c>
      <c r="AB22" s="96" t="s">
        <v>182</v>
      </c>
      <c r="AC22" s="97" t="s">
        <v>187</v>
      </c>
      <c r="AD22" s="97" t="s">
        <v>183</v>
      </c>
      <c r="AE22" s="97" t="s">
        <v>184</v>
      </c>
      <c r="AF22" s="98" t="s">
        <v>185</v>
      </c>
      <c r="AG22" s="98" t="s">
        <v>188</v>
      </c>
      <c r="AH22" s="97" t="s">
        <v>186</v>
      </c>
      <c r="AI22" s="78"/>
      <c r="AJ22" s="78"/>
    </row>
    <row r="23" spans="1:36" ht="24" x14ac:dyDescent="0.15">
      <c r="A23" s="70"/>
      <c r="B23" s="84"/>
      <c r="C23" s="23"/>
      <c r="D23" s="23"/>
      <c r="E23" s="17"/>
      <c r="F23" s="19" t="s">
        <v>180</v>
      </c>
      <c r="G23" s="25" t="s">
        <v>14</v>
      </c>
      <c r="H23" s="26"/>
      <c r="I23" s="26"/>
      <c r="J23" s="26"/>
      <c r="K23" s="14"/>
      <c r="L23" s="22"/>
      <c r="M23" s="22"/>
      <c r="N23" s="22"/>
      <c r="P23" s="8"/>
      <c r="Q23" s="22"/>
      <c r="R23" s="23"/>
      <c r="S23" s="23"/>
      <c r="T23" s="19" t="s">
        <v>180</v>
      </c>
      <c r="U23" s="25" t="s">
        <v>14</v>
      </c>
      <c r="V23" s="26"/>
      <c r="W23" s="26"/>
      <c r="X23" s="14"/>
      <c r="Y23" s="22"/>
      <c r="AB23" s="78"/>
      <c r="AC23" s="78"/>
      <c r="AD23" s="78"/>
      <c r="AE23" s="78"/>
      <c r="AF23" s="78"/>
      <c r="AG23" s="78"/>
      <c r="AH23" s="78"/>
      <c r="AI23" s="78"/>
      <c r="AJ23" s="78"/>
    </row>
    <row r="24" spans="1:36" ht="24.6" customHeight="1" x14ac:dyDescent="0.15">
      <c r="A24" s="71"/>
      <c r="B24" s="85"/>
      <c r="C24" s="21"/>
      <c r="D24" s="21"/>
      <c r="E24" s="16"/>
      <c r="F24" s="24"/>
      <c r="G24" s="27"/>
      <c r="H24" s="11" t="s">
        <v>15</v>
      </c>
      <c r="I24" s="31" t="s">
        <v>16</v>
      </c>
      <c r="J24" s="89" t="s">
        <v>17</v>
      </c>
      <c r="K24" s="87" t="s">
        <v>181</v>
      </c>
      <c r="L24" s="20"/>
      <c r="M24" s="20"/>
      <c r="N24" s="20"/>
      <c r="P24" s="8"/>
      <c r="Q24" s="20"/>
      <c r="R24" s="21"/>
      <c r="S24" s="21"/>
      <c r="T24" s="24"/>
      <c r="U24" s="11" t="s">
        <v>15</v>
      </c>
      <c r="V24" s="31" t="s">
        <v>16</v>
      </c>
      <c r="W24" s="89" t="s">
        <v>17</v>
      </c>
      <c r="X24" s="90" t="s">
        <v>181</v>
      </c>
      <c r="Y24" s="20"/>
      <c r="AB24" s="78"/>
      <c r="AC24" s="78"/>
      <c r="AD24" s="78"/>
      <c r="AE24" s="78"/>
      <c r="AF24" s="78"/>
      <c r="AG24" s="78"/>
      <c r="AH24" s="78"/>
      <c r="AI24" s="78"/>
      <c r="AJ24" s="78"/>
    </row>
    <row r="25" spans="1:36" x14ac:dyDescent="0.15">
      <c r="A25" s="60" t="str">
        <f>A9</f>
        <v>平成22年</v>
      </c>
      <c r="B25" s="81" t="str">
        <f>B9</f>
        <v>Ｈ22年</v>
      </c>
      <c r="C25" s="66">
        <v>47</v>
      </c>
      <c r="D25" s="66">
        <v>84</v>
      </c>
      <c r="E25" s="66">
        <f t="shared" ref="E25:E33" si="37">F25+G25</f>
        <v>152</v>
      </c>
      <c r="F25" s="62">
        <v>12</v>
      </c>
      <c r="G25" s="66">
        <f t="shared" ref="G25:G33" si="38">SUM(H25:K25)</f>
        <v>140</v>
      </c>
      <c r="H25" s="62">
        <v>0</v>
      </c>
      <c r="I25" s="62">
        <v>32</v>
      </c>
      <c r="J25" s="62">
        <v>46</v>
      </c>
      <c r="K25" s="62">
        <v>62</v>
      </c>
      <c r="L25" s="62">
        <v>1</v>
      </c>
      <c r="M25" s="65">
        <f>C25+D25+E25+L25</f>
        <v>284</v>
      </c>
      <c r="N25" s="65">
        <f>C25+D25+E25</f>
        <v>283</v>
      </c>
      <c r="P25" s="8"/>
      <c r="Q25" s="60" t="str">
        <f>A25</f>
        <v>平成22年</v>
      </c>
      <c r="R25" s="67">
        <f>C25/$N$25*100</f>
        <v>16.607773851590103</v>
      </c>
      <c r="S25" s="67">
        <f t="shared" ref="S25" si="39">D25/$N$25*100</f>
        <v>29.681978798586574</v>
      </c>
      <c r="T25" s="67">
        <f>F25/$N$25*100</f>
        <v>4.2402826855123674</v>
      </c>
      <c r="U25" s="67">
        <f>H25/$N$25*100</f>
        <v>0</v>
      </c>
      <c r="V25" s="67">
        <f t="shared" ref="V25:W25" si="40">I25/$N$25*100</f>
        <v>11.307420494699647</v>
      </c>
      <c r="W25" s="67">
        <f t="shared" si="40"/>
        <v>16.25441696113074</v>
      </c>
      <c r="X25" s="67">
        <f>K25/$N$25*100</f>
        <v>21.908127208480565</v>
      </c>
      <c r="Y25" s="67">
        <f>SUM(R25:X25)</f>
        <v>100</v>
      </c>
      <c r="AB25" s="78"/>
      <c r="AC25" s="78"/>
      <c r="AD25" s="78"/>
      <c r="AE25" s="78"/>
      <c r="AF25" s="78"/>
      <c r="AG25" s="78"/>
      <c r="AH25" s="78"/>
      <c r="AI25" s="78"/>
      <c r="AJ25" s="78"/>
    </row>
    <row r="26" spans="1:36" x14ac:dyDescent="0.15">
      <c r="A26" s="51" t="str">
        <f t="shared" ref="A26:B26" si="41">A10</f>
        <v>平成23年</v>
      </c>
      <c r="B26" s="77" t="str">
        <f t="shared" si="41"/>
        <v>Ｈ23年</v>
      </c>
      <c r="C26" s="66">
        <v>40</v>
      </c>
      <c r="D26" s="66">
        <v>78</v>
      </c>
      <c r="E26" s="66">
        <f t="shared" si="37"/>
        <v>156</v>
      </c>
      <c r="F26" s="62">
        <v>3</v>
      </c>
      <c r="G26" s="66">
        <f t="shared" si="38"/>
        <v>153</v>
      </c>
      <c r="H26" s="62">
        <v>0</v>
      </c>
      <c r="I26" s="62">
        <v>17</v>
      </c>
      <c r="J26" s="62">
        <v>53</v>
      </c>
      <c r="K26" s="62">
        <v>83</v>
      </c>
      <c r="L26" s="62">
        <v>0</v>
      </c>
      <c r="M26" s="66">
        <f t="shared" ref="M26:M28" si="42">C26+D26+E26+L26</f>
        <v>274</v>
      </c>
      <c r="N26" s="66">
        <f t="shared" ref="N26:N31" si="43">C26+D26+E26</f>
        <v>274</v>
      </c>
      <c r="P26" s="8"/>
      <c r="Q26" s="51" t="str">
        <f t="shared" ref="Q26:Q33" si="44">A26</f>
        <v>平成23年</v>
      </c>
      <c r="R26" s="68">
        <f>C26/$N$26*100</f>
        <v>14.5985401459854</v>
      </c>
      <c r="S26" s="68">
        <f t="shared" ref="S26" si="45">D26/$N$26*100</f>
        <v>28.467153284671532</v>
      </c>
      <c r="T26" s="68">
        <f>F26/$N$26*100</f>
        <v>1.0948905109489051</v>
      </c>
      <c r="U26" s="68">
        <f>H26/$N$26*100</f>
        <v>0</v>
      </c>
      <c r="V26" s="68">
        <f t="shared" ref="V26:W26" si="46">I26/$N$26*100</f>
        <v>6.2043795620437958</v>
      </c>
      <c r="W26" s="68">
        <f t="shared" si="46"/>
        <v>19.34306569343066</v>
      </c>
      <c r="X26" s="68">
        <f>K26/$N$26*100</f>
        <v>30.29197080291971</v>
      </c>
      <c r="Y26" s="68">
        <f t="shared" ref="Y26:Y31" si="47">SUM(R26:X26)</f>
        <v>100</v>
      </c>
      <c r="AB26" s="78"/>
      <c r="AC26" s="78"/>
      <c r="AD26" s="78"/>
      <c r="AE26" s="78"/>
      <c r="AF26" s="78"/>
      <c r="AG26" s="78"/>
      <c r="AH26" s="78"/>
      <c r="AI26" s="78"/>
      <c r="AJ26" s="78"/>
    </row>
    <row r="27" spans="1:36" x14ac:dyDescent="0.15">
      <c r="A27" s="51" t="str">
        <f t="shared" ref="A27:B27" si="48">A11</f>
        <v>平成24年</v>
      </c>
      <c r="B27" s="77" t="str">
        <f t="shared" si="48"/>
        <v>Ｈ24年</v>
      </c>
      <c r="C27" s="66">
        <v>29</v>
      </c>
      <c r="D27" s="66">
        <v>81</v>
      </c>
      <c r="E27" s="66">
        <f t="shared" si="37"/>
        <v>130</v>
      </c>
      <c r="F27" s="62">
        <v>8</v>
      </c>
      <c r="G27" s="66">
        <f t="shared" si="38"/>
        <v>122</v>
      </c>
      <c r="H27" s="62">
        <v>0</v>
      </c>
      <c r="I27" s="62">
        <v>12</v>
      </c>
      <c r="J27" s="62">
        <v>46</v>
      </c>
      <c r="K27" s="62">
        <v>64</v>
      </c>
      <c r="L27" s="62">
        <v>1</v>
      </c>
      <c r="M27" s="66">
        <f t="shared" si="42"/>
        <v>241</v>
      </c>
      <c r="N27" s="66">
        <f t="shared" si="43"/>
        <v>240</v>
      </c>
      <c r="P27" s="8"/>
      <c r="Q27" s="51" t="str">
        <f t="shared" si="44"/>
        <v>平成24年</v>
      </c>
      <c r="R27" s="68">
        <f>C27/$N$27*100</f>
        <v>12.083333333333334</v>
      </c>
      <c r="S27" s="68">
        <f t="shared" ref="S27" si="49">D27/$N$27*100</f>
        <v>33.75</v>
      </c>
      <c r="T27" s="68">
        <f>F27/$N$27*100</f>
        <v>3.3333333333333335</v>
      </c>
      <c r="U27" s="68">
        <f>H27/$N$27*100</f>
        <v>0</v>
      </c>
      <c r="V27" s="68">
        <f t="shared" ref="V27:W27" si="50">I27/$N$27*100</f>
        <v>5</v>
      </c>
      <c r="W27" s="68">
        <f t="shared" si="50"/>
        <v>19.166666666666668</v>
      </c>
      <c r="X27" s="68">
        <f>K27/$N$27*100</f>
        <v>26.666666666666668</v>
      </c>
      <c r="Y27" s="68">
        <f t="shared" si="47"/>
        <v>100.00000000000001</v>
      </c>
      <c r="AB27" s="78"/>
      <c r="AC27" s="78"/>
      <c r="AD27" s="78"/>
      <c r="AE27" s="78"/>
      <c r="AF27" s="78"/>
      <c r="AG27" s="78"/>
      <c r="AH27" s="78"/>
      <c r="AI27" s="78"/>
      <c r="AJ27" s="78"/>
    </row>
    <row r="28" spans="1:36" x14ac:dyDescent="0.15">
      <c r="A28" s="51" t="str">
        <f t="shared" ref="A28:B28" si="51">A12</f>
        <v>平成25年</v>
      </c>
      <c r="B28" s="77" t="str">
        <f t="shared" si="51"/>
        <v>Ｈ25年</v>
      </c>
      <c r="C28" s="66">
        <v>35</v>
      </c>
      <c r="D28" s="66">
        <v>76</v>
      </c>
      <c r="E28" s="66">
        <f t="shared" si="37"/>
        <v>145</v>
      </c>
      <c r="F28" s="62">
        <v>4</v>
      </c>
      <c r="G28" s="66">
        <f t="shared" si="38"/>
        <v>141</v>
      </c>
      <c r="H28" s="62">
        <v>0</v>
      </c>
      <c r="I28" s="62">
        <v>22</v>
      </c>
      <c r="J28" s="62">
        <v>63</v>
      </c>
      <c r="K28" s="62">
        <v>56</v>
      </c>
      <c r="L28" s="62">
        <v>3</v>
      </c>
      <c r="M28" s="66">
        <f t="shared" si="42"/>
        <v>259</v>
      </c>
      <c r="N28" s="66">
        <f t="shared" si="43"/>
        <v>256</v>
      </c>
      <c r="P28" s="8"/>
      <c r="Q28" s="51" t="str">
        <f t="shared" si="44"/>
        <v>平成25年</v>
      </c>
      <c r="R28" s="68">
        <f>C28/$N$28*100</f>
        <v>13.671875</v>
      </c>
      <c r="S28" s="68">
        <f t="shared" ref="S28" si="52">D28/$N$28*100</f>
        <v>29.6875</v>
      </c>
      <c r="T28" s="68">
        <f>F28/$N$28*100</f>
        <v>1.5625</v>
      </c>
      <c r="U28" s="68">
        <f>H28/$N$28*100</f>
        <v>0</v>
      </c>
      <c r="V28" s="68">
        <f t="shared" ref="V28:W28" si="53">I28/$N$28*100</f>
        <v>8.59375</v>
      </c>
      <c r="W28" s="68">
        <f t="shared" si="53"/>
        <v>24.609375</v>
      </c>
      <c r="X28" s="68">
        <f>K28/$N$28*100</f>
        <v>21.875</v>
      </c>
      <c r="Y28" s="68">
        <f t="shared" si="47"/>
        <v>100</v>
      </c>
      <c r="AB28" s="78"/>
      <c r="AC28" s="78"/>
      <c r="AD28" s="78"/>
      <c r="AE28" s="78"/>
      <c r="AF28" s="78"/>
      <c r="AG28" s="78"/>
      <c r="AH28" s="78"/>
      <c r="AI28" s="78"/>
      <c r="AJ28" s="78"/>
    </row>
    <row r="29" spans="1:36" x14ac:dyDescent="0.15">
      <c r="A29" s="51" t="str">
        <f t="shared" ref="A29:B29" si="54">A13</f>
        <v>平成26年</v>
      </c>
      <c r="B29" s="77" t="str">
        <f t="shared" si="54"/>
        <v>Ｈ26年</v>
      </c>
      <c r="C29" s="66">
        <v>30</v>
      </c>
      <c r="D29" s="66">
        <v>74</v>
      </c>
      <c r="E29" s="66">
        <f t="shared" si="37"/>
        <v>131</v>
      </c>
      <c r="F29" s="62">
        <v>4</v>
      </c>
      <c r="G29" s="66">
        <f t="shared" si="38"/>
        <v>127</v>
      </c>
      <c r="H29" s="62">
        <v>0</v>
      </c>
      <c r="I29" s="62">
        <v>21</v>
      </c>
      <c r="J29" s="62">
        <v>59</v>
      </c>
      <c r="K29" s="62">
        <v>47</v>
      </c>
      <c r="L29" s="62">
        <v>1</v>
      </c>
      <c r="M29" s="66">
        <f t="shared" ref="M29" si="55">C29+D29+E29+L29</f>
        <v>236</v>
      </c>
      <c r="N29" s="66">
        <f t="shared" si="43"/>
        <v>235</v>
      </c>
      <c r="P29" s="8"/>
      <c r="Q29" s="51" t="str">
        <f t="shared" si="44"/>
        <v>平成26年</v>
      </c>
      <c r="R29" s="68">
        <f>C29/$N$29*100</f>
        <v>12.76595744680851</v>
      </c>
      <c r="S29" s="68">
        <f t="shared" ref="S29" si="56">D29/$N$29*100</f>
        <v>31.48936170212766</v>
      </c>
      <c r="T29" s="68">
        <f>F29/$N$29*100</f>
        <v>1.7021276595744681</v>
      </c>
      <c r="U29" s="68">
        <f>H29/$N$29*100</f>
        <v>0</v>
      </c>
      <c r="V29" s="68">
        <f t="shared" ref="V29:W29" si="57">I29/$N$29*100</f>
        <v>8.9361702127659584</v>
      </c>
      <c r="W29" s="68">
        <f t="shared" si="57"/>
        <v>25.106382978723403</v>
      </c>
      <c r="X29" s="68">
        <f>K29/$N$29*100</f>
        <v>20</v>
      </c>
      <c r="Y29" s="68">
        <f t="shared" si="47"/>
        <v>100</v>
      </c>
      <c r="AB29" s="78"/>
      <c r="AC29" s="78"/>
      <c r="AD29" s="78"/>
      <c r="AE29" s="78"/>
      <c r="AF29" s="78"/>
      <c r="AG29" s="78"/>
      <c r="AH29" s="78"/>
      <c r="AI29" s="78"/>
      <c r="AJ29" s="78"/>
    </row>
    <row r="30" spans="1:36" x14ac:dyDescent="0.15">
      <c r="A30" s="51" t="str">
        <f t="shared" ref="A30:B30" si="58">A14</f>
        <v>平成27年</v>
      </c>
      <c r="B30" s="77" t="str">
        <f t="shared" si="58"/>
        <v>Ｈ27年</v>
      </c>
      <c r="C30" s="66">
        <v>26</v>
      </c>
      <c r="D30" s="66">
        <v>63</v>
      </c>
      <c r="E30" s="66">
        <f t="shared" si="37"/>
        <v>112</v>
      </c>
      <c r="F30" s="62">
        <v>4</v>
      </c>
      <c r="G30" s="66">
        <f t="shared" si="38"/>
        <v>108</v>
      </c>
      <c r="H30" s="62">
        <v>0</v>
      </c>
      <c r="I30" s="62">
        <v>4</v>
      </c>
      <c r="J30" s="62">
        <v>68</v>
      </c>
      <c r="K30" s="62">
        <v>36</v>
      </c>
      <c r="L30" s="62">
        <v>0</v>
      </c>
      <c r="M30" s="66">
        <f t="shared" ref="M30" si="59">C30+D30+E30+L30</f>
        <v>201</v>
      </c>
      <c r="N30" s="66">
        <f t="shared" si="43"/>
        <v>201</v>
      </c>
      <c r="P30" s="8"/>
      <c r="Q30" s="51" t="str">
        <f t="shared" si="44"/>
        <v>平成27年</v>
      </c>
      <c r="R30" s="68">
        <f>C30/$N$30*100</f>
        <v>12.935323383084576</v>
      </c>
      <c r="S30" s="68">
        <f t="shared" ref="S30" si="60">D30/$N$30*100</f>
        <v>31.343283582089555</v>
      </c>
      <c r="T30" s="68">
        <f>F30/$N$30*100</f>
        <v>1.9900497512437811</v>
      </c>
      <c r="U30" s="68">
        <f>H30/$N$30*100</f>
        <v>0</v>
      </c>
      <c r="V30" s="68">
        <f t="shared" ref="V30:W30" si="61">I30/$N$30*100</f>
        <v>1.9900497512437811</v>
      </c>
      <c r="W30" s="68">
        <f t="shared" si="61"/>
        <v>33.830845771144283</v>
      </c>
      <c r="X30" s="68">
        <f>K30/$N$30*100</f>
        <v>17.910447761194028</v>
      </c>
      <c r="Y30" s="68">
        <f t="shared" si="47"/>
        <v>100</v>
      </c>
      <c r="AB30" s="78"/>
      <c r="AC30" s="78"/>
      <c r="AD30" s="78"/>
      <c r="AE30" s="78"/>
      <c r="AF30" s="78"/>
      <c r="AG30" s="78"/>
      <c r="AH30" s="78"/>
      <c r="AI30" s="78"/>
      <c r="AJ30" s="78"/>
    </row>
    <row r="31" spans="1:36" x14ac:dyDescent="0.15">
      <c r="A31" s="51" t="str">
        <f t="shared" ref="A31:B31" si="62">A15</f>
        <v>平成28年</v>
      </c>
      <c r="B31" s="77" t="str">
        <f t="shared" si="62"/>
        <v>Ｈ28年</v>
      </c>
      <c r="C31" s="66">
        <v>22</v>
      </c>
      <c r="D31" s="66">
        <v>79</v>
      </c>
      <c r="E31" s="66">
        <f t="shared" si="37"/>
        <v>103</v>
      </c>
      <c r="F31" s="62">
        <v>2</v>
      </c>
      <c r="G31" s="66">
        <f t="shared" si="38"/>
        <v>101</v>
      </c>
      <c r="H31" s="62">
        <v>0</v>
      </c>
      <c r="I31" s="62">
        <v>9</v>
      </c>
      <c r="J31" s="62">
        <v>58</v>
      </c>
      <c r="K31" s="62">
        <v>34</v>
      </c>
      <c r="L31" s="62">
        <v>0</v>
      </c>
      <c r="M31" s="66">
        <f t="shared" ref="M31" si="63">C31+D31+E31+L31</f>
        <v>204</v>
      </c>
      <c r="N31" s="66">
        <f t="shared" si="43"/>
        <v>204</v>
      </c>
      <c r="P31" s="8"/>
      <c r="Q31" s="51" t="str">
        <f t="shared" si="44"/>
        <v>平成28年</v>
      </c>
      <c r="R31" s="68">
        <f>C31/$N$31*100</f>
        <v>10.784313725490197</v>
      </c>
      <c r="S31" s="68">
        <f t="shared" ref="S31" si="64">D31/$N$31*100</f>
        <v>38.725490196078432</v>
      </c>
      <c r="T31" s="68">
        <f>F31/$N$31*100</f>
        <v>0.98039215686274506</v>
      </c>
      <c r="U31" s="68">
        <f>H31/$N$31*100</f>
        <v>0</v>
      </c>
      <c r="V31" s="68">
        <f t="shared" ref="V31:W31" si="65">I31/$N$31*100</f>
        <v>4.4117647058823533</v>
      </c>
      <c r="W31" s="68">
        <f t="shared" si="65"/>
        <v>28.431372549019606</v>
      </c>
      <c r="X31" s="68">
        <f>K31/$N$31*100</f>
        <v>16.666666666666664</v>
      </c>
      <c r="Y31" s="68">
        <f t="shared" si="47"/>
        <v>100</v>
      </c>
      <c r="AB31" s="78"/>
      <c r="AC31" s="78"/>
      <c r="AD31" s="78"/>
      <c r="AE31" s="78"/>
      <c r="AF31" s="78"/>
      <c r="AG31" s="78"/>
      <c r="AH31" s="78"/>
      <c r="AI31" s="78"/>
      <c r="AJ31" s="78"/>
    </row>
    <row r="32" spans="1:36" x14ac:dyDescent="0.15">
      <c r="A32" s="51" t="str">
        <f>A16</f>
        <v>平成29年</v>
      </c>
      <c r="B32" s="77" t="str">
        <f t="shared" ref="B32" si="66">B16</f>
        <v>Ｈ29年</v>
      </c>
      <c r="C32" s="66">
        <v>20</v>
      </c>
      <c r="D32" s="66">
        <v>57</v>
      </c>
      <c r="E32" s="66">
        <f t="shared" si="37"/>
        <v>97</v>
      </c>
      <c r="F32" s="62">
        <v>5</v>
      </c>
      <c r="G32" s="66">
        <f t="shared" si="38"/>
        <v>92</v>
      </c>
      <c r="H32" s="62">
        <v>0</v>
      </c>
      <c r="I32" s="62">
        <v>1</v>
      </c>
      <c r="J32" s="62">
        <v>61</v>
      </c>
      <c r="K32" s="62">
        <v>30</v>
      </c>
      <c r="L32" s="62">
        <v>1</v>
      </c>
      <c r="M32" s="66">
        <f>C32+D32+E32+L32</f>
        <v>175</v>
      </c>
      <c r="N32" s="66">
        <f>C32+D32+E32</f>
        <v>174</v>
      </c>
      <c r="P32" s="8"/>
      <c r="Q32" s="51" t="str">
        <f t="shared" ref="Q32" si="67">A32</f>
        <v>平成29年</v>
      </c>
      <c r="R32" s="68">
        <f>C32/$N$32*100</f>
        <v>11.494252873563218</v>
      </c>
      <c r="S32" s="68">
        <f>D32/$N$32*100</f>
        <v>32.758620689655174</v>
      </c>
      <c r="T32" s="68">
        <f>F32/$N$32*100</f>
        <v>2.8735632183908044</v>
      </c>
      <c r="U32" s="68">
        <f>H32/$N$32*100</f>
        <v>0</v>
      </c>
      <c r="V32" s="68">
        <f>I32/$N$32*100</f>
        <v>0.57471264367816088</v>
      </c>
      <c r="W32" s="68">
        <f>J32/$N$32*100</f>
        <v>35.05747126436782</v>
      </c>
      <c r="X32" s="68">
        <f>K32/$N$32*100</f>
        <v>17.241379310344829</v>
      </c>
      <c r="Y32" s="68">
        <f>SUM(R32:X32)</f>
        <v>100</v>
      </c>
      <c r="AB32" s="78"/>
      <c r="AC32" s="78"/>
      <c r="AD32" s="78"/>
      <c r="AE32" s="78"/>
      <c r="AF32" s="78"/>
      <c r="AG32" s="78"/>
      <c r="AH32" s="78"/>
      <c r="AI32" s="78"/>
      <c r="AJ32" s="78"/>
    </row>
    <row r="33" spans="1:36" x14ac:dyDescent="0.15">
      <c r="A33" s="51" t="str">
        <f t="shared" ref="A33:B33" si="68">A17</f>
        <v>平成30年</v>
      </c>
      <c r="B33" s="77" t="str">
        <f t="shared" si="68"/>
        <v>Ｈ30年</v>
      </c>
      <c r="C33" s="66">
        <v>27</v>
      </c>
      <c r="D33" s="66">
        <v>57</v>
      </c>
      <c r="E33" s="66">
        <f t="shared" si="37"/>
        <v>87</v>
      </c>
      <c r="F33" s="62">
        <v>2</v>
      </c>
      <c r="G33" s="66">
        <f t="shared" si="38"/>
        <v>85</v>
      </c>
      <c r="H33" s="62">
        <v>0</v>
      </c>
      <c r="I33" s="62">
        <v>6</v>
      </c>
      <c r="J33" s="62">
        <v>53</v>
      </c>
      <c r="K33" s="62">
        <v>26</v>
      </c>
      <c r="L33" s="62">
        <v>0</v>
      </c>
      <c r="M33" s="66">
        <f t="shared" ref="M33" si="69">C33+D33+E33+L33</f>
        <v>171</v>
      </c>
      <c r="N33" s="66">
        <f t="shared" ref="N33" si="70">C33+D33+E33</f>
        <v>171</v>
      </c>
      <c r="P33" s="8"/>
      <c r="Q33" s="51" t="str">
        <f t="shared" si="44"/>
        <v>平成30年</v>
      </c>
      <c r="R33" s="68">
        <f>C33/$N$33*100</f>
        <v>15.789473684210526</v>
      </c>
      <c r="S33" s="68">
        <f>D33/$N$33*100</f>
        <v>33.333333333333329</v>
      </c>
      <c r="T33" s="68">
        <f>F33/$N$33*100</f>
        <v>1.1695906432748537</v>
      </c>
      <c r="U33" s="68">
        <f t="shared" ref="U33:X33" si="71">H33/$N$33*100</f>
        <v>0</v>
      </c>
      <c r="V33" s="68">
        <f t="shared" si="71"/>
        <v>3.5087719298245612</v>
      </c>
      <c r="W33" s="68">
        <f t="shared" si="71"/>
        <v>30.994152046783626</v>
      </c>
      <c r="X33" s="68">
        <f t="shared" si="71"/>
        <v>15.204678362573098</v>
      </c>
      <c r="Y33" s="68">
        <f t="shared" ref="Y33" si="72">SUM(R33:X33)</f>
        <v>100</v>
      </c>
      <c r="AB33" s="78"/>
      <c r="AC33" s="78"/>
      <c r="AD33" s="78"/>
      <c r="AE33" s="78"/>
      <c r="AF33" s="78"/>
      <c r="AG33" s="78"/>
      <c r="AH33" s="78"/>
      <c r="AI33" s="78"/>
      <c r="AJ33" s="78"/>
    </row>
    <row r="34" spans="1:36" x14ac:dyDescent="0.15">
      <c r="A34" s="51" t="str">
        <f t="shared" ref="A34:B34" si="73">A18</f>
        <v>令和元年</v>
      </c>
      <c r="B34" s="77" t="str">
        <f t="shared" si="73"/>
        <v>Ｒ元年</v>
      </c>
      <c r="C34" s="66">
        <v>20</v>
      </c>
      <c r="D34" s="66">
        <v>58</v>
      </c>
      <c r="E34" s="66">
        <f t="shared" ref="E34:E35" si="74">F34+G34</f>
        <v>111</v>
      </c>
      <c r="F34" s="62">
        <v>8</v>
      </c>
      <c r="G34" s="66">
        <f t="shared" ref="G34:G35" si="75">SUM(H34:K34)</f>
        <v>103</v>
      </c>
      <c r="H34" s="62">
        <v>0</v>
      </c>
      <c r="I34" s="62">
        <v>12</v>
      </c>
      <c r="J34" s="62">
        <v>58</v>
      </c>
      <c r="K34" s="62">
        <v>33</v>
      </c>
      <c r="L34" s="62">
        <v>1</v>
      </c>
      <c r="M34" s="66">
        <f t="shared" ref="M34:M35" si="76">C34+D34+E34+L34</f>
        <v>190</v>
      </c>
      <c r="N34" s="66">
        <f t="shared" ref="N34:N35" si="77">C34+D34+E34</f>
        <v>189</v>
      </c>
      <c r="P34" s="8"/>
      <c r="Q34" s="51" t="str">
        <f t="shared" ref="Q34:Q35" si="78">A34</f>
        <v>令和元年</v>
      </c>
      <c r="R34" s="68">
        <f>C34/$N$34*100</f>
        <v>10.582010582010582</v>
      </c>
      <c r="S34" s="68">
        <f>D34/$N$34*100</f>
        <v>30.687830687830687</v>
      </c>
      <c r="T34" s="68">
        <f>F34/$N$34*100</f>
        <v>4.2328042328042326</v>
      </c>
      <c r="U34" s="68">
        <f>H34/$N$34*100</f>
        <v>0</v>
      </c>
      <c r="V34" s="68">
        <f>I34/$N$34*100</f>
        <v>6.3492063492063489</v>
      </c>
      <c r="W34" s="68">
        <f>J34/$N$34*100</f>
        <v>30.687830687830687</v>
      </c>
      <c r="X34" s="68">
        <f>K34/$N$34*100</f>
        <v>17.460317460317459</v>
      </c>
      <c r="Y34" s="68">
        <f t="shared" ref="Y34:Y35" si="79">SUM(R34:X34)</f>
        <v>99.999999999999986</v>
      </c>
      <c r="AB34" s="78"/>
      <c r="AC34" s="78"/>
      <c r="AD34" s="78"/>
      <c r="AE34" s="78"/>
      <c r="AF34" s="78"/>
      <c r="AG34" s="78"/>
      <c r="AH34" s="78"/>
      <c r="AI34" s="78"/>
      <c r="AJ34" s="78"/>
    </row>
    <row r="35" spans="1:36" x14ac:dyDescent="0.15">
      <c r="A35" s="51" t="str">
        <f t="shared" ref="A35:B35" si="80">A19</f>
        <v>令和2年</v>
      </c>
      <c r="B35" s="77" t="str">
        <f t="shared" si="80"/>
        <v>Ｒ2年</v>
      </c>
      <c r="C35" s="66">
        <v>22</v>
      </c>
      <c r="D35" s="66">
        <v>59</v>
      </c>
      <c r="E35" s="66">
        <f t="shared" si="74"/>
        <v>91</v>
      </c>
      <c r="F35" s="62">
        <v>6</v>
      </c>
      <c r="G35" s="66">
        <f t="shared" si="75"/>
        <v>85</v>
      </c>
      <c r="H35" s="62">
        <v>0</v>
      </c>
      <c r="I35" s="62">
        <v>10</v>
      </c>
      <c r="J35" s="62">
        <v>50</v>
      </c>
      <c r="K35" s="62">
        <v>25</v>
      </c>
      <c r="L35" s="62">
        <v>1</v>
      </c>
      <c r="M35" s="66">
        <f t="shared" si="76"/>
        <v>173</v>
      </c>
      <c r="N35" s="66">
        <f t="shared" si="77"/>
        <v>172</v>
      </c>
      <c r="P35" s="8"/>
      <c r="Q35" s="51" t="str">
        <f t="shared" si="78"/>
        <v>令和2年</v>
      </c>
      <c r="R35" s="68">
        <f>C35/$N$35*100</f>
        <v>12.790697674418606</v>
      </c>
      <c r="S35" s="68">
        <f>D35/$N$35*100</f>
        <v>34.302325581395351</v>
      </c>
      <c r="T35" s="68">
        <f>F35/$N$35*100</f>
        <v>3.4883720930232558</v>
      </c>
      <c r="U35" s="68">
        <f>H35/$N$35*100</f>
        <v>0</v>
      </c>
      <c r="V35" s="68">
        <f>I35/$N$35*100</f>
        <v>5.8139534883720927</v>
      </c>
      <c r="W35" s="68">
        <f>J35/$N$35*100</f>
        <v>29.069767441860467</v>
      </c>
      <c r="X35" s="68">
        <f>K35/$N$35*100</f>
        <v>14.534883720930234</v>
      </c>
      <c r="Y35" s="68">
        <f t="shared" si="79"/>
        <v>100.00000000000001</v>
      </c>
      <c r="AB35" s="78"/>
      <c r="AC35" s="78"/>
      <c r="AD35" s="78"/>
      <c r="AE35" s="78"/>
      <c r="AF35" s="78"/>
      <c r="AG35" s="78"/>
      <c r="AH35" s="78"/>
      <c r="AI35" s="78"/>
      <c r="AJ35" s="78"/>
    </row>
    <row r="36" spans="1:36" x14ac:dyDescent="0.15">
      <c r="M36" s="1"/>
      <c r="N36" s="1"/>
      <c r="P36" s="8"/>
      <c r="Y36" s="1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x14ac:dyDescent="0.15">
      <c r="A37" s="7" t="s">
        <v>89</v>
      </c>
      <c r="B37" s="79"/>
      <c r="C37" s="7"/>
      <c r="D37" s="7"/>
      <c r="E37" s="7"/>
      <c r="F37" s="7"/>
      <c r="G37" s="7"/>
      <c r="H37" s="7"/>
      <c r="I37" s="7"/>
      <c r="J37" s="7"/>
      <c r="K37" s="7"/>
      <c r="L37" s="7"/>
      <c r="M37" s="33"/>
      <c r="N37" s="33"/>
      <c r="P37" s="8"/>
      <c r="Q37" s="7" t="s">
        <v>92</v>
      </c>
      <c r="R37" s="7"/>
      <c r="S37" s="7"/>
      <c r="T37" s="7"/>
      <c r="U37" s="7"/>
      <c r="V37" s="7"/>
      <c r="W37" s="7"/>
      <c r="X37" s="7"/>
      <c r="Y37" s="33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33.950000000000003" customHeight="1" x14ac:dyDescent="0.15">
      <c r="A38" s="69"/>
      <c r="B38" s="83"/>
      <c r="C38" s="19" t="s">
        <v>178</v>
      </c>
      <c r="D38" s="19" t="s">
        <v>179</v>
      </c>
      <c r="E38" s="15" t="s">
        <v>13</v>
      </c>
      <c r="F38" s="13"/>
      <c r="G38" s="13"/>
      <c r="H38" s="13"/>
      <c r="I38" s="13"/>
      <c r="J38" s="13"/>
      <c r="K38" s="14"/>
      <c r="L38" s="28" t="s">
        <v>8</v>
      </c>
      <c r="M38" s="29" t="s">
        <v>9</v>
      </c>
      <c r="N38" s="52" t="s">
        <v>177</v>
      </c>
      <c r="P38" s="8"/>
      <c r="Q38" s="18"/>
      <c r="R38" s="19" t="s">
        <v>178</v>
      </c>
      <c r="S38" s="19" t="s">
        <v>179</v>
      </c>
      <c r="T38" s="15" t="s">
        <v>13</v>
      </c>
      <c r="U38" s="13"/>
      <c r="V38" s="13"/>
      <c r="W38" s="13"/>
      <c r="X38" s="14"/>
      <c r="Y38" s="29" t="s">
        <v>9</v>
      </c>
      <c r="AB38" s="96" t="s">
        <v>182</v>
      </c>
      <c r="AC38" s="97" t="s">
        <v>187</v>
      </c>
      <c r="AD38" s="97" t="s">
        <v>183</v>
      </c>
      <c r="AE38" s="99" t="s">
        <v>189</v>
      </c>
      <c r="AF38" s="97" t="s">
        <v>184</v>
      </c>
      <c r="AG38" s="98" t="s">
        <v>185</v>
      </c>
      <c r="AH38" s="98" t="s">
        <v>188</v>
      </c>
      <c r="AI38" s="97" t="s">
        <v>186</v>
      </c>
      <c r="AJ38" s="78"/>
    </row>
    <row r="39" spans="1:36" ht="24" x14ac:dyDescent="0.15">
      <c r="A39" s="70"/>
      <c r="B39" s="84"/>
      <c r="C39" s="23"/>
      <c r="D39" s="23"/>
      <c r="E39" s="17"/>
      <c r="F39" s="19" t="s">
        <v>180</v>
      </c>
      <c r="G39" s="25" t="s">
        <v>14</v>
      </c>
      <c r="H39" s="26"/>
      <c r="I39" s="26"/>
      <c r="J39" s="26"/>
      <c r="K39" s="14"/>
      <c r="L39" s="22"/>
      <c r="M39" s="22"/>
      <c r="N39" s="22"/>
      <c r="P39" s="8"/>
      <c r="Q39" s="22"/>
      <c r="R39" s="23"/>
      <c r="S39" s="23"/>
      <c r="T39" s="19" t="s">
        <v>180</v>
      </c>
      <c r="U39" s="25" t="s">
        <v>14</v>
      </c>
      <c r="V39" s="26"/>
      <c r="W39" s="26"/>
      <c r="X39" s="14"/>
      <c r="Y39" s="22"/>
    </row>
    <row r="40" spans="1:36" ht="24.6" customHeight="1" x14ac:dyDescent="0.15">
      <c r="A40" s="71"/>
      <c r="B40" s="85"/>
      <c r="C40" s="21"/>
      <c r="D40" s="21"/>
      <c r="E40" s="16"/>
      <c r="F40" s="24"/>
      <c r="G40" s="27"/>
      <c r="H40" s="11" t="s">
        <v>15</v>
      </c>
      <c r="I40" s="31" t="s">
        <v>16</v>
      </c>
      <c r="J40" s="89" t="s">
        <v>17</v>
      </c>
      <c r="K40" s="87" t="s">
        <v>181</v>
      </c>
      <c r="L40" s="20"/>
      <c r="M40" s="20"/>
      <c r="N40" s="20"/>
      <c r="P40" s="8"/>
      <c r="Q40" s="20"/>
      <c r="R40" s="21"/>
      <c r="S40" s="21"/>
      <c r="T40" s="24"/>
      <c r="U40" s="11" t="s">
        <v>15</v>
      </c>
      <c r="V40" s="31" t="s">
        <v>16</v>
      </c>
      <c r="W40" s="89" t="s">
        <v>17</v>
      </c>
      <c r="X40" s="90" t="s">
        <v>181</v>
      </c>
      <c r="Y40" s="20"/>
    </row>
    <row r="41" spans="1:36" x14ac:dyDescent="0.15">
      <c r="A41" s="60" t="str">
        <f>A25</f>
        <v>平成22年</v>
      </c>
      <c r="B41" s="81" t="str">
        <f>B25</f>
        <v>Ｈ22年</v>
      </c>
      <c r="C41" s="66">
        <v>7</v>
      </c>
      <c r="D41" s="66">
        <v>27</v>
      </c>
      <c r="E41" s="66">
        <f t="shared" ref="E41:E49" si="81">F41+G41</f>
        <v>121</v>
      </c>
      <c r="F41" s="62">
        <v>1</v>
      </c>
      <c r="G41" s="66">
        <f t="shared" ref="G41:G49" si="82">SUM(H41:K41)</f>
        <v>120</v>
      </c>
      <c r="H41" s="62">
        <v>17</v>
      </c>
      <c r="I41" s="62">
        <v>4</v>
      </c>
      <c r="J41" s="62">
        <v>53</v>
      </c>
      <c r="K41" s="62">
        <v>46</v>
      </c>
      <c r="L41" s="62">
        <v>0</v>
      </c>
      <c r="M41" s="65">
        <f>C41+D41+E41+L41</f>
        <v>155</v>
      </c>
      <c r="N41" s="65">
        <f>C41+D41+E41</f>
        <v>155</v>
      </c>
      <c r="P41" s="8"/>
      <c r="Q41" s="60" t="str">
        <f>A41</f>
        <v>平成22年</v>
      </c>
      <c r="R41" s="67">
        <f>C41/$N$41*100</f>
        <v>4.5161290322580641</v>
      </c>
      <c r="S41" s="67">
        <f>D41/$N$41*100</f>
        <v>17.419354838709676</v>
      </c>
      <c r="T41" s="67">
        <f>F41/$N$41*100</f>
        <v>0.64516129032258063</v>
      </c>
      <c r="U41" s="67">
        <f>H41/$N$41*100</f>
        <v>10.967741935483872</v>
      </c>
      <c r="V41" s="67">
        <f t="shared" ref="V41:X41" si="83">I41/$N$41*100</f>
        <v>2.5806451612903225</v>
      </c>
      <c r="W41" s="67">
        <f t="shared" si="83"/>
        <v>34.193548387096776</v>
      </c>
      <c r="X41" s="67">
        <f t="shared" si="83"/>
        <v>29.677419354838708</v>
      </c>
      <c r="Y41" s="67">
        <f>SUM(R41:X41)</f>
        <v>99.999999999999986</v>
      </c>
    </row>
    <row r="42" spans="1:36" x14ac:dyDescent="0.15">
      <c r="A42" s="51" t="str">
        <f t="shared" ref="A42:B42" si="84">A26</f>
        <v>平成23年</v>
      </c>
      <c r="B42" s="77" t="str">
        <f t="shared" si="84"/>
        <v>Ｈ23年</v>
      </c>
      <c r="C42" s="66">
        <v>7</v>
      </c>
      <c r="D42" s="66">
        <v>11</v>
      </c>
      <c r="E42" s="66">
        <f t="shared" si="81"/>
        <v>99</v>
      </c>
      <c r="F42" s="62">
        <v>1</v>
      </c>
      <c r="G42" s="66">
        <f t="shared" si="82"/>
        <v>98</v>
      </c>
      <c r="H42" s="62">
        <v>25</v>
      </c>
      <c r="I42" s="62">
        <v>2</v>
      </c>
      <c r="J42" s="62">
        <v>41</v>
      </c>
      <c r="K42" s="62">
        <v>30</v>
      </c>
      <c r="L42" s="62">
        <v>0</v>
      </c>
      <c r="M42" s="66">
        <f t="shared" ref="M42:M44" si="85">C42+D42+E42+L42</f>
        <v>117</v>
      </c>
      <c r="N42" s="66">
        <f t="shared" ref="N42:N47" si="86">C42+D42+E42</f>
        <v>117</v>
      </c>
      <c r="P42" s="8"/>
      <c r="Q42" s="51" t="str">
        <f t="shared" ref="Q42:Q49" si="87">A42</f>
        <v>平成23年</v>
      </c>
      <c r="R42" s="68">
        <f>C42/$N$42*100</f>
        <v>5.982905982905983</v>
      </c>
      <c r="S42" s="68">
        <f>D42/$N$42*100</f>
        <v>9.4017094017094021</v>
      </c>
      <c r="T42" s="68">
        <f>F42/$N$42*100</f>
        <v>0.85470085470085477</v>
      </c>
      <c r="U42" s="68">
        <f>H42/$N$42*100</f>
        <v>21.367521367521366</v>
      </c>
      <c r="V42" s="68">
        <f t="shared" ref="V42:X42" si="88">I42/$N$42*100</f>
        <v>1.7094017094017095</v>
      </c>
      <c r="W42" s="68">
        <f t="shared" si="88"/>
        <v>35.042735042735039</v>
      </c>
      <c r="X42" s="68">
        <f t="shared" si="88"/>
        <v>25.641025641025639</v>
      </c>
      <c r="Y42" s="68">
        <f t="shared" ref="Y42:Y48" si="89">SUM(R42:X42)</f>
        <v>99.999999999999986</v>
      </c>
    </row>
    <row r="43" spans="1:36" x14ac:dyDescent="0.15">
      <c r="A43" s="51" t="str">
        <f t="shared" ref="A43:B43" si="90">A27</f>
        <v>平成24年</v>
      </c>
      <c r="B43" s="77" t="str">
        <f t="shared" si="90"/>
        <v>Ｈ24年</v>
      </c>
      <c r="C43" s="66">
        <v>8</v>
      </c>
      <c r="D43" s="66">
        <v>13</v>
      </c>
      <c r="E43" s="66">
        <f t="shared" si="81"/>
        <v>80</v>
      </c>
      <c r="F43" s="62">
        <v>1</v>
      </c>
      <c r="G43" s="66">
        <f t="shared" si="82"/>
        <v>79</v>
      </c>
      <c r="H43" s="62">
        <v>16</v>
      </c>
      <c r="I43" s="62">
        <v>1</v>
      </c>
      <c r="J43" s="62">
        <v>37</v>
      </c>
      <c r="K43" s="62">
        <v>25</v>
      </c>
      <c r="L43" s="62">
        <v>0</v>
      </c>
      <c r="M43" s="66">
        <f t="shared" si="85"/>
        <v>101</v>
      </c>
      <c r="N43" s="66">
        <f t="shared" si="86"/>
        <v>101</v>
      </c>
      <c r="P43" s="8"/>
      <c r="Q43" s="51" t="str">
        <f t="shared" si="87"/>
        <v>平成24年</v>
      </c>
      <c r="R43" s="68">
        <f>C43/$N$43*100</f>
        <v>7.9207920792079207</v>
      </c>
      <c r="S43" s="68">
        <f>D43/$N$43*100</f>
        <v>12.871287128712872</v>
      </c>
      <c r="T43" s="68">
        <f>F43/$N$43*100</f>
        <v>0.99009900990099009</v>
      </c>
      <c r="U43" s="68">
        <f>H43/$N$43*100</f>
        <v>15.841584158415841</v>
      </c>
      <c r="V43" s="68">
        <f t="shared" ref="V43:X43" si="91">I43/$N$43*100</f>
        <v>0.99009900990099009</v>
      </c>
      <c r="W43" s="68">
        <f t="shared" si="91"/>
        <v>36.633663366336634</v>
      </c>
      <c r="X43" s="68">
        <f t="shared" si="91"/>
        <v>24.752475247524753</v>
      </c>
      <c r="Y43" s="68">
        <f t="shared" si="89"/>
        <v>100</v>
      </c>
    </row>
    <row r="44" spans="1:36" x14ac:dyDescent="0.15">
      <c r="A44" s="51" t="str">
        <f t="shared" ref="A44:B44" si="92">A28</f>
        <v>平成25年</v>
      </c>
      <c r="B44" s="77" t="str">
        <f t="shared" si="92"/>
        <v>Ｈ25年</v>
      </c>
      <c r="C44" s="66">
        <v>7</v>
      </c>
      <c r="D44" s="66">
        <v>6</v>
      </c>
      <c r="E44" s="66">
        <f t="shared" si="81"/>
        <v>89</v>
      </c>
      <c r="F44" s="62">
        <v>1</v>
      </c>
      <c r="G44" s="66">
        <f t="shared" si="82"/>
        <v>88</v>
      </c>
      <c r="H44" s="62">
        <v>21</v>
      </c>
      <c r="I44" s="62">
        <v>2</v>
      </c>
      <c r="J44" s="62">
        <v>46</v>
      </c>
      <c r="K44" s="62">
        <v>19</v>
      </c>
      <c r="L44" s="62">
        <v>0</v>
      </c>
      <c r="M44" s="66">
        <f t="shared" si="85"/>
        <v>102</v>
      </c>
      <c r="N44" s="66">
        <f t="shared" si="86"/>
        <v>102</v>
      </c>
      <c r="P44" s="8"/>
      <c r="Q44" s="51" t="str">
        <f t="shared" si="87"/>
        <v>平成25年</v>
      </c>
      <c r="R44" s="68">
        <f>C44/$N$44*100</f>
        <v>6.8627450980392162</v>
      </c>
      <c r="S44" s="68">
        <f>D44/$N$44*100</f>
        <v>5.8823529411764701</v>
      </c>
      <c r="T44" s="68">
        <f>F44/$N$44*100</f>
        <v>0.98039215686274506</v>
      </c>
      <c r="U44" s="68">
        <f>H44/$N$44*100</f>
        <v>20.588235294117645</v>
      </c>
      <c r="V44" s="68">
        <f t="shared" ref="V44:X44" si="93">I44/$N$44*100</f>
        <v>1.9607843137254901</v>
      </c>
      <c r="W44" s="68">
        <f t="shared" si="93"/>
        <v>45.098039215686278</v>
      </c>
      <c r="X44" s="68">
        <f t="shared" si="93"/>
        <v>18.627450980392158</v>
      </c>
      <c r="Y44" s="68">
        <f t="shared" si="89"/>
        <v>100</v>
      </c>
    </row>
    <row r="45" spans="1:36" x14ac:dyDescent="0.15">
      <c r="A45" s="51" t="str">
        <f t="shared" ref="A45:B45" si="94">A29</f>
        <v>平成26年</v>
      </c>
      <c r="B45" s="77" t="str">
        <f t="shared" si="94"/>
        <v>Ｈ26年</v>
      </c>
      <c r="C45" s="66">
        <v>9</v>
      </c>
      <c r="D45" s="66">
        <v>14</v>
      </c>
      <c r="E45" s="66">
        <f t="shared" si="81"/>
        <v>95</v>
      </c>
      <c r="F45" s="62">
        <v>3</v>
      </c>
      <c r="G45" s="66">
        <f t="shared" si="82"/>
        <v>92</v>
      </c>
      <c r="H45" s="62">
        <v>14</v>
      </c>
      <c r="I45" s="62">
        <v>2</v>
      </c>
      <c r="J45" s="62">
        <v>61</v>
      </c>
      <c r="K45" s="62">
        <v>15</v>
      </c>
      <c r="L45" s="62">
        <v>0</v>
      </c>
      <c r="M45" s="66">
        <f t="shared" ref="M45" si="95">C45+D45+E45+L45</f>
        <v>118</v>
      </c>
      <c r="N45" s="66">
        <f t="shared" si="86"/>
        <v>118</v>
      </c>
      <c r="O45" s="38"/>
      <c r="Q45" s="51" t="str">
        <f t="shared" si="87"/>
        <v>平成26年</v>
      </c>
      <c r="R45" s="68">
        <f>C45/$N$45*100</f>
        <v>7.6271186440677967</v>
      </c>
      <c r="S45" s="68">
        <f>D45/$N$45*100</f>
        <v>11.864406779661017</v>
      </c>
      <c r="T45" s="68">
        <f>F45/$N$45*100</f>
        <v>2.5423728813559325</v>
      </c>
      <c r="U45" s="68">
        <f>H45/$N$45*100</f>
        <v>11.864406779661017</v>
      </c>
      <c r="V45" s="68">
        <f t="shared" ref="V45:X45" si="96">I45/$N$45*100</f>
        <v>1.6949152542372881</v>
      </c>
      <c r="W45" s="68">
        <f t="shared" si="96"/>
        <v>51.694915254237287</v>
      </c>
      <c r="X45" s="68">
        <f t="shared" si="96"/>
        <v>12.711864406779661</v>
      </c>
      <c r="Y45" s="68">
        <f t="shared" si="89"/>
        <v>100</v>
      </c>
    </row>
    <row r="46" spans="1:36" x14ac:dyDescent="0.15">
      <c r="A46" s="51" t="str">
        <f t="shared" ref="A46:B46" si="97">A30</f>
        <v>平成27年</v>
      </c>
      <c r="B46" s="77" t="str">
        <f t="shared" si="97"/>
        <v>Ｈ27年</v>
      </c>
      <c r="C46" s="66">
        <v>2</v>
      </c>
      <c r="D46" s="66">
        <v>9</v>
      </c>
      <c r="E46" s="66">
        <f t="shared" si="81"/>
        <v>91</v>
      </c>
      <c r="F46" s="62">
        <v>5</v>
      </c>
      <c r="G46" s="66">
        <f t="shared" si="82"/>
        <v>86</v>
      </c>
      <c r="H46" s="62">
        <v>13</v>
      </c>
      <c r="I46" s="62">
        <v>2</v>
      </c>
      <c r="J46" s="62">
        <v>55</v>
      </c>
      <c r="K46" s="62">
        <v>16</v>
      </c>
      <c r="L46" s="62">
        <v>0</v>
      </c>
      <c r="M46" s="66">
        <f t="shared" ref="M46" si="98">C46+D46+E46+L46</f>
        <v>102</v>
      </c>
      <c r="N46" s="66">
        <f t="shared" si="86"/>
        <v>102</v>
      </c>
      <c r="O46" s="38"/>
      <c r="Q46" s="51" t="str">
        <f t="shared" si="87"/>
        <v>平成27年</v>
      </c>
      <c r="R46" s="68">
        <f>C46/$N$46*100</f>
        <v>1.9607843137254901</v>
      </c>
      <c r="S46" s="68">
        <f>D46/$N$46*100</f>
        <v>8.8235294117647065</v>
      </c>
      <c r="T46" s="68">
        <f>F46/$N$46*100</f>
        <v>4.9019607843137258</v>
      </c>
      <c r="U46" s="68">
        <f>H46/$N$46*100</f>
        <v>12.745098039215685</v>
      </c>
      <c r="V46" s="68">
        <f t="shared" ref="V46:X46" si="99">I46/$N$46*100</f>
        <v>1.9607843137254901</v>
      </c>
      <c r="W46" s="68">
        <f t="shared" si="99"/>
        <v>53.921568627450981</v>
      </c>
      <c r="X46" s="68">
        <f t="shared" si="99"/>
        <v>15.686274509803921</v>
      </c>
      <c r="Y46" s="68">
        <f t="shared" si="89"/>
        <v>100</v>
      </c>
    </row>
    <row r="47" spans="1:36" x14ac:dyDescent="0.15">
      <c r="A47" s="51" t="str">
        <f t="shared" ref="A47:B47" si="100">A31</f>
        <v>平成28年</v>
      </c>
      <c r="B47" s="77" t="str">
        <f t="shared" si="100"/>
        <v>Ｈ28年</v>
      </c>
      <c r="C47" s="66">
        <v>5</v>
      </c>
      <c r="D47" s="66">
        <v>13</v>
      </c>
      <c r="E47" s="66">
        <f t="shared" si="81"/>
        <v>80</v>
      </c>
      <c r="F47" s="62">
        <v>4</v>
      </c>
      <c r="G47" s="66">
        <f t="shared" si="82"/>
        <v>76</v>
      </c>
      <c r="H47" s="62">
        <v>14</v>
      </c>
      <c r="I47" s="62">
        <v>2</v>
      </c>
      <c r="J47" s="62">
        <v>51</v>
      </c>
      <c r="K47" s="62">
        <v>9</v>
      </c>
      <c r="L47" s="62">
        <v>0</v>
      </c>
      <c r="M47" s="66">
        <f t="shared" ref="M47:M48" si="101">C47+D47+E47+L47</f>
        <v>98</v>
      </c>
      <c r="N47" s="66">
        <f t="shared" si="86"/>
        <v>98</v>
      </c>
      <c r="O47" s="38"/>
      <c r="Q47" s="51" t="str">
        <f t="shared" si="87"/>
        <v>平成28年</v>
      </c>
      <c r="R47" s="68">
        <f>C47/$N$47*100</f>
        <v>5.1020408163265305</v>
      </c>
      <c r="S47" s="68">
        <f>D47/$N$47*100</f>
        <v>13.26530612244898</v>
      </c>
      <c r="T47" s="68">
        <f>F47/$N$47*100</f>
        <v>4.0816326530612246</v>
      </c>
      <c r="U47" s="68">
        <f>H47/$N$47*100</f>
        <v>14.285714285714285</v>
      </c>
      <c r="V47" s="68">
        <f t="shared" ref="V47:X47" si="102">I47/$N$47*100</f>
        <v>2.0408163265306123</v>
      </c>
      <c r="W47" s="68">
        <f t="shared" si="102"/>
        <v>52.040816326530617</v>
      </c>
      <c r="X47" s="68">
        <f t="shared" si="102"/>
        <v>9.183673469387756</v>
      </c>
      <c r="Y47" s="68">
        <f t="shared" si="89"/>
        <v>100.00000000000001</v>
      </c>
    </row>
    <row r="48" spans="1:36" x14ac:dyDescent="0.15">
      <c r="A48" s="51" t="str">
        <f t="shared" ref="A48:B48" si="103">A32</f>
        <v>平成29年</v>
      </c>
      <c r="B48" s="77" t="str">
        <f t="shared" si="103"/>
        <v>Ｈ29年</v>
      </c>
      <c r="C48" s="66">
        <v>1</v>
      </c>
      <c r="D48" s="66">
        <v>9</v>
      </c>
      <c r="E48" s="66">
        <f t="shared" si="81"/>
        <v>79</v>
      </c>
      <c r="F48" s="62">
        <v>2</v>
      </c>
      <c r="G48" s="66">
        <f t="shared" si="82"/>
        <v>77</v>
      </c>
      <c r="H48" s="62">
        <v>17</v>
      </c>
      <c r="I48" s="62">
        <v>0</v>
      </c>
      <c r="J48" s="62">
        <v>56</v>
      </c>
      <c r="K48" s="62">
        <v>4</v>
      </c>
      <c r="L48" s="62">
        <v>0</v>
      </c>
      <c r="M48" s="66">
        <f t="shared" si="101"/>
        <v>89</v>
      </c>
      <c r="N48" s="66">
        <f>C48+D48+E48</f>
        <v>89</v>
      </c>
      <c r="O48" s="38"/>
      <c r="Q48" s="51" t="str">
        <f t="shared" ref="Q48" si="104">A48</f>
        <v>平成29年</v>
      </c>
      <c r="R48" s="68">
        <f>C48/$N$49*100</f>
        <v>1.1235955056179776</v>
      </c>
      <c r="S48" s="68">
        <f>D48/$N$49*100</f>
        <v>10.112359550561797</v>
      </c>
      <c r="T48" s="68">
        <f>F48/$N$49*100</f>
        <v>2.2471910112359552</v>
      </c>
      <c r="U48" s="68">
        <f t="shared" ref="U48:X49" si="105">H48/$N$49*100</f>
        <v>19.101123595505616</v>
      </c>
      <c r="V48" s="68">
        <f t="shared" si="105"/>
        <v>0</v>
      </c>
      <c r="W48" s="68">
        <f t="shared" si="105"/>
        <v>62.921348314606739</v>
      </c>
      <c r="X48" s="68">
        <f t="shared" si="105"/>
        <v>4.4943820224719104</v>
      </c>
      <c r="Y48" s="68">
        <f t="shared" si="89"/>
        <v>100</v>
      </c>
    </row>
    <row r="49" spans="1:25" x14ac:dyDescent="0.15">
      <c r="A49" s="51" t="str">
        <f t="shared" ref="A49:B49" si="106">A33</f>
        <v>平成30年</v>
      </c>
      <c r="B49" s="77" t="str">
        <f t="shared" si="106"/>
        <v>Ｈ30年</v>
      </c>
      <c r="C49" s="66">
        <v>5</v>
      </c>
      <c r="D49" s="66">
        <v>18</v>
      </c>
      <c r="E49" s="66">
        <f t="shared" si="81"/>
        <v>66</v>
      </c>
      <c r="F49" s="62">
        <v>1</v>
      </c>
      <c r="G49" s="66">
        <f t="shared" si="82"/>
        <v>65</v>
      </c>
      <c r="H49" s="62">
        <v>17</v>
      </c>
      <c r="I49" s="62">
        <v>0</v>
      </c>
      <c r="J49" s="62">
        <v>45</v>
      </c>
      <c r="K49" s="62">
        <v>3</v>
      </c>
      <c r="L49" s="62">
        <v>2</v>
      </c>
      <c r="M49" s="66">
        <f>C49+D49+E49+L49</f>
        <v>91</v>
      </c>
      <c r="N49" s="66">
        <f>C49+D49+E49</f>
        <v>89</v>
      </c>
      <c r="O49" s="38"/>
      <c r="Q49" s="51" t="str">
        <f t="shared" si="87"/>
        <v>平成30年</v>
      </c>
      <c r="R49" s="68">
        <f>C49/$N$49*100</f>
        <v>5.6179775280898872</v>
      </c>
      <c r="S49" s="68">
        <f>D49/$N$49*100</f>
        <v>20.224719101123593</v>
      </c>
      <c r="T49" s="68">
        <f>F49/$N$49*100</f>
        <v>1.1235955056179776</v>
      </c>
      <c r="U49" s="68">
        <f t="shared" si="105"/>
        <v>19.101123595505616</v>
      </c>
      <c r="V49" s="68">
        <f t="shared" si="105"/>
        <v>0</v>
      </c>
      <c r="W49" s="68">
        <f t="shared" si="105"/>
        <v>50.561797752808992</v>
      </c>
      <c r="X49" s="68">
        <f t="shared" si="105"/>
        <v>3.3707865168539324</v>
      </c>
      <c r="Y49" s="68">
        <f t="shared" ref="Y49" si="107">SUM(R49:X49)</f>
        <v>99.999999999999986</v>
      </c>
    </row>
    <row r="50" spans="1:25" x14ac:dyDescent="0.15">
      <c r="A50" s="51" t="str">
        <f t="shared" ref="A50:B50" si="108">A34</f>
        <v>令和元年</v>
      </c>
      <c r="B50" s="77" t="str">
        <f t="shared" si="108"/>
        <v>Ｒ元年</v>
      </c>
      <c r="C50" s="66">
        <v>4</v>
      </c>
      <c r="D50" s="66">
        <v>10</v>
      </c>
      <c r="E50" s="66">
        <f t="shared" ref="E50:E51" si="109">F50+G50</f>
        <v>61</v>
      </c>
      <c r="F50" s="62">
        <v>4</v>
      </c>
      <c r="G50" s="66">
        <f t="shared" ref="G50:G51" si="110">SUM(H50:K50)</f>
        <v>57</v>
      </c>
      <c r="H50" s="62">
        <v>14</v>
      </c>
      <c r="I50" s="62">
        <v>0</v>
      </c>
      <c r="J50" s="62">
        <v>26</v>
      </c>
      <c r="K50" s="62">
        <v>17</v>
      </c>
      <c r="L50" s="62">
        <v>1</v>
      </c>
      <c r="M50" s="66">
        <f t="shared" ref="M50:M51" si="111">C50+D50+E50+L50</f>
        <v>76</v>
      </c>
      <c r="N50" s="66">
        <f t="shared" ref="N50:N51" si="112">C50+D50+E50</f>
        <v>75</v>
      </c>
      <c r="O50" s="38"/>
      <c r="Q50" s="51" t="str">
        <f t="shared" ref="Q50:Q51" si="113">A50</f>
        <v>令和元年</v>
      </c>
      <c r="R50" s="68">
        <f>C50/$N$50*100</f>
        <v>5.3333333333333339</v>
      </c>
      <c r="S50" s="68">
        <f>D50/$N$50*100</f>
        <v>13.333333333333334</v>
      </c>
      <c r="T50" s="68">
        <f>F50/$N$50*100</f>
        <v>5.3333333333333339</v>
      </c>
      <c r="U50" s="68">
        <f>H50/$N$50*100</f>
        <v>18.666666666666668</v>
      </c>
      <c r="V50" s="68">
        <f>I50/$N$50*100</f>
        <v>0</v>
      </c>
      <c r="W50" s="68">
        <f>J50/$N$50*100</f>
        <v>34.666666666666671</v>
      </c>
      <c r="X50" s="68">
        <f>K50/$N$50*100</f>
        <v>22.666666666666664</v>
      </c>
      <c r="Y50" s="68">
        <f t="shared" ref="Y50" si="114">SUM(R50:X50)</f>
        <v>100</v>
      </c>
    </row>
    <row r="51" spans="1:25" x14ac:dyDescent="0.15">
      <c r="A51" s="51" t="str">
        <f t="shared" ref="A51:B51" si="115">A35</f>
        <v>令和2年</v>
      </c>
      <c r="B51" s="77" t="str">
        <f t="shared" si="115"/>
        <v>Ｒ2年</v>
      </c>
      <c r="C51" s="66">
        <v>3</v>
      </c>
      <c r="D51" s="66">
        <v>20</v>
      </c>
      <c r="E51" s="66">
        <f t="shared" si="109"/>
        <v>68</v>
      </c>
      <c r="F51" s="62">
        <v>3</v>
      </c>
      <c r="G51" s="66">
        <f t="shared" si="110"/>
        <v>65</v>
      </c>
      <c r="H51" s="62">
        <v>9</v>
      </c>
      <c r="I51" s="62">
        <v>0</v>
      </c>
      <c r="J51" s="62">
        <v>44</v>
      </c>
      <c r="K51" s="62">
        <v>12</v>
      </c>
      <c r="L51" s="62">
        <v>1</v>
      </c>
      <c r="M51" s="66">
        <f t="shared" si="111"/>
        <v>92</v>
      </c>
      <c r="N51" s="66">
        <f t="shared" si="112"/>
        <v>91</v>
      </c>
      <c r="O51" s="38"/>
      <c r="Q51" s="51" t="str">
        <f t="shared" si="113"/>
        <v>令和2年</v>
      </c>
      <c r="R51" s="68">
        <f>C51/$N$51*100</f>
        <v>3.296703296703297</v>
      </c>
      <c r="S51" s="68">
        <f>D51/$N$51*100</f>
        <v>21.978021978021978</v>
      </c>
      <c r="T51" s="68">
        <f>F51/$N$51*100</f>
        <v>3.296703296703297</v>
      </c>
      <c r="U51" s="68">
        <f>H51/$N$51*100</f>
        <v>9.8901098901098905</v>
      </c>
      <c r="V51" s="68">
        <f>I51/$N$51*100</f>
        <v>0</v>
      </c>
      <c r="W51" s="68">
        <f>J51/$N$51*100</f>
        <v>48.35164835164835</v>
      </c>
      <c r="X51" s="68">
        <f>K51/$N$51*100</f>
        <v>13.186813186813188</v>
      </c>
      <c r="Y51" s="68">
        <f>SUM(R51:X51)</f>
        <v>99.999999999999986</v>
      </c>
    </row>
    <row r="52" spans="1:25" x14ac:dyDescent="0.15">
      <c r="O52" s="38"/>
    </row>
    <row r="53" spans="1:25" x14ac:dyDescent="0.15">
      <c r="O53" s="38"/>
      <c r="Q53" s="9" t="s">
        <v>176</v>
      </c>
      <c r="R53" s="10"/>
      <c r="S53" s="10"/>
      <c r="T53" s="10"/>
      <c r="U53" s="10"/>
      <c r="V53" s="10"/>
      <c r="W53" s="10"/>
      <c r="X53" s="10"/>
    </row>
  </sheetData>
  <phoneticPr fontId="1"/>
  <pageMargins left="0.51181102362204722" right="0.31496062992125984" top="0.55118110236220474" bottom="0.55118110236220474" header="0.31496062992125984" footer="0.31496062992125984"/>
  <pageSetup paperSize="9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opLeftCell="A37" zoomScaleNormal="100" workbookViewId="0"/>
  </sheetViews>
  <sheetFormatPr defaultRowHeight="13.5" x14ac:dyDescent="0.15"/>
  <cols>
    <col min="2" max="2" width="1.375" style="78" customWidth="1"/>
    <col min="3" max="11" width="9.125" customWidth="1"/>
    <col min="12" max="12" width="8.75" customWidth="1"/>
    <col min="13" max="14" width="3.375" customWidth="1"/>
    <col min="15" max="22" width="9.125" customWidth="1"/>
  </cols>
  <sheetData>
    <row r="1" spans="1:23" ht="21" x14ac:dyDescent="0.15">
      <c r="A1" s="48" t="str">
        <f>"４　岩手県・性別・原因・動機別・自殺死亡数・死亡割合("&amp;目次!D5&amp;")"</f>
        <v>４　岩手県・性別・原因・動機別・自殺死亡数・死亡割合(平成22年～令和２年)</v>
      </c>
      <c r="B1" s="76"/>
      <c r="C1" s="4"/>
      <c r="D1" s="4"/>
      <c r="E1" s="4"/>
    </row>
    <row r="2" spans="1:23" ht="13.5" customHeight="1" x14ac:dyDescent="0.15">
      <c r="A2" s="48"/>
      <c r="B2" s="76"/>
      <c r="C2" s="4"/>
      <c r="D2" s="4"/>
      <c r="E2" s="4"/>
    </row>
    <row r="3" spans="1:23" x14ac:dyDescent="0.15">
      <c r="A3" s="49" t="s">
        <v>174</v>
      </c>
      <c r="B3" s="77"/>
    </row>
    <row r="5" spans="1:23" x14ac:dyDescent="0.15">
      <c r="A5" s="7" t="s">
        <v>93</v>
      </c>
      <c r="B5" s="79"/>
      <c r="C5" s="7"/>
      <c r="D5" s="7"/>
      <c r="E5" s="7"/>
      <c r="F5" s="7"/>
      <c r="G5" s="7"/>
      <c r="H5" s="7"/>
      <c r="I5" s="7"/>
      <c r="J5" s="7"/>
      <c r="K5" s="7"/>
      <c r="L5" s="7"/>
      <c r="N5" s="8"/>
      <c r="O5" s="7" t="s">
        <v>96</v>
      </c>
      <c r="P5" s="7"/>
      <c r="Q5" s="7"/>
      <c r="R5" s="7"/>
      <c r="S5" s="7"/>
      <c r="T5" s="7"/>
      <c r="U5" s="7"/>
      <c r="V5" s="7"/>
      <c r="W5" s="7"/>
    </row>
    <row r="6" spans="1:23" ht="24.6" customHeight="1" x14ac:dyDescent="0.15">
      <c r="A6" s="72"/>
      <c r="B6" s="83"/>
      <c r="C6" s="12" t="s">
        <v>18</v>
      </c>
      <c r="D6" s="12" t="s">
        <v>19</v>
      </c>
      <c r="E6" s="92" t="s">
        <v>20</v>
      </c>
      <c r="F6" s="11" t="s">
        <v>21</v>
      </c>
      <c r="G6" s="31" t="s">
        <v>22</v>
      </c>
      <c r="H6" s="31" t="s">
        <v>23</v>
      </c>
      <c r="I6" s="31" t="s">
        <v>24</v>
      </c>
      <c r="J6" s="31" t="s">
        <v>8</v>
      </c>
      <c r="K6" s="6" t="s">
        <v>9</v>
      </c>
      <c r="L6" s="93" t="s">
        <v>177</v>
      </c>
      <c r="N6" s="8"/>
      <c r="O6" s="18"/>
      <c r="P6" s="19" t="s">
        <v>18</v>
      </c>
      <c r="Q6" s="19" t="s">
        <v>19</v>
      </c>
      <c r="R6" s="30" t="s">
        <v>20</v>
      </c>
      <c r="S6" s="11" t="s">
        <v>21</v>
      </c>
      <c r="T6" s="31" t="s">
        <v>22</v>
      </c>
      <c r="U6" s="31" t="s">
        <v>23</v>
      </c>
      <c r="V6" s="31" t="s">
        <v>24</v>
      </c>
      <c r="W6" s="29" t="s">
        <v>9</v>
      </c>
    </row>
    <row r="7" spans="1:23" x14ac:dyDescent="0.15">
      <c r="A7" s="60" t="s">
        <v>3</v>
      </c>
      <c r="B7" s="81" t="s">
        <v>157</v>
      </c>
      <c r="C7" s="62">
        <f t="shared" ref="C7:J7" si="0">C21+C35</f>
        <v>43</v>
      </c>
      <c r="D7" s="62">
        <f t="shared" si="0"/>
        <v>208</v>
      </c>
      <c r="E7" s="62">
        <f t="shared" si="0"/>
        <v>104</v>
      </c>
      <c r="F7" s="62">
        <f t="shared" si="0"/>
        <v>30</v>
      </c>
      <c r="G7" s="62">
        <f t="shared" si="0"/>
        <v>14</v>
      </c>
      <c r="H7" s="62">
        <f t="shared" si="0"/>
        <v>6</v>
      </c>
      <c r="I7" s="62">
        <f t="shared" si="0"/>
        <v>19</v>
      </c>
      <c r="J7" s="62">
        <f t="shared" si="0"/>
        <v>144</v>
      </c>
      <c r="K7" s="66">
        <f t="shared" ref="K7:K9" si="1">SUM(C7:J7)</f>
        <v>568</v>
      </c>
      <c r="L7" s="66">
        <f t="shared" ref="L7:L9" si="2">SUM(C7:I7)</f>
        <v>424</v>
      </c>
      <c r="N7" s="8"/>
      <c r="O7" s="60" t="str">
        <f>A7</f>
        <v>平成22年</v>
      </c>
      <c r="P7" s="67">
        <f t="shared" ref="P7:P14" si="3">C7/L7*100</f>
        <v>10.141509433962264</v>
      </c>
      <c r="Q7" s="67">
        <f>D7/L7*100</f>
        <v>49.056603773584904</v>
      </c>
      <c r="R7" s="67">
        <f>E7/L7*100</f>
        <v>24.528301886792452</v>
      </c>
      <c r="S7" s="67">
        <f>F7/L7*100</f>
        <v>7.0754716981132075</v>
      </c>
      <c r="T7" s="67">
        <f>G7/L7*100</f>
        <v>3.3018867924528301</v>
      </c>
      <c r="U7" s="67">
        <f>H7/L7*100</f>
        <v>1.4150943396226416</v>
      </c>
      <c r="V7" s="67">
        <f>I7/L7*100</f>
        <v>4.4811320754716979</v>
      </c>
      <c r="W7" s="67">
        <f>SUM(P7:V7)</f>
        <v>99.999999999999986</v>
      </c>
    </row>
    <row r="8" spans="1:23" x14ac:dyDescent="0.15">
      <c r="A8" s="51" t="s">
        <v>4</v>
      </c>
      <c r="B8" s="77" t="s">
        <v>158</v>
      </c>
      <c r="C8" s="62">
        <f t="shared" ref="C8:J8" si="4">C22+C36</f>
        <v>46</v>
      </c>
      <c r="D8" s="62">
        <f t="shared" si="4"/>
        <v>189</v>
      </c>
      <c r="E8" s="62">
        <f t="shared" si="4"/>
        <v>87</v>
      </c>
      <c r="F8" s="62">
        <f t="shared" si="4"/>
        <v>40</v>
      </c>
      <c r="G8" s="62">
        <f t="shared" si="4"/>
        <v>9</v>
      </c>
      <c r="H8" s="62">
        <f t="shared" si="4"/>
        <v>2</v>
      </c>
      <c r="I8" s="62">
        <f t="shared" si="4"/>
        <v>28</v>
      </c>
      <c r="J8" s="62">
        <f t="shared" si="4"/>
        <v>124</v>
      </c>
      <c r="K8" s="66">
        <f t="shared" si="1"/>
        <v>525</v>
      </c>
      <c r="L8" s="66">
        <f t="shared" si="2"/>
        <v>401</v>
      </c>
      <c r="N8" s="8"/>
      <c r="O8" s="51" t="str">
        <f t="shared" ref="O8:O15" si="5">A8</f>
        <v>平成23年</v>
      </c>
      <c r="P8" s="68">
        <f t="shared" si="3"/>
        <v>11.471321695760599</v>
      </c>
      <c r="Q8" s="68">
        <f t="shared" ref="Q8:Q10" si="6">D8/L8*100</f>
        <v>47.132169576059852</v>
      </c>
      <c r="R8" s="68">
        <f t="shared" ref="R8:R10" si="7">E8/L8*100</f>
        <v>21.695760598503743</v>
      </c>
      <c r="S8" s="68">
        <f t="shared" ref="S8:S10" si="8">F8/L8*100</f>
        <v>9.9750623441396513</v>
      </c>
      <c r="T8" s="68">
        <f t="shared" ref="T8:T10" si="9">G8/L8*100</f>
        <v>2.2443890274314215</v>
      </c>
      <c r="U8" s="68">
        <f t="shared" ref="U8:U10" si="10">H8/L8*100</f>
        <v>0.49875311720698251</v>
      </c>
      <c r="V8" s="68">
        <f t="shared" ref="V8:V10" si="11">I8/L8*100</f>
        <v>6.982543640897755</v>
      </c>
      <c r="W8" s="68">
        <f t="shared" ref="W8:W11" si="12">SUM(P8:V8)</f>
        <v>100.00000000000003</v>
      </c>
    </row>
    <row r="9" spans="1:23" x14ac:dyDescent="0.15">
      <c r="A9" s="51" t="s">
        <v>5</v>
      </c>
      <c r="B9" s="77" t="s">
        <v>159</v>
      </c>
      <c r="C9" s="62">
        <f t="shared" ref="C9:J9" si="13">C23+C37</f>
        <v>49</v>
      </c>
      <c r="D9" s="62">
        <f t="shared" si="13"/>
        <v>146</v>
      </c>
      <c r="E9" s="62">
        <f t="shared" si="13"/>
        <v>62</v>
      </c>
      <c r="F9" s="62">
        <f t="shared" si="13"/>
        <v>40</v>
      </c>
      <c r="G9" s="62">
        <f t="shared" si="13"/>
        <v>13</v>
      </c>
      <c r="H9" s="62">
        <f t="shared" si="13"/>
        <v>9</v>
      </c>
      <c r="I9" s="62">
        <f t="shared" si="13"/>
        <v>20</v>
      </c>
      <c r="J9" s="62">
        <f t="shared" si="13"/>
        <v>125</v>
      </c>
      <c r="K9" s="66">
        <f t="shared" si="1"/>
        <v>464</v>
      </c>
      <c r="L9" s="66">
        <f t="shared" si="2"/>
        <v>339</v>
      </c>
      <c r="N9" s="8"/>
      <c r="O9" s="51" t="str">
        <f t="shared" si="5"/>
        <v>平成24年</v>
      </c>
      <c r="P9" s="68">
        <f t="shared" si="3"/>
        <v>14.454277286135694</v>
      </c>
      <c r="Q9" s="68">
        <f t="shared" si="6"/>
        <v>43.067846607669615</v>
      </c>
      <c r="R9" s="68">
        <f t="shared" si="7"/>
        <v>18.289085545722713</v>
      </c>
      <c r="S9" s="68">
        <f t="shared" si="8"/>
        <v>11.799410029498524</v>
      </c>
      <c r="T9" s="68">
        <f t="shared" si="9"/>
        <v>3.8348082595870205</v>
      </c>
      <c r="U9" s="68">
        <f t="shared" si="10"/>
        <v>2.6548672566371683</v>
      </c>
      <c r="V9" s="68">
        <f t="shared" si="11"/>
        <v>5.8997050147492622</v>
      </c>
      <c r="W9" s="68">
        <f t="shared" si="12"/>
        <v>100</v>
      </c>
    </row>
    <row r="10" spans="1:23" x14ac:dyDescent="0.15">
      <c r="A10" s="51" t="s">
        <v>71</v>
      </c>
      <c r="B10" s="77" t="s">
        <v>160</v>
      </c>
      <c r="C10" s="62">
        <f t="shared" ref="C10:J15" si="14">C24+C38</f>
        <v>59</v>
      </c>
      <c r="D10" s="62">
        <f t="shared" si="14"/>
        <v>151</v>
      </c>
      <c r="E10" s="62">
        <f t="shared" si="14"/>
        <v>54</v>
      </c>
      <c r="F10" s="62">
        <f t="shared" si="14"/>
        <v>28</v>
      </c>
      <c r="G10" s="62">
        <f t="shared" si="14"/>
        <v>5</v>
      </c>
      <c r="H10" s="62">
        <f t="shared" si="14"/>
        <v>1</v>
      </c>
      <c r="I10" s="62">
        <f t="shared" si="14"/>
        <v>14</v>
      </c>
      <c r="J10" s="62">
        <f t="shared" si="14"/>
        <v>148</v>
      </c>
      <c r="K10" s="66">
        <f t="shared" ref="K10:K12" si="15">SUM(C10:J10)</f>
        <v>460</v>
      </c>
      <c r="L10" s="66">
        <f t="shared" ref="L10:L15" si="16">SUM(C10:I10)</f>
        <v>312</v>
      </c>
      <c r="N10" s="8"/>
      <c r="O10" s="51" t="str">
        <f t="shared" si="5"/>
        <v>平成25年</v>
      </c>
      <c r="P10" s="68">
        <f t="shared" si="3"/>
        <v>18.910256410256409</v>
      </c>
      <c r="Q10" s="68">
        <f t="shared" si="6"/>
        <v>48.397435897435898</v>
      </c>
      <c r="R10" s="68">
        <f t="shared" si="7"/>
        <v>17.307692307692307</v>
      </c>
      <c r="S10" s="68">
        <f t="shared" si="8"/>
        <v>8.9743589743589745</v>
      </c>
      <c r="T10" s="68">
        <f t="shared" si="9"/>
        <v>1.6025641025641024</v>
      </c>
      <c r="U10" s="68">
        <f t="shared" si="10"/>
        <v>0.32051282051282048</v>
      </c>
      <c r="V10" s="68">
        <f t="shared" si="11"/>
        <v>4.4871794871794872</v>
      </c>
      <c r="W10" s="68">
        <f t="shared" si="12"/>
        <v>100</v>
      </c>
    </row>
    <row r="11" spans="1:23" x14ac:dyDescent="0.15">
      <c r="A11" s="51" t="s">
        <v>148</v>
      </c>
      <c r="B11" s="77" t="s">
        <v>161</v>
      </c>
      <c r="C11" s="62">
        <f t="shared" si="14"/>
        <v>59</v>
      </c>
      <c r="D11" s="62">
        <f t="shared" si="14"/>
        <v>162</v>
      </c>
      <c r="E11" s="62">
        <f t="shared" si="14"/>
        <v>52</v>
      </c>
      <c r="F11" s="62">
        <f t="shared" si="14"/>
        <v>30</v>
      </c>
      <c r="G11" s="62">
        <f t="shared" si="14"/>
        <v>12</v>
      </c>
      <c r="H11" s="62">
        <f t="shared" si="14"/>
        <v>3</v>
      </c>
      <c r="I11" s="62">
        <f t="shared" si="14"/>
        <v>23</v>
      </c>
      <c r="J11" s="62">
        <f t="shared" si="14"/>
        <v>126</v>
      </c>
      <c r="K11" s="66">
        <f t="shared" ref="K11" si="17">SUM(C11:J11)</f>
        <v>467</v>
      </c>
      <c r="L11" s="66">
        <f t="shared" si="16"/>
        <v>341</v>
      </c>
      <c r="N11" s="8"/>
      <c r="O11" s="51" t="str">
        <f t="shared" si="5"/>
        <v>平成26年</v>
      </c>
      <c r="P11" s="68">
        <f t="shared" si="3"/>
        <v>17.302052785923756</v>
      </c>
      <c r="Q11" s="68">
        <f t="shared" ref="Q11" si="18">D11/L11*100</f>
        <v>47.507331378299121</v>
      </c>
      <c r="R11" s="68">
        <f t="shared" ref="R11" si="19">E11/L11*100</f>
        <v>15.249266862170089</v>
      </c>
      <c r="S11" s="68">
        <f t="shared" ref="S11" si="20">F11/L11*100</f>
        <v>8.7976539589442826</v>
      </c>
      <c r="T11" s="68">
        <f t="shared" ref="T11" si="21">G11/L11*100</f>
        <v>3.519061583577713</v>
      </c>
      <c r="U11" s="68">
        <f t="shared" ref="U11" si="22">H11/L11*100</f>
        <v>0.87976539589442826</v>
      </c>
      <c r="V11" s="68">
        <f t="shared" ref="V11" si="23">I11/L11*100</f>
        <v>6.7448680351906152</v>
      </c>
      <c r="W11" s="68">
        <f t="shared" si="12"/>
        <v>100</v>
      </c>
    </row>
    <row r="12" spans="1:23" x14ac:dyDescent="0.15">
      <c r="A12" s="51" t="s">
        <v>149</v>
      </c>
      <c r="B12" s="77" t="s">
        <v>162</v>
      </c>
      <c r="C12" s="62">
        <f t="shared" si="14"/>
        <v>37</v>
      </c>
      <c r="D12" s="62">
        <f t="shared" si="14"/>
        <v>111</v>
      </c>
      <c r="E12" s="62">
        <f t="shared" si="14"/>
        <v>29</v>
      </c>
      <c r="F12" s="62">
        <f t="shared" si="14"/>
        <v>21</v>
      </c>
      <c r="G12" s="62">
        <f t="shared" si="14"/>
        <v>4</v>
      </c>
      <c r="H12" s="62">
        <f t="shared" si="14"/>
        <v>3</v>
      </c>
      <c r="I12" s="62">
        <f t="shared" si="14"/>
        <v>24</v>
      </c>
      <c r="J12" s="62">
        <f t="shared" si="14"/>
        <v>139</v>
      </c>
      <c r="K12" s="66">
        <f t="shared" si="15"/>
        <v>368</v>
      </c>
      <c r="L12" s="66">
        <f t="shared" si="16"/>
        <v>229</v>
      </c>
      <c r="N12" s="8"/>
      <c r="O12" s="51" t="str">
        <f t="shared" si="5"/>
        <v>平成27年</v>
      </c>
      <c r="P12" s="68">
        <f t="shared" si="3"/>
        <v>16.157205240174672</v>
      </c>
      <c r="Q12" s="68">
        <f t="shared" ref="Q12" si="24">D12/L12*100</f>
        <v>48.471615720524021</v>
      </c>
      <c r="R12" s="68">
        <f t="shared" ref="R12" si="25">E12/L12*100</f>
        <v>12.663755458515283</v>
      </c>
      <c r="S12" s="68">
        <f t="shared" ref="S12" si="26">F12/L12*100</f>
        <v>9.1703056768558966</v>
      </c>
      <c r="T12" s="68">
        <f t="shared" ref="T12" si="27">G12/L12*100</f>
        <v>1.7467248908296942</v>
      </c>
      <c r="U12" s="68">
        <f t="shared" ref="U12" si="28">H12/L12*100</f>
        <v>1.3100436681222707</v>
      </c>
      <c r="V12" s="68">
        <f t="shared" ref="V12" si="29">I12/L12*100</f>
        <v>10.480349344978166</v>
      </c>
      <c r="W12" s="68">
        <f t="shared" ref="W12" si="30">SUM(P12:V12)</f>
        <v>100.00000000000001</v>
      </c>
    </row>
    <row r="13" spans="1:23" x14ac:dyDescent="0.15">
      <c r="A13" s="51" t="s">
        <v>163</v>
      </c>
      <c r="B13" s="77" t="s">
        <v>164</v>
      </c>
      <c r="C13" s="62">
        <f t="shared" si="14"/>
        <v>33</v>
      </c>
      <c r="D13" s="62">
        <f t="shared" si="14"/>
        <v>98</v>
      </c>
      <c r="E13" s="62">
        <f t="shared" si="14"/>
        <v>30</v>
      </c>
      <c r="F13" s="62">
        <f t="shared" si="14"/>
        <v>24</v>
      </c>
      <c r="G13" s="62">
        <f t="shared" si="14"/>
        <v>4</v>
      </c>
      <c r="H13" s="62">
        <f t="shared" si="14"/>
        <v>1</v>
      </c>
      <c r="I13" s="62">
        <f t="shared" si="14"/>
        <v>7</v>
      </c>
      <c r="J13" s="62">
        <f t="shared" si="14"/>
        <v>165</v>
      </c>
      <c r="K13" s="66">
        <f t="shared" ref="K13" si="31">SUM(C13:J13)</f>
        <v>362</v>
      </c>
      <c r="L13" s="66">
        <f t="shared" si="16"/>
        <v>197</v>
      </c>
      <c r="N13" s="8"/>
      <c r="O13" s="51" t="str">
        <f t="shared" si="5"/>
        <v>平成28年</v>
      </c>
      <c r="P13" s="68">
        <f t="shared" si="3"/>
        <v>16.751269035532996</v>
      </c>
      <c r="Q13" s="68">
        <f>D13/L13*100</f>
        <v>49.746192893401016</v>
      </c>
      <c r="R13" s="68">
        <f>E13/L13*100</f>
        <v>15.228426395939088</v>
      </c>
      <c r="S13" s="68">
        <f t="shared" ref="S13:S14" si="32">F13/L13*100</f>
        <v>12.18274111675127</v>
      </c>
      <c r="T13" s="68">
        <f>G13/L13*100</f>
        <v>2.030456852791878</v>
      </c>
      <c r="U13" s="68">
        <f t="shared" ref="U13:U14" si="33">H13/L13*100</f>
        <v>0.50761421319796951</v>
      </c>
      <c r="V13" s="68">
        <f t="shared" ref="V13:V14" si="34">I13/L13*100</f>
        <v>3.5532994923857872</v>
      </c>
      <c r="W13" s="68">
        <f>SUM(P13:V13)</f>
        <v>100</v>
      </c>
    </row>
    <row r="14" spans="1:23" x14ac:dyDescent="0.15">
      <c r="A14" s="51" t="s">
        <v>169</v>
      </c>
      <c r="B14" s="77" t="s">
        <v>170</v>
      </c>
      <c r="C14" s="62">
        <f t="shared" si="14"/>
        <v>25</v>
      </c>
      <c r="D14" s="62">
        <f t="shared" si="14"/>
        <v>96</v>
      </c>
      <c r="E14" s="62">
        <f t="shared" si="14"/>
        <v>25</v>
      </c>
      <c r="F14" s="62">
        <f t="shared" si="14"/>
        <v>17</v>
      </c>
      <c r="G14" s="62">
        <f t="shared" si="14"/>
        <v>6</v>
      </c>
      <c r="H14" s="62">
        <f t="shared" si="14"/>
        <v>1</v>
      </c>
      <c r="I14" s="62">
        <f t="shared" si="14"/>
        <v>8</v>
      </c>
      <c r="J14" s="62">
        <f t="shared" si="14"/>
        <v>126</v>
      </c>
      <c r="K14" s="66">
        <f t="shared" ref="K14" si="35">SUM(C14:J14)</f>
        <v>304</v>
      </c>
      <c r="L14" s="66">
        <f t="shared" si="16"/>
        <v>178</v>
      </c>
      <c r="N14" s="8"/>
      <c r="O14" s="51" t="str">
        <f t="shared" si="5"/>
        <v>平成29年</v>
      </c>
      <c r="P14" s="68">
        <f t="shared" si="3"/>
        <v>14.04494382022472</v>
      </c>
      <c r="Q14" s="68">
        <f>D14/L14*100</f>
        <v>53.932584269662918</v>
      </c>
      <c r="R14" s="68">
        <f>E14/L14*100</f>
        <v>14.04494382022472</v>
      </c>
      <c r="S14" s="68">
        <f t="shared" si="32"/>
        <v>9.5505617977528079</v>
      </c>
      <c r="T14" s="68">
        <f>G14/L14*100</f>
        <v>3.3707865168539324</v>
      </c>
      <c r="U14" s="68">
        <f t="shared" si="33"/>
        <v>0.5617977528089888</v>
      </c>
      <c r="V14" s="68">
        <f t="shared" si="34"/>
        <v>4.4943820224719104</v>
      </c>
      <c r="W14" s="68">
        <f>SUM(P14:V14)</f>
        <v>99.999999999999986</v>
      </c>
    </row>
    <row r="15" spans="1:23" x14ac:dyDescent="0.15">
      <c r="A15" s="51" t="s">
        <v>171</v>
      </c>
      <c r="B15" s="77" t="s">
        <v>172</v>
      </c>
      <c r="C15" s="62">
        <f t="shared" si="14"/>
        <v>45</v>
      </c>
      <c r="D15" s="62">
        <f t="shared" si="14"/>
        <v>111</v>
      </c>
      <c r="E15" s="62">
        <f t="shared" si="14"/>
        <v>33</v>
      </c>
      <c r="F15" s="62">
        <f t="shared" si="14"/>
        <v>15</v>
      </c>
      <c r="G15" s="62">
        <f t="shared" si="14"/>
        <v>9</v>
      </c>
      <c r="H15" s="62">
        <f t="shared" si="14"/>
        <v>1</v>
      </c>
      <c r="I15" s="62">
        <f t="shared" si="14"/>
        <v>17</v>
      </c>
      <c r="J15" s="62">
        <f t="shared" si="14"/>
        <v>106</v>
      </c>
      <c r="K15" s="66">
        <f t="shared" ref="K15" si="36">SUM(C15:J15)</f>
        <v>337</v>
      </c>
      <c r="L15" s="66">
        <f t="shared" si="16"/>
        <v>231</v>
      </c>
      <c r="N15" s="8"/>
      <c r="O15" s="51" t="str">
        <f t="shared" si="5"/>
        <v>平成30年</v>
      </c>
      <c r="P15" s="68">
        <f t="shared" ref="P15" si="37">C15/L15*100</f>
        <v>19.480519480519483</v>
      </c>
      <c r="Q15" s="68">
        <f>D15/L15*100</f>
        <v>48.051948051948052</v>
      </c>
      <c r="R15" s="68">
        <f>E15/L15*100</f>
        <v>14.285714285714285</v>
      </c>
      <c r="S15" s="68">
        <f t="shared" ref="S15" si="38">F15/L15*100</f>
        <v>6.4935064935064926</v>
      </c>
      <c r="T15" s="68">
        <f>G15/L15*100</f>
        <v>3.8961038961038961</v>
      </c>
      <c r="U15" s="68">
        <f t="shared" ref="U15" si="39">H15/L15*100</f>
        <v>0.4329004329004329</v>
      </c>
      <c r="V15" s="68">
        <f t="shared" ref="V15" si="40">I15/L15*100</f>
        <v>7.3593073593073601</v>
      </c>
      <c r="W15" s="68">
        <f>SUM(P15:V15)</f>
        <v>100</v>
      </c>
    </row>
    <row r="16" spans="1:23" x14ac:dyDescent="0.15">
      <c r="A16" s="51" t="s">
        <v>200</v>
      </c>
      <c r="B16" s="77" t="s">
        <v>210</v>
      </c>
      <c r="C16" s="62">
        <f t="shared" ref="C16:J16" si="41">C30+C44</f>
        <v>50</v>
      </c>
      <c r="D16" s="62">
        <f t="shared" si="41"/>
        <v>119</v>
      </c>
      <c r="E16" s="62">
        <f t="shared" si="41"/>
        <v>51</v>
      </c>
      <c r="F16" s="62">
        <f t="shared" si="41"/>
        <v>26</v>
      </c>
      <c r="G16" s="62">
        <f t="shared" si="41"/>
        <v>7</v>
      </c>
      <c r="H16" s="62">
        <f t="shared" si="41"/>
        <v>8</v>
      </c>
      <c r="I16" s="62">
        <f t="shared" si="41"/>
        <v>22</v>
      </c>
      <c r="J16" s="62">
        <f t="shared" si="41"/>
        <v>85</v>
      </c>
      <c r="K16" s="66">
        <f t="shared" ref="K16:K17" si="42">SUM(C16:J16)</f>
        <v>368</v>
      </c>
      <c r="L16" s="66">
        <f t="shared" ref="L16:L17" si="43">SUM(C16:I16)</f>
        <v>283</v>
      </c>
      <c r="N16" s="8"/>
      <c r="O16" s="51" t="str">
        <f t="shared" ref="O16:O17" si="44">A16</f>
        <v>令和元年</v>
      </c>
      <c r="P16" s="68">
        <f t="shared" ref="P16:P17" si="45">C16/L16*100</f>
        <v>17.667844522968199</v>
      </c>
      <c r="Q16" s="68">
        <f t="shared" ref="Q16:Q17" si="46">D16/L16*100</f>
        <v>42.049469964664311</v>
      </c>
      <c r="R16" s="68">
        <f t="shared" ref="R16:R17" si="47">E16/L16*100</f>
        <v>18.021201413427562</v>
      </c>
      <c r="S16" s="68">
        <f t="shared" ref="S16:S17" si="48">F16/L16*100</f>
        <v>9.1872791519434625</v>
      </c>
      <c r="T16" s="68">
        <f t="shared" ref="T16:T17" si="49">G16/L16*100</f>
        <v>2.4734982332155475</v>
      </c>
      <c r="U16" s="68">
        <f t="shared" ref="U16:U17" si="50">H16/L16*100</f>
        <v>2.8268551236749118</v>
      </c>
      <c r="V16" s="68">
        <f t="shared" ref="V16:V17" si="51">I16/L16*100</f>
        <v>7.7738515901060072</v>
      </c>
      <c r="W16" s="68">
        <f t="shared" ref="W16:W17" si="52">SUM(P16:V16)</f>
        <v>100</v>
      </c>
    </row>
    <row r="17" spans="1:23" x14ac:dyDescent="0.15">
      <c r="A17" s="51" t="s">
        <v>201</v>
      </c>
      <c r="B17" s="77" t="s">
        <v>209</v>
      </c>
      <c r="C17" s="62">
        <f t="shared" ref="C17:J17" si="53">C31+C45</f>
        <v>53</v>
      </c>
      <c r="D17" s="62">
        <f t="shared" si="53"/>
        <v>123</v>
      </c>
      <c r="E17" s="62">
        <f t="shared" si="53"/>
        <v>74</v>
      </c>
      <c r="F17" s="62">
        <f t="shared" si="53"/>
        <v>37</v>
      </c>
      <c r="G17" s="62">
        <f t="shared" si="53"/>
        <v>8</v>
      </c>
      <c r="H17" s="62">
        <f t="shared" si="53"/>
        <v>6</v>
      </c>
      <c r="I17" s="62">
        <f t="shared" si="53"/>
        <v>26</v>
      </c>
      <c r="J17" s="62">
        <f t="shared" si="53"/>
        <v>61</v>
      </c>
      <c r="K17" s="66">
        <f t="shared" si="42"/>
        <v>388</v>
      </c>
      <c r="L17" s="66">
        <f t="shared" si="43"/>
        <v>327</v>
      </c>
      <c r="N17" s="8"/>
      <c r="O17" s="51" t="str">
        <f t="shared" si="44"/>
        <v>令和2年</v>
      </c>
      <c r="P17" s="68">
        <f t="shared" si="45"/>
        <v>16.207951070336392</v>
      </c>
      <c r="Q17" s="68">
        <f t="shared" si="46"/>
        <v>37.61467889908257</v>
      </c>
      <c r="R17" s="68">
        <f t="shared" si="47"/>
        <v>22.629969418960243</v>
      </c>
      <c r="S17" s="68">
        <f t="shared" si="48"/>
        <v>11.314984709480122</v>
      </c>
      <c r="T17" s="68">
        <f t="shared" si="49"/>
        <v>2.4464831804281344</v>
      </c>
      <c r="U17" s="68">
        <f t="shared" si="50"/>
        <v>1.834862385321101</v>
      </c>
      <c r="V17" s="68">
        <f t="shared" si="51"/>
        <v>7.951070336391437</v>
      </c>
      <c r="W17" s="68">
        <f t="shared" si="52"/>
        <v>100</v>
      </c>
    </row>
    <row r="18" spans="1:23" x14ac:dyDescent="0.15">
      <c r="K18" s="1"/>
      <c r="L18" s="1"/>
      <c r="N18" s="8"/>
      <c r="W18" s="1"/>
    </row>
    <row r="19" spans="1:23" x14ac:dyDescent="0.15">
      <c r="A19" s="7" t="s">
        <v>94</v>
      </c>
      <c r="B19" s="79"/>
      <c r="C19" s="7"/>
      <c r="D19" s="7"/>
      <c r="E19" s="7"/>
      <c r="F19" s="7"/>
      <c r="G19" s="7"/>
      <c r="H19" s="7"/>
      <c r="I19" s="7"/>
      <c r="J19" s="7"/>
      <c r="K19" s="33"/>
      <c r="L19" s="33"/>
      <c r="N19" s="8"/>
      <c r="O19" s="7" t="s">
        <v>97</v>
      </c>
      <c r="P19" s="7"/>
      <c r="Q19" s="7"/>
      <c r="R19" s="7"/>
      <c r="S19" s="7"/>
      <c r="T19" s="7"/>
      <c r="U19" s="7"/>
      <c r="V19" s="7"/>
      <c r="W19" s="33"/>
    </row>
    <row r="20" spans="1:23" ht="24" x14ac:dyDescent="0.15">
      <c r="A20" s="72"/>
      <c r="B20" s="83"/>
      <c r="C20" s="12" t="s">
        <v>18</v>
      </c>
      <c r="D20" s="12" t="s">
        <v>19</v>
      </c>
      <c r="E20" s="12" t="s">
        <v>20</v>
      </c>
      <c r="F20" s="11" t="s">
        <v>21</v>
      </c>
      <c r="G20" s="31" t="s">
        <v>22</v>
      </c>
      <c r="H20" s="31" t="s">
        <v>23</v>
      </c>
      <c r="I20" s="31" t="s">
        <v>24</v>
      </c>
      <c r="J20" s="31" t="s">
        <v>8</v>
      </c>
      <c r="K20" s="29" t="s">
        <v>9</v>
      </c>
      <c r="L20" s="93" t="s">
        <v>177</v>
      </c>
      <c r="N20" s="8"/>
      <c r="O20" s="18"/>
      <c r="P20" s="19" t="s">
        <v>18</v>
      </c>
      <c r="Q20" s="19" t="s">
        <v>19</v>
      </c>
      <c r="R20" s="30" t="s">
        <v>20</v>
      </c>
      <c r="S20" s="11" t="s">
        <v>21</v>
      </c>
      <c r="T20" s="31" t="s">
        <v>22</v>
      </c>
      <c r="U20" s="31" t="s">
        <v>23</v>
      </c>
      <c r="V20" s="31" t="s">
        <v>24</v>
      </c>
      <c r="W20" s="29" t="s">
        <v>9</v>
      </c>
    </row>
    <row r="21" spans="1:23" x14ac:dyDescent="0.15">
      <c r="A21" s="60" t="str">
        <f>A7</f>
        <v>平成22年</v>
      </c>
      <c r="B21" s="81" t="str">
        <f>B7</f>
        <v>Ｈ22年</v>
      </c>
      <c r="C21" s="62">
        <v>24</v>
      </c>
      <c r="D21" s="62">
        <v>98</v>
      </c>
      <c r="E21" s="74">
        <v>90</v>
      </c>
      <c r="F21" s="74">
        <v>25</v>
      </c>
      <c r="G21" s="74">
        <v>12</v>
      </c>
      <c r="H21" s="62">
        <v>6</v>
      </c>
      <c r="I21" s="62">
        <v>12</v>
      </c>
      <c r="J21" s="62">
        <v>94</v>
      </c>
      <c r="K21" s="65">
        <f t="shared" ref="K21:K29" si="54">SUM(C21:J21)</f>
        <v>361</v>
      </c>
      <c r="L21" s="65">
        <f t="shared" ref="L21:L29" si="55">SUM(C21:I21)</f>
        <v>267</v>
      </c>
      <c r="N21" s="8"/>
      <c r="O21" s="60" t="str">
        <f>A21</f>
        <v>平成22年</v>
      </c>
      <c r="P21" s="67">
        <f t="shared" ref="P21:P28" si="56">C21/L21*100</f>
        <v>8.9887640449438209</v>
      </c>
      <c r="Q21" s="67">
        <f>D21/L21*100</f>
        <v>36.704119850187269</v>
      </c>
      <c r="R21" s="67">
        <f>E21/L21*100</f>
        <v>33.707865168539328</v>
      </c>
      <c r="S21" s="67">
        <f>F21/L21*100</f>
        <v>9.3632958801498134</v>
      </c>
      <c r="T21" s="67">
        <f>G21/L21*100</f>
        <v>4.4943820224719104</v>
      </c>
      <c r="U21" s="67">
        <f>H21/L21*100</f>
        <v>2.2471910112359552</v>
      </c>
      <c r="V21" s="67">
        <f>I21/L21*100</f>
        <v>4.4943820224719104</v>
      </c>
      <c r="W21" s="67">
        <f>SUM(P21:V21)</f>
        <v>100.00000000000001</v>
      </c>
    </row>
    <row r="22" spans="1:23" x14ac:dyDescent="0.15">
      <c r="A22" s="51" t="str">
        <f t="shared" ref="A22:B22" si="57">A8</f>
        <v>平成23年</v>
      </c>
      <c r="B22" s="77" t="str">
        <f t="shared" si="57"/>
        <v>Ｈ23年</v>
      </c>
      <c r="C22" s="62">
        <v>33</v>
      </c>
      <c r="D22" s="62">
        <v>112</v>
      </c>
      <c r="E22" s="74">
        <v>79</v>
      </c>
      <c r="F22" s="74">
        <v>37</v>
      </c>
      <c r="G22" s="74">
        <v>5</v>
      </c>
      <c r="H22" s="62">
        <v>2</v>
      </c>
      <c r="I22" s="62">
        <v>22</v>
      </c>
      <c r="J22" s="62">
        <v>86</v>
      </c>
      <c r="K22" s="66">
        <f t="shared" si="54"/>
        <v>376</v>
      </c>
      <c r="L22" s="66">
        <f t="shared" si="55"/>
        <v>290</v>
      </c>
      <c r="N22" s="8"/>
      <c r="O22" s="51" t="str">
        <f t="shared" ref="O22:O29" si="58">A22</f>
        <v>平成23年</v>
      </c>
      <c r="P22" s="68">
        <f t="shared" si="56"/>
        <v>11.379310344827587</v>
      </c>
      <c r="Q22" s="68">
        <f t="shared" ref="Q22:Q24" si="59">D22/L22*100</f>
        <v>38.620689655172413</v>
      </c>
      <c r="R22" s="68">
        <f t="shared" ref="R22:R24" si="60">E22/L22*100</f>
        <v>27.241379310344826</v>
      </c>
      <c r="S22" s="68">
        <f t="shared" ref="S22:S24" si="61">F22/L22*100</f>
        <v>12.758620689655173</v>
      </c>
      <c r="T22" s="68">
        <f t="shared" ref="T22:T24" si="62">G22/L22*100</f>
        <v>1.7241379310344827</v>
      </c>
      <c r="U22" s="68">
        <f t="shared" ref="U22:U24" si="63">H22/L22*100</f>
        <v>0.68965517241379315</v>
      </c>
      <c r="V22" s="68">
        <f t="shared" ref="V22:V24" si="64">I22/L22*100</f>
        <v>7.5862068965517242</v>
      </c>
      <c r="W22" s="68">
        <f t="shared" ref="W22:W25" si="65">SUM(P22:V22)</f>
        <v>100</v>
      </c>
    </row>
    <row r="23" spans="1:23" x14ac:dyDescent="0.15">
      <c r="A23" s="51" t="str">
        <f t="shared" ref="A23:B23" si="66">A9</f>
        <v>平成24年</v>
      </c>
      <c r="B23" s="77" t="str">
        <f t="shared" si="66"/>
        <v>Ｈ24年</v>
      </c>
      <c r="C23" s="62">
        <v>33</v>
      </c>
      <c r="D23" s="62">
        <v>83</v>
      </c>
      <c r="E23" s="74">
        <v>56</v>
      </c>
      <c r="F23" s="74">
        <v>37</v>
      </c>
      <c r="G23" s="74">
        <v>10</v>
      </c>
      <c r="H23" s="62">
        <v>7</v>
      </c>
      <c r="I23" s="62">
        <v>14</v>
      </c>
      <c r="J23" s="62">
        <v>94</v>
      </c>
      <c r="K23" s="66">
        <f t="shared" si="54"/>
        <v>334</v>
      </c>
      <c r="L23" s="66">
        <f t="shared" si="55"/>
        <v>240</v>
      </c>
      <c r="N23" s="8"/>
      <c r="O23" s="51" t="str">
        <f t="shared" si="58"/>
        <v>平成24年</v>
      </c>
      <c r="P23" s="68">
        <f t="shared" si="56"/>
        <v>13.750000000000002</v>
      </c>
      <c r="Q23" s="68">
        <f t="shared" si="59"/>
        <v>34.583333333333336</v>
      </c>
      <c r="R23" s="68">
        <f t="shared" si="60"/>
        <v>23.333333333333332</v>
      </c>
      <c r="S23" s="68">
        <f t="shared" si="61"/>
        <v>15.416666666666668</v>
      </c>
      <c r="T23" s="68">
        <f t="shared" si="62"/>
        <v>4.1666666666666661</v>
      </c>
      <c r="U23" s="68">
        <f t="shared" si="63"/>
        <v>2.9166666666666665</v>
      </c>
      <c r="V23" s="68">
        <f t="shared" si="64"/>
        <v>5.833333333333333</v>
      </c>
      <c r="W23" s="68">
        <f t="shared" si="65"/>
        <v>100.00000000000001</v>
      </c>
    </row>
    <row r="24" spans="1:23" x14ac:dyDescent="0.15">
      <c r="A24" s="51" t="str">
        <f t="shared" ref="A24:B24" si="67">A10</f>
        <v>平成25年</v>
      </c>
      <c r="B24" s="77" t="str">
        <f t="shared" si="67"/>
        <v>Ｈ25年</v>
      </c>
      <c r="C24" s="62">
        <v>36</v>
      </c>
      <c r="D24" s="62">
        <v>96</v>
      </c>
      <c r="E24" s="74">
        <v>50</v>
      </c>
      <c r="F24" s="74">
        <v>24</v>
      </c>
      <c r="G24" s="74">
        <v>5</v>
      </c>
      <c r="H24" s="62">
        <v>1</v>
      </c>
      <c r="I24" s="62">
        <v>9</v>
      </c>
      <c r="J24" s="62">
        <v>106</v>
      </c>
      <c r="K24" s="66">
        <f t="shared" si="54"/>
        <v>327</v>
      </c>
      <c r="L24" s="66">
        <f t="shared" si="55"/>
        <v>221</v>
      </c>
      <c r="N24" s="8"/>
      <c r="O24" s="51" t="str">
        <f t="shared" si="58"/>
        <v>平成25年</v>
      </c>
      <c r="P24" s="68">
        <f t="shared" si="56"/>
        <v>16.289592760180994</v>
      </c>
      <c r="Q24" s="68">
        <f t="shared" si="59"/>
        <v>43.438914027149323</v>
      </c>
      <c r="R24" s="68">
        <f t="shared" si="60"/>
        <v>22.624434389140273</v>
      </c>
      <c r="S24" s="68">
        <f t="shared" si="61"/>
        <v>10.859728506787331</v>
      </c>
      <c r="T24" s="68">
        <f t="shared" si="62"/>
        <v>2.2624434389140271</v>
      </c>
      <c r="U24" s="68">
        <f t="shared" si="63"/>
        <v>0.45248868778280549</v>
      </c>
      <c r="V24" s="68">
        <f t="shared" si="64"/>
        <v>4.0723981900452486</v>
      </c>
      <c r="W24" s="68">
        <f t="shared" si="65"/>
        <v>100.00000000000001</v>
      </c>
    </row>
    <row r="25" spans="1:23" x14ac:dyDescent="0.15">
      <c r="A25" s="51" t="str">
        <f t="shared" ref="A25:B25" si="68">A11</f>
        <v>平成26年</v>
      </c>
      <c r="B25" s="77" t="str">
        <f t="shared" si="68"/>
        <v>Ｈ26年</v>
      </c>
      <c r="C25" s="62">
        <v>34</v>
      </c>
      <c r="D25" s="62">
        <v>86</v>
      </c>
      <c r="E25" s="74">
        <v>48</v>
      </c>
      <c r="F25" s="74">
        <v>29</v>
      </c>
      <c r="G25" s="74">
        <v>6</v>
      </c>
      <c r="H25" s="62">
        <v>1</v>
      </c>
      <c r="I25" s="62">
        <v>14</v>
      </c>
      <c r="J25" s="62">
        <v>89</v>
      </c>
      <c r="K25" s="66">
        <f t="shared" si="54"/>
        <v>307</v>
      </c>
      <c r="L25" s="66">
        <f t="shared" si="55"/>
        <v>218</v>
      </c>
      <c r="N25" s="8"/>
      <c r="O25" s="51" t="str">
        <f t="shared" si="58"/>
        <v>平成26年</v>
      </c>
      <c r="P25" s="68">
        <f t="shared" si="56"/>
        <v>15.596330275229359</v>
      </c>
      <c r="Q25" s="68">
        <f t="shared" ref="Q25" si="69">D25/L25*100</f>
        <v>39.449541284403672</v>
      </c>
      <c r="R25" s="68">
        <f t="shared" ref="R25" si="70">E25/L25*100</f>
        <v>22.018348623853214</v>
      </c>
      <c r="S25" s="68">
        <f t="shared" ref="S25" si="71">F25/L25*100</f>
        <v>13.302752293577983</v>
      </c>
      <c r="T25" s="68">
        <f t="shared" ref="T25" si="72">G25/L25*100</f>
        <v>2.7522935779816518</v>
      </c>
      <c r="U25" s="68">
        <f t="shared" ref="U25" si="73">H25/L25*100</f>
        <v>0.45871559633027525</v>
      </c>
      <c r="V25" s="68">
        <f t="shared" ref="V25" si="74">I25/L25*100</f>
        <v>6.4220183486238538</v>
      </c>
      <c r="W25" s="68">
        <f t="shared" si="65"/>
        <v>100</v>
      </c>
    </row>
    <row r="26" spans="1:23" x14ac:dyDescent="0.15">
      <c r="A26" s="51" t="str">
        <f t="shared" ref="A26:B26" si="75">A12</f>
        <v>平成27年</v>
      </c>
      <c r="B26" s="77" t="str">
        <f t="shared" si="75"/>
        <v>Ｈ27年</v>
      </c>
      <c r="C26" s="62">
        <v>30</v>
      </c>
      <c r="D26" s="62">
        <v>57</v>
      </c>
      <c r="E26" s="74">
        <v>26</v>
      </c>
      <c r="F26" s="74">
        <v>16</v>
      </c>
      <c r="G26" s="74">
        <v>3</v>
      </c>
      <c r="H26" s="62">
        <v>2</v>
      </c>
      <c r="I26" s="62">
        <v>18</v>
      </c>
      <c r="J26" s="62">
        <v>98</v>
      </c>
      <c r="K26" s="66">
        <f t="shared" si="54"/>
        <v>250</v>
      </c>
      <c r="L26" s="66">
        <f t="shared" si="55"/>
        <v>152</v>
      </c>
      <c r="N26" s="8"/>
      <c r="O26" s="51" t="str">
        <f t="shared" si="58"/>
        <v>平成27年</v>
      </c>
      <c r="P26" s="68">
        <f t="shared" si="56"/>
        <v>19.736842105263158</v>
      </c>
      <c r="Q26" s="68">
        <f t="shared" ref="Q26" si="76">D26/L26*100</f>
        <v>37.5</v>
      </c>
      <c r="R26" s="68">
        <f t="shared" ref="R26" si="77">E26/L26*100</f>
        <v>17.105263157894736</v>
      </c>
      <c r="S26" s="68">
        <f t="shared" ref="S26" si="78">F26/L26*100</f>
        <v>10.526315789473683</v>
      </c>
      <c r="T26" s="68">
        <f t="shared" ref="T26" si="79">G26/L26*100</f>
        <v>1.9736842105263157</v>
      </c>
      <c r="U26" s="68">
        <f t="shared" ref="U26" si="80">H26/L26*100</f>
        <v>1.3157894736842104</v>
      </c>
      <c r="V26" s="68">
        <f t="shared" ref="V26" si="81">I26/L26*100</f>
        <v>11.842105263157894</v>
      </c>
      <c r="W26" s="68">
        <f t="shared" ref="W26" si="82">SUM(P26:V26)</f>
        <v>99.999999999999986</v>
      </c>
    </row>
    <row r="27" spans="1:23" x14ac:dyDescent="0.15">
      <c r="A27" s="51" t="str">
        <f t="shared" ref="A27" si="83">A13</f>
        <v>平成28年</v>
      </c>
      <c r="B27" s="77" t="str">
        <f t="shared" ref="B27" si="84">B13</f>
        <v>Ｈ28年</v>
      </c>
      <c r="C27" s="62">
        <v>18</v>
      </c>
      <c r="D27" s="62">
        <v>64</v>
      </c>
      <c r="E27" s="74">
        <v>26</v>
      </c>
      <c r="F27" s="74">
        <v>22</v>
      </c>
      <c r="G27" s="74">
        <v>3</v>
      </c>
      <c r="H27" s="62">
        <v>0</v>
      </c>
      <c r="I27" s="62">
        <v>5</v>
      </c>
      <c r="J27" s="62">
        <v>107</v>
      </c>
      <c r="K27" s="66">
        <f t="shared" si="54"/>
        <v>245</v>
      </c>
      <c r="L27" s="66">
        <f t="shared" si="55"/>
        <v>138</v>
      </c>
      <c r="N27" s="8"/>
      <c r="O27" s="51" t="str">
        <f t="shared" si="58"/>
        <v>平成28年</v>
      </c>
      <c r="P27" s="68">
        <f t="shared" si="56"/>
        <v>13.043478260869565</v>
      </c>
      <c r="Q27" s="68">
        <f t="shared" ref="Q27:Q28" si="85">D27/L27*100</f>
        <v>46.376811594202898</v>
      </c>
      <c r="R27" s="68">
        <f t="shared" ref="R27:R28" si="86">E27/L27*100</f>
        <v>18.840579710144929</v>
      </c>
      <c r="S27" s="68">
        <f t="shared" ref="S27:S28" si="87">F27/L27*100</f>
        <v>15.942028985507244</v>
      </c>
      <c r="T27" s="68">
        <f t="shared" ref="T27:T28" si="88">G27/L27*100</f>
        <v>2.1739130434782608</v>
      </c>
      <c r="U27" s="68">
        <f t="shared" ref="U27:U28" si="89">H27/L27*100</f>
        <v>0</v>
      </c>
      <c r="V27" s="68">
        <f t="shared" ref="V27:V28" si="90">I27/L27*100</f>
        <v>3.6231884057971016</v>
      </c>
      <c r="W27" s="68">
        <f t="shared" ref="W27:W28" si="91">SUM(P27:V27)</f>
        <v>100</v>
      </c>
    </row>
    <row r="28" spans="1:23" x14ac:dyDescent="0.15">
      <c r="A28" s="51" t="str">
        <f t="shared" ref="A28" si="92">A14</f>
        <v>平成29年</v>
      </c>
      <c r="B28" s="77" t="str">
        <f>B14</f>
        <v>Ｈ29年</v>
      </c>
      <c r="C28" s="62">
        <v>17</v>
      </c>
      <c r="D28" s="62">
        <v>46</v>
      </c>
      <c r="E28" s="74">
        <v>22</v>
      </c>
      <c r="F28" s="74">
        <v>17</v>
      </c>
      <c r="G28" s="74">
        <v>3</v>
      </c>
      <c r="H28" s="62">
        <v>0</v>
      </c>
      <c r="I28" s="62">
        <v>5</v>
      </c>
      <c r="J28" s="62">
        <v>89</v>
      </c>
      <c r="K28" s="66">
        <f t="shared" si="54"/>
        <v>199</v>
      </c>
      <c r="L28" s="66">
        <f t="shared" si="55"/>
        <v>110</v>
      </c>
      <c r="N28" s="8"/>
      <c r="O28" s="51" t="str">
        <f t="shared" ref="O28" si="93">A28</f>
        <v>平成29年</v>
      </c>
      <c r="P28" s="68">
        <f t="shared" si="56"/>
        <v>15.454545454545453</v>
      </c>
      <c r="Q28" s="68">
        <f t="shared" si="85"/>
        <v>41.818181818181813</v>
      </c>
      <c r="R28" s="68">
        <f t="shared" si="86"/>
        <v>20</v>
      </c>
      <c r="S28" s="68">
        <f t="shared" si="87"/>
        <v>15.454545454545453</v>
      </c>
      <c r="T28" s="68">
        <f t="shared" si="88"/>
        <v>2.7272727272727271</v>
      </c>
      <c r="U28" s="68">
        <f t="shared" si="89"/>
        <v>0</v>
      </c>
      <c r="V28" s="68">
        <f t="shared" si="90"/>
        <v>4.5454545454545459</v>
      </c>
      <c r="W28" s="68">
        <f t="shared" si="91"/>
        <v>100</v>
      </c>
    </row>
    <row r="29" spans="1:23" x14ac:dyDescent="0.15">
      <c r="A29" s="51" t="str">
        <f t="shared" ref="A29:B29" si="94">A15</f>
        <v>平成30年</v>
      </c>
      <c r="B29" s="77" t="str">
        <f t="shared" si="94"/>
        <v>Ｈ30年</v>
      </c>
      <c r="C29" s="62">
        <v>27</v>
      </c>
      <c r="D29" s="62">
        <v>60</v>
      </c>
      <c r="E29" s="74">
        <v>26</v>
      </c>
      <c r="F29" s="74">
        <v>13</v>
      </c>
      <c r="G29" s="74">
        <v>4</v>
      </c>
      <c r="H29" s="62">
        <v>1</v>
      </c>
      <c r="I29" s="62">
        <v>11</v>
      </c>
      <c r="J29" s="62">
        <v>78</v>
      </c>
      <c r="K29" s="66">
        <f t="shared" si="54"/>
        <v>220</v>
      </c>
      <c r="L29" s="66">
        <f t="shared" si="55"/>
        <v>142</v>
      </c>
      <c r="N29" s="8"/>
      <c r="O29" s="51" t="str">
        <f t="shared" si="58"/>
        <v>平成30年</v>
      </c>
      <c r="P29" s="68">
        <f t="shared" ref="P29" si="95">C29/L29*100</f>
        <v>19.014084507042252</v>
      </c>
      <c r="Q29" s="68">
        <f t="shared" ref="Q29" si="96">D29/L29*100</f>
        <v>42.25352112676056</v>
      </c>
      <c r="R29" s="68">
        <f t="shared" ref="R29" si="97">E29/L29*100</f>
        <v>18.30985915492958</v>
      </c>
      <c r="S29" s="68">
        <f t="shared" ref="S29" si="98">F29/L29*100</f>
        <v>9.1549295774647899</v>
      </c>
      <c r="T29" s="68">
        <f t="shared" ref="T29" si="99">G29/L29*100</f>
        <v>2.8169014084507045</v>
      </c>
      <c r="U29" s="68">
        <f t="shared" ref="U29" si="100">H29/L29*100</f>
        <v>0.70422535211267612</v>
      </c>
      <c r="V29" s="68">
        <f t="shared" ref="V29" si="101">I29/L29*100</f>
        <v>7.7464788732394361</v>
      </c>
      <c r="W29" s="68">
        <f t="shared" ref="W29" si="102">SUM(P29:V29)</f>
        <v>100</v>
      </c>
    </row>
    <row r="30" spans="1:23" x14ac:dyDescent="0.15">
      <c r="A30" s="51" t="str">
        <f t="shared" ref="A30:B30" si="103">A16</f>
        <v>令和元年</v>
      </c>
      <c r="B30" s="77" t="str">
        <f t="shared" si="103"/>
        <v>Ｒ元年</v>
      </c>
      <c r="C30" s="62">
        <v>31</v>
      </c>
      <c r="D30" s="62">
        <v>63</v>
      </c>
      <c r="E30" s="74">
        <v>45</v>
      </c>
      <c r="F30" s="74">
        <v>22</v>
      </c>
      <c r="G30" s="74">
        <v>4</v>
      </c>
      <c r="H30" s="62">
        <v>8</v>
      </c>
      <c r="I30" s="62">
        <v>17</v>
      </c>
      <c r="J30" s="62">
        <v>70</v>
      </c>
      <c r="K30" s="66">
        <f t="shared" ref="K30:K31" si="104">SUM(C30:J30)</f>
        <v>260</v>
      </c>
      <c r="L30" s="66">
        <f t="shared" ref="L30:L31" si="105">SUM(C30:I30)</f>
        <v>190</v>
      </c>
      <c r="N30" s="8"/>
      <c r="O30" s="51" t="str">
        <f t="shared" ref="O30:O31" si="106">A30</f>
        <v>令和元年</v>
      </c>
      <c r="P30" s="68">
        <f t="shared" ref="P30:P31" si="107">C30/L30*100</f>
        <v>16.315789473684212</v>
      </c>
      <c r="Q30" s="68">
        <f t="shared" ref="Q30:Q31" si="108">D30/L30*100</f>
        <v>33.157894736842103</v>
      </c>
      <c r="R30" s="68">
        <f t="shared" ref="R30:R31" si="109">E30/L30*100</f>
        <v>23.684210526315788</v>
      </c>
      <c r="S30" s="68">
        <f t="shared" ref="S30:S31" si="110">F30/L30*100</f>
        <v>11.578947368421053</v>
      </c>
      <c r="T30" s="68">
        <f t="shared" ref="T30:T31" si="111">G30/L30*100</f>
        <v>2.1052631578947367</v>
      </c>
      <c r="U30" s="68">
        <f t="shared" ref="U30:U31" si="112">H30/L30*100</f>
        <v>4.2105263157894735</v>
      </c>
      <c r="V30" s="68">
        <f t="shared" ref="V30:V31" si="113">I30/L30*100</f>
        <v>8.9473684210526319</v>
      </c>
      <c r="W30" s="68">
        <f t="shared" ref="W30:W31" si="114">SUM(P30:V30)</f>
        <v>100.00000000000001</v>
      </c>
    </row>
    <row r="31" spans="1:23" x14ac:dyDescent="0.15">
      <c r="A31" s="51" t="str">
        <f t="shared" ref="A31:B31" si="115">A17</f>
        <v>令和2年</v>
      </c>
      <c r="B31" s="77" t="str">
        <f t="shared" si="115"/>
        <v>Ｒ2年</v>
      </c>
      <c r="C31" s="62">
        <v>29</v>
      </c>
      <c r="D31" s="62">
        <v>60</v>
      </c>
      <c r="E31" s="74">
        <v>62</v>
      </c>
      <c r="F31" s="74">
        <v>30</v>
      </c>
      <c r="G31" s="74">
        <v>4</v>
      </c>
      <c r="H31" s="62">
        <v>2</v>
      </c>
      <c r="I31" s="62">
        <v>14</v>
      </c>
      <c r="J31" s="62">
        <v>47</v>
      </c>
      <c r="K31" s="66">
        <f t="shared" si="104"/>
        <v>248</v>
      </c>
      <c r="L31" s="66">
        <f t="shared" si="105"/>
        <v>201</v>
      </c>
      <c r="N31" s="8"/>
      <c r="O31" s="51" t="str">
        <f t="shared" si="106"/>
        <v>令和2年</v>
      </c>
      <c r="P31" s="68">
        <f t="shared" si="107"/>
        <v>14.427860696517413</v>
      </c>
      <c r="Q31" s="68">
        <f t="shared" si="108"/>
        <v>29.850746268656714</v>
      </c>
      <c r="R31" s="68">
        <f t="shared" si="109"/>
        <v>30.845771144278604</v>
      </c>
      <c r="S31" s="68">
        <f t="shared" si="110"/>
        <v>14.925373134328357</v>
      </c>
      <c r="T31" s="68">
        <f t="shared" si="111"/>
        <v>1.9900497512437811</v>
      </c>
      <c r="U31" s="68">
        <f t="shared" si="112"/>
        <v>0.99502487562189057</v>
      </c>
      <c r="V31" s="68">
        <f t="shared" si="113"/>
        <v>6.9651741293532341</v>
      </c>
      <c r="W31" s="68">
        <f t="shared" si="114"/>
        <v>100</v>
      </c>
    </row>
    <row r="32" spans="1:23" x14ac:dyDescent="0.15">
      <c r="K32" s="1"/>
      <c r="L32" s="1"/>
      <c r="N32" s="8"/>
      <c r="W32" s="1"/>
    </row>
    <row r="33" spans="1:24" x14ac:dyDescent="0.15">
      <c r="A33" s="7" t="s">
        <v>95</v>
      </c>
      <c r="B33" s="79"/>
      <c r="C33" s="7"/>
      <c r="D33" s="7"/>
      <c r="E33" s="7"/>
      <c r="F33" s="7"/>
      <c r="G33" s="7"/>
      <c r="H33" s="7"/>
      <c r="I33" s="7"/>
      <c r="J33" s="7"/>
      <c r="K33" s="33"/>
      <c r="L33" s="33"/>
      <c r="N33" s="8"/>
      <c r="O33" s="7" t="s">
        <v>98</v>
      </c>
      <c r="P33" s="7"/>
      <c r="Q33" s="7"/>
      <c r="R33" s="7"/>
      <c r="S33" s="7"/>
      <c r="T33" s="7"/>
      <c r="U33" s="7"/>
      <c r="V33" s="7"/>
      <c r="W33" s="33"/>
    </row>
    <row r="34" spans="1:24" ht="24" x14ac:dyDescent="0.15">
      <c r="A34" s="72"/>
      <c r="B34" s="82"/>
      <c r="C34" s="12" t="s">
        <v>18</v>
      </c>
      <c r="D34" s="12" t="s">
        <v>19</v>
      </c>
      <c r="E34" s="92" t="s">
        <v>20</v>
      </c>
      <c r="F34" s="11" t="s">
        <v>21</v>
      </c>
      <c r="G34" s="31" t="s">
        <v>22</v>
      </c>
      <c r="H34" s="31" t="s">
        <v>23</v>
      </c>
      <c r="I34" s="31" t="s">
        <v>24</v>
      </c>
      <c r="J34" s="31" t="s">
        <v>8</v>
      </c>
      <c r="K34" s="6" t="s">
        <v>9</v>
      </c>
      <c r="L34" s="93" t="s">
        <v>177</v>
      </c>
      <c r="N34" s="8"/>
      <c r="O34" s="18"/>
      <c r="P34" s="19" t="s">
        <v>18</v>
      </c>
      <c r="Q34" s="19" t="s">
        <v>19</v>
      </c>
      <c r="R34" s="30" t="s">
        <v>20</v>
      </c>
      <c r="S34" s="11" t="s">
        <v>21</v>
      </c>
      <c r="T34" s="31" t="s">
        <v>22</v>
      </c>
      <c r="U34" s="31" t="s">
        <v>23</v>
      </c>
      <c r="V34" s="31" t="s">
        <v>24</v>
      </c>
      <c r="W34" s="29" t="s">
        <v>9</v>
      </c>
    </row>
    <row r="35" spans="1:24" x14ac:dyDescent="0.15">
      <c r="A35" s="51" t="str">
        <f>A21</f>
        <v>平成22年</v>
      </c>
      <c r="B35" s="77" t="str">
        <f>B21</f>
        <v>Ｈ22年</v>
      </c>
      <c r="C35" s="62">
        <v>19</v>
      </c>
      <c r="D35" s="62">
        <v>110</v>
      </c>
      <c r="E35" s="74">
        <v>14</v>
      </c>
      <c r="F35" s="74">
        <v>5</v>
      </c>
      <c r="G35" s="74">
        <v>2</v>
      </c>
      <c r="H35" s="62">
        <v>0</v>
      </c>
      <c r="I35" s="62">
        <v>7</v>
      </c>
      <c r="J35" s="62">
        <v>50</v>
      </c>
      <c r="K35" s="66">
        <f>SUM(C35:J35)</f>
        <v>207</v>
      </c>
      <c r="L35" s="66">
        <f t="shared" ref="L35:L43" si="116">SUM(C35:I35)</f>
        <v>157</v>
      </c>
      <c r="N35" s="8"/>
      <c r="O35" s="60" t="str">
        <f>A35</f>
        <v>平成22年</v>
      </c>
      <c r="P35" s="67">
        <f>C35/L35*100</f>
        <v>12.101910828025478</v>
      </c>
      <c r="Q35" s="67">
        <f>D35/L35*100</f>
        <v>70.063694267515913</v>
      </c>
      <c r="R35" s="67">
        <f>E35/L35*100</f>
        <v>8.9171974522292992</v>
      </c>
      <c r="S35" s="67">
        <f>F35/L35*100</f>
        <v>3.1847133757961785</v>
      </c>
      <c r="T35" s="67">
        <f>G35/L35*100</f>
        <v>1.2738853503184715</v>
      </c>
      <c r="U35" s="67">
        <f>H35/L35*100</f>
        <v>0</v>
      </c>
      <c r="V35" s="67">
        <f>I35/L35*100</f>
        <v>4.4585987261146496</v>
      </c>
      <c r="W35" s="67">
        <f>SUM(P35:V35)</f>
        <v>99.999999999999986</v>
      </c>
    </row>
    <row r="36" spans="1:24" x14ac:dyDescent="0.15">
      <c r="A36" s="51" t="str">
        <f t="shared" ref="A36:B36" si="117">A22</f>
        <v>平成23年</v>
      </c>
      <c r="B36" s="77" t="str">
        <f t="shared" si="117"/>
        <v>Ｈ23年</v>
      </c>
      <c r="C36" s="62">
        <v>13</v>
      </c>
      <c r="D36" s="62">
        <v>77</v>
      </c>
      <c r="E36" s="74">
        <v>8</v>
      </c>
      <c r="F36" s="74">
        <v>3</v>
      </c>
      <c r="G36" s="74">
        <v>4</v>
      </c>
      <c r="H36" s="62">
        <v>0</v>
      </c>
      <c r="I36" s="62">
        <v>6</v>
      </c>
      <c r="J36" s="62">
        <v>38</v>
      </c>
      <c r="K36" s="66">
        <f t="shared" ref="K36:K37" si="118">SUM(C36:J36)</f>
        <v>149</v>
      </c>
      <c r="L36" s="66">
        <f t="shared" si="116"/>
        <v>111</v>
      </c>
      <c r="N36" s="8"/>
      <c r="O36" s="51" t="str">
        <f t="shared" ref="O36:O43" si="119">A36</f>
        <v>平成23年</v>
      </c>
      <c r="P36" s="68">
        <f t="shared" ref="P36:P42" si="120">C36/L36*100</f>
        <v>11.711711711711711</v>
      </c>
      <c r="Q36" s="68">
        <f t="shared" ref="Q36:Q38" si="121">D36/L36*100</f>
        <v>69.369369369369366</v>
      </c>
      <c r="R36" s="68">
        <f t="shared" ref="R36:R38" si="122">E36/L36*100</f>
        <v>7.2072072072072073</v>
      </c>
      <c r="S36" s="68">
        <f t="shared" ref="S36:S38" si="123">F36/L36*100</f>
        <v>2.7027027027027026</v>
      </c>
      <c r="T36" s="68">
        <f t="shared" ref="T36:T38" si="124">G36/L36*100</f>
        <v>3.6036036036036037</v>
      </c>
      <c r="U36" s="68">
        <f t="shared" ref="U36:U38" si="125">H36/L36*100</f>
        <v>0</v>
      </c>
      <c r="V36" s="68">
        <f t="shared" ref="V36:V38" si="126">I36/L36*100</f>
        <v>5.4054054054054053</v>
      </c>
      <c r="W36" s="68">
        <f t="shared" ref="W36:W39" si="127">SUM(P36:V36)</f>
        <v>100</v>
      </c>
    </row>
    <row r="37" spans="1:24" x14ac:dyDescent="0.15">
      <c r="A37" s="51" t="str">
        <f t="shared" ref="A37:B37" si="128">A23</f>
        <v>平成24年</v>
      </c>
      <c r="B37" s="77" t="str">
        <f t="shared" si="128"/>
        <v>Ｈ24年</v>
      </c>
      <c r="C37" s="62">
        <v>16</v>
      </c>
      <c r="D37" s="62">
        <v>63</v>
      </c>
      <c r="E37" s="74">
        <v>6</v>
      </c>
      <c r="F37" s="74">
        <v>3</v>
      </c>
      <c r="G37" s="74">
        <v>3</v>
      </c>
      <c r="H37" s="62">
        <v>2</v>
      </c>
      <c r="I37" s="62">
        <v>6</v>
      </c>
      <c r="J37" s="62">
        <v>31</v>
      </c>
      <c r="K37" s="66">
        <f t="shared" si="118"/>
        <v>130</v>
      </c>
      <c r="L37" s="66">
        <f t="shared" si="116"/>
        <v>99</v>
      </c>
      <c r="N37" s="8"/>
      <c r="O37" s="51" t="str">
        <f t="shared" si="119"/>
        <v>平成24年</v>
      </c>
      <c r="P37" s="68">
        <f t="shared" si="120"/>
        <v>16.161616161616163</v>
      </c>
      <c r="Q37" s="68">
        <f t="shared" si="121"/>
        <v>63.636363636363633</v>
      </c>
      <c r="R37" s="68">
        <f t="shared" si="122"/>
        <v>6.0606060606060606</v>
      </c>
      <c r="S37" s="68">
        <f t="shared" si="123"/>
        <v>3.0303030303030303</v>
      </c>
      <c r="T37" s="68">
        <f t="shared" si="124"/>
        <v>3.0303030303030303</v>
      </c>
      <c r="U37" s="68">
        <f t="shared" si="125"/>
        <v>2.0202020202020203</v>
      </c>
      <c r="V37" s="68">
        <f t="shared" si="126"/>
        <v>6.0606060606060606</v>
      </c>
      <c r="W37" s="68">
        <f t="shared" si="127"/>
        <v>100</v>
      </c>
    </row>
    <row r="38" spans="1:24" x14ac:dyDescent="0.15">
      <c r="A38" s="51" t="str">
        <f t="shared" ref="A38:B38" si="129">A24</f>
        <v>平成25年</v>
      </c>
      <c r="B38" s="77" t="str">
        <f t="shared" si="129"/>
        <v>Ｈ25年</v>
      </c>
      <c r="C38" s="62">
        <v>23</v>
      </c>
      <c r="D38" s="62">
        <v>55</v>
      </c>
      <c r="E38" s="74">
        <v>4</v>
      </c>
      <c r="F38" s="74">
        <v>4</v>
      </c>
      <c r="G38" s="74">
        <v>0</v>
      </c>
      <c r="H38" s="62">
        <v>0</v>
      </c>
      <c r="I38" s="62">
        <v>5</v>
      </c>
      <c r="J38" s="62">
        <v>42</v>
      </c>
      <c r="K38" s="66">
        <f t="shared" ref="K38:K43" si="130">SUM(C38:J38)</f>
        <v>133</v>
      </c>
      <c r="L38" s="66">
        <f t="shared" si="116"/>
        <v>91</v>
      </c>
      <c r="M38" s="38"/>
      <c r="N38" s="51"/>
      <c r="O38" s="51" t="str">
        <f t="shared" si="119"/>
        <v>平成25年</v>
      </c>
      <c r="P38" s="68">
        <f t="shared" si="120"/>
        <v>25.274725274725274</v>
      </c>
      <c r="Q38" s="68">
        <f t="shared" si="121"/>
        <v>60.439560439560438</v>
      </c>
      <c r="R38" s="68">
        <f t="shared" si="122"/>
        <v>4.395604395604396</v>
      </c>
      <c r="S38" s="68">
        <f t="shared" si="123"/>
        <v>4.395604395604396</v>
      </c>
      <c r="T38" s="68">
        <f t="shared" si="124"/>
        <v>0</v>
      </c>
      <c r="U38" s="68">
        <f t="shared" si="125"/>
        <v>0</v>
      </c>
      <c r="V38" s="68">
        <f t="shared" si="126"/>
        <v>5.4945054945054945</v>
      </c>
      <c r="W38" s="68">
        <f t="shared" si="127"/>
        <v>99.999999999999986</v>
      </c>
    </row>
    <row r="39" spans="1:24" x14ac:dyDescent="0.15">
      <c r="A39" s="51" t="str">
        <f t="shared" ref="A39:B39" si="131">A25</f>
        <v>平成26年</v>
      </c>
      <c r="B39" s="77" t="str">
        <f t="shared" si="131"/>
        <v>Ｈ26年</v>
      </c>
      <c r="C39" s="62">
        <v>25</v>
      </c>
      <c r="D39" s="62">
        <v>76</v>
      </c>
      <c r="E39" s="74">
        <v>4</v>
      </c>
      <c r="F39" s="74">
        <v>1</v>
      </c>
      <c r="G39" s="74">
        <v>6</v>
      </c>
      <c r="H39" s="62">
        <v>2</v>
      </c>
      <c r="I39" s="62">
        <v>9</v>
      </c>
      <c r="J39" s="62">
        <v>37</v>
      </c>
      <c r="K39" s="66">
        <f t="shared" si="130"/>
        <v>160</v>
      </c>
      <c r="L39" s="66">
        <f t="shared" si="116"/>
        <v>123</v>
      </c>
      <c r="M39" s="38"/>
      <c r="N39" s="51"/>
      <c r="O39" s="51" t="str">
        <f t="shared" si="119"/>
        <v>平成26年</v>
      </c>
      <c r="P39" s="68">
        <f t="shared" si="120"/>
        <v>20.325203252032519</v>
      </c>
      <c r="Q39" s="68">
        <f t="shared" ref="Q39" si="132">D39/L39*100</f>
        <v>61.788617886178862</v>
      </c>
      <c r="R39" s="68">
        <f t="shared" ref="R39" si="133">E39/L39*100</f>
        <v>3.2520325203252036</v>
      </c>
      <c r="S39" s="68">
        <f t="shared" ref="S39" si="134">F39/L39*100</f>
        <v>0.81300813008130091</v>
      </c>
      <c r="T39" s="68">
        <f t="shared" ref="T39" si="135">G39/L39*100</f>
        <v>4.8780487804878048</v>
      </c>
      <c r="U39" s="68">
        <f t="shared" ref="U39" si="136">H39/L39*100</f>
        <v>1.6260162601626018</v>
      </c>
      <c r="V39" s="68">
        <f t="shared" ref="V39" si="137">I39/L39*100</f>
        <v>7.3170731707317067</v>
      </c>
      <c r="W39" s="68">
        <f t="shared" si="127"/>
        <v>99.999999999999986</v>
      </c>
    </row>
    <row r="40" spans="1:24" x14ac:dyDescent="0.15">
      <c r="A40" s="51" t="str">
        <f t="shared" ref="A40:B40" si="138">A26</f>
        <v>平成27年</v>
      </c>
      <c r="B40" s="77" t="str">
        <f t="shared" si="138"/>
        <v>Ｈ27年</v>
      </c>
      <c r="C40" s="62">
        <v>7</v>
      </c>
      <c r="D40" s="62">
        <v>54</v>
      </c>
      <c r="E40" s="74">
        <v>3</v>
      </c>
      <c r="F40" s="74">
        <v>5</v>
      </c>
      <c r="G40" s="74">
        <v>1</v>
      </c>
      <c r="H40" s="62">
        <v>1</v>
      </c>
      <c r="I40" s="62">
        <v>6</v>
      </c>
      <c r="J40" s="62">
        <v>41</v>
      </c>
      <c r="K40" s="66">
        <f t="shared" si="130"/>
        <v>118</v>
      </c>
      <c r="L40" s="66">
        <f t="shared" si="116"/>
        <v>77</v>
      </c>
      <c r="M40" s="38"/>
      <c r="N40" s="51"/>
      <c r="O40" s="51" t="str">
        <f t="shared" si="119"/>
        <v>平成27年</v>
      </c>
      <c r="P40" s="68">
        <f t="shared" si="120"/>
        <v>9.0909090909090917</v>
      </c>
      <c r="Q40" s="68">
        <f t="shared" ref="Q40" si="139">D40/L40*100</f>
        <v>70.129870129870127</v>
      </c>
      <c r="R40" s="68">
        <f t="shared" ref="R40" si="140">E40/L40*100</f>
        <v>3.8961038961038961</v>
      </c>
      <c r="S40" s="68">
        <f t="shared" ref="S40" si="141">F40/L40*100</f>
        <v>6.4935064935064926</v>
      </c>
      <c r="T40" s="68">
        <f t="shared" ref="T40" si="142">G40/L40*100</f>
        <v>1.2987012987012987</v>
      </c>
      <c r="U40" s="68">
        <f t="shared" ref="U40" si="143">H40/L40*100</f>
        <v>1.2987012987012987</v>
      </c>
      <c r="V40" s="68">
        <f t="shared" ref="V40" si="144">I40/L40*100</f>
        <v>7.7922077922077921</v>
      </c>
      <c r="W40" s="68">
        <f t="shared" ref="W40" si="145">SUM(P40:V40)</f>
        <v>100</v>
      </c>
    </row>
    <row r="41" spans="1:24" x14ac:dyDescent="0.15">
      <c r="A41" s="51" t="str">
        <f t="shared" ref="A41:B41" si="146">A27</f>
        <v>平成28年</v>
      </c>
      <c r="B41" s="77" t="str">
        <f t="shared" si="146"/>
        <v>Ｈ28年</v>
      </c>
      <c r="C41" s="62">
        <v>15</v>
      </c>
      <c r="D41" s="62">
        <v>34</v>
      </c>
      <c r="E41" s="74">
        <v>4</v>
      </c>
      <c r="F41" s="74">
        <v>2</v>
      </c>
      <c r="G41" s="74">
        <v>1</v>
      </c>
      <c r="H41" s="62">
        <v>1</v>
      </c>
      <c r="I41" s="62">
        <v>2</v>
      </c>
      <c r="J41" s="62">
        <v>58</v>
      </c>
      <c r="K41" s="66">
        <f t="shared" si="130"/>
        <v>117</v>
      </c>
      <c r="L41" s="66">
        <f t="shared" si="116"/>
        <v>59</v>
      </c>
      <c r="M41" s="38"/>
      <c r="N41" s="51"/>
      <c r="O41" s="51" t="str">
        <f t="shared" si="119"/>
        <v>平成28年</v>
      </c>
      <c r="P41" s="68">
        <f t="shared" si="120"/>
        <v>25.423728813559322</v>
      </c>
      <c r="Q41" s="68">
        <f t="shared" ref="Q41:Q42" si="147">D41/L41*100</f>
        <v>57.627118644067799</v>
      </c>
      <c r="R41" s="68">
        <f t="shared" ref="R41:R42" si="148">E41/L41*100</f>
        <v>6.7796610169491522</v>
      </c>
      <c r="S41" s="68">
        <f t="shared" ref="S41:S42" si="149">F41/L41*100</f>
        <v>3.3898305084745761</v>
      </c>
      <c r="T41" s="68">
        <f t="shared" ref="T41:T42" si="150">G41/L41*100</f>
        <v>1.6949152542372881</v>
      </c>
      <c r="U41" s="68">
        <f>H41/L41*100</f>
        <v>1.6949152542372881</v>
      </c>
      <c r="V41" s="68">
        <f t="shared" ref="V41:V42" si="151">I41/L41*100</f>
        <v>3.3898305084745761</v>
      </c>
      <c r="W41" s="68">
        <f t="shared" ref="W41:W42" si="152">SUM(P41:V41)</f>
        <v>100</v>
      </c>
    </row>
    <row r="42" spans="1:24" x14ac:dyDescent="0.15">
      <c r="A42" s="51" t="str">
        <f>A28</f>
        <v>平成29年</v>
      </c>
      <c r="B42" s="77" t="str">
        <f>B28</f>
        <v>Ｈ29年</v>
      </c>
      <c r="C42" s="62">
        <v>8</v>
      </c>
      <c r="D42" s="62">
        <v>50</v>
      </c>
      <c r="E42" s="74">
        <v>3</v>
      </c>
      <c r="F42" s="74">
        <v>0</v>
      </c>
      <c r="G42" s="74">
        <v>3</v>
      </c>
      <c r="H42" s="62">
        <v>1</v>
      </c>
      <c r="I42" s="62">
        <v>3</v>
      </c>
      <c r="J42" s="62">
        <v>37</v>
      </c>
      <c r="K42" s="66">
        <f t="shared" si="130"/>
        <v>105</v>
      </c>
      <c r="L42" s="66">
        <f t="shared" si="116"/>
        <v>68</v>
      </c>
      <c r="M42" s="38"/>
      <c r="N42" s="51"/>
      <c r="O42" s="51" t="str">
        <f t="shared" ref="O42" si="153">A42</f>
        <v>平成29年</v>
      </c>
      <c r="P42" s="68">
        <f t="shared" si="120"/>
        <v>11.76470588235294</v>
      </c>
      <c r="Q42" s="68">
        <f t="shared" si="147"/>
        <v>73.529411764705884</v>
      </c>
      <c r="R42" s="68">
        <f t="shared" si="148"/>
        <v>4.4117647058823533</v>
      </c>
      <c r="S42" s="68">
        <f t="shared" si="149"/>
        <v>0</v>
      </c>
      <c r="T42" s="68">
        <f t="shared" si="150"/>
        <v>4.4117647058823533</v>
      </c>
      <c r="U42" s="68">
        <f>H42/L42*100</f>
        <v>1.4705882352941175</v>
      </c>
      <c r="V42" s="68">
        <f t="shared" si="151"/>
        <v>4.4117647058823533</v>
      </c>
      <c r="W42" s="68">
        <f t="shared" si="152"/>
        <v>99.999999999999986</v>
      </c>
    </row>
    <row r="43" spans="1:24" x14ac:dyDescent="0.15">
      <c r="A43" s="51" t="str">
        <f t="shared" ref="A43:B43" si="154">A29</f>
        <v>平成30年</v>
      </c>
      <c r="B43" s="77" t="str">
        <f t="shared" si="154"/>
        <v>Ｈ30年</v>
      </c>
      <c r="C43" s="62">
        <v>18</v>
      </c>
      <c r="D43" s="62">
        <v>51</v>
      </c>
      <c r="E43" s="74">
        <v>7</v>
      </c>
      <c r="F43" s="74">
        <v>2</v>
      </c>
      <c r="G43" s="74">
        <v>5</v>
      </c>
      <c r="H43" s="62">
        <v>0</v>
      </c>
      <c r="I43" s="62">
        <v>6</v>
      </c>
      <c r="J43" s="62">
        <v>28</v>
      </c>
      <c r="K43" s="66">
        <f t="shared" si="130"/>
        <v>117</v>
      </c>
      <c r="L43" s="66">
        <f t="shared" si="116"/>
        <v>89</v>
      </c>
      <c r="M43" s="38"/>
      <c r="N43" s="51"/>
      <c r="O43" s="51" t="str">
        <f t="shared" si="119"/>
        <v>平成30年</v>
      </c>
      <c r="P43" s="68">
        <f t="shared" ref="P43" si="155">C43/L43*100</f>
        <v>20.224719101123593</v>
      </c>
      <c r="Q43" s="68">
        <f t="shared" ref="Q43" si="156">D43/L43*100</f>
        <v>57.303370786516851</v>
      </c>
      <c r="R43" s="68">
        <f t="shared" ref="R43" si="157">E43/L43*100</f>
        <v>7.8651685393258424</v>
      </c>
      <c r="S43" s="68">
        <f t="shared" ref="S43" si="158">F43/L43*100</f>
        <v>2.2471910112359552</v>
      </c>
      <c r="T43" s="68">
        <f t="shared" ref="T43" si="159">G43/L43*100</f>
        <v>5.6179775280898872</v>
      </c>
      <c r="U43" s="68">
        <f>H43/L43*100</f>
        <v>0</v>
      </c>
      <c r="V43" s="68">
        <f t="shared" ref="V43" si="160">I43/L43*100</f>
        <v>6.7415730337078648</v>
      </c>
      <c r="W43" s="68">
        <f t="shared" ref="W43" si="161">SUM(P43:V43)</f>
        <v>99.999999999999986</v>
      </c>
    </row>
    <row r="44" spans="1:24" x14ac:dyDescent="0.15">
      <c r="A44" s="51" t="str">
        <f t="shared" ref="A44:B44" si="162">A30</f>
        <v>令和元年</v>
      </c>
      <c r="B44" s="77" t="str">
        <f t="shared" si="162"/>
        <v>Ｒ元年</v>
      </c>
      <c r="C44" s="62">
        <v>19</v>
      </c>
      <c r="D44" s="62">
        <v>56</v>
      </c>
      <c r="E44" s="74">
        <v>6</v>
      </c>
      <c r="F44" s="74">
        <v>4</v>
      </c>
      <c r="G44" s="74">
        <v>3</v>
      </c>
      <c r="H44" s="62">
        <v>0</v>
      </c>
      <c r="I44" s="62">
        <v>5</v>
      </c>
      <c r="J44" s="62">
        <v>15</v>
      </c>
      <c r="K44" s="66">
        <f t="shared" ref="K44:K45" si="163">SUM(C44:J44)</f>
        <v>108</v>
      </c>
      <c r="L44" s="66">
        <f t="shared" ref="L44:L45" si="164">SUM(C44:I44)</f>
        <v>93</v>
      </c>
      <c r="M44" s="38"/>
      <c r="N44" s="51"/>
      <c r="O44" s="51" t="str">
        <f t="shared" ref="O44:O45" si="165">A44</f>
        <v>令和元年</v>
      </c>
      <c r="P44" s="68">
        <f t="shared" ref="P44:P45" si="166">C44/L44*100</f>
        <v>20.43010752688172</v>
      </c>
      <c r="Q44" s="68">
        <f t="shared" ref="Q44:Q45" si="167">D44/L44*100</f>
        <v>60.215053763440864</v>
      </c>
      <c r="R44" s="68">
        <f t="shared" ref="R44:R45" si="168">E44/L44*100</f>
        <v>6.4516129032258061</v>
      </c>
      <c r="S44" s="68">
        <f t="shared" ref="S44:S45" si="169">F44/L44*100</f>
        <v>4.3010752688172049</v>
      </c>
      <c r="T44" s="68">
        <f t="shared" ref="T44:T45" si="170">G44/L44*100</f>
        <v>3.225806451612903</v>
      </c>
      <c r="U44" s="68">
        <f t="shared" ref="U44:U45" si="171">H44/L44*100</f>
        <v>0</v>
      </c>
      <c r="V44" s="68">
        <f t="shared" ref="V44:V45" si="172">I44/L44*100</f>
        <v>5.376344086021505</v>
      </c>
      <c r="W44" s="68">
        <f t="shared" ref="W44:W45" si="173">SUM(P44:V44)</f>
        <v>100</v>
      </c>
    </row>
    <row r="45" spans="1:24" x14ac:dyDescent="0.15">
      <c r="A45" s="51" t="str">
        <f t="shared" ref="A45:B45" si="174">A31</f>
        <v>令和2年</v>
      </c>
      <c r="B45" s="77" t="str">
        <f t="shared" si="174"/>
        <v>Ｒ2年</v>
      </c>
      <c r="C45" s="62">
        <v>24</v>
      </c>
      <c r="D45" s="62">
        <v>63</v>
      </c>
      <c r="E45" s="74">
        <v>12</v>
      </c>
      <c r="F45" s="74">
        <v>7</v>
      </c>
      <c r="G45" s="74">
        <v>4</v>
      </c>
      <c r="H45" s="62">
        <v>4</v>
      </c>
      <c r="I45" s="62">
        <v>12</v>
      </c>
      <c r="J45" s="62">
        <v>14</v>
      </c>
      <c r="K45" s="66">
        <f t="shared" si="163"/>
        <v>140</v>
      </c>
      <c r="L45" s="66">
        <f t="shared" si="164"/>
        <v>126</v>
      </c>
      <c r="M45" s="38"/>
      <c r="N45" s="51"/>
      <c r="O45" s="51" t="str">
        <f t="shared" si="165"/>
        <v>令和2年</v>
      </c>
      <c r="P45" s="68">
        <f t="shared" si="166"/>
        <v>19.047619047619047</v>
      </c>
      <c r="Q45" s="68">
        <f t="shared" si="167"/>
        <v>50</v>
      </c>
      <c r="R45" s="68">
        <f t="shared" si="168"/>
        <v>9.5238095238095237</v>
      </c>
      <c r="S45" s="68">
        <f t="shared" si="169"/>
        <v>5.5555555555555554</v>
      </c>
      <c r="T45" s="68">
        <f t="shared" si="170"/>
        <v>3.1746031746031744</v>
      </c>
      <c r="U45" s="68">
        <f t="shared" si="171"/>
        <v>3.1746031746031744</v>
      </c>
      <c r="V45" s="68">
        <f t="shared" si="172"/>
        <v>9.5238095238095237</v>
      </c>
      <c r="W45" s="68">
        <f t="shared" si="173"/>
        <v>100</v>
      </c>
    </row>
    <row r="47" spans="1:24" x14ac:dyDescent="0.15">
      <c r="O47" s="9" t="s">
        <v>176</v>
      </c>
      <c r="P47" s="10"/>
      <c r="Q47" s="10"/>
      <c r="R47" s="10"/>
      <c r="S47" s="10"/>
      <c r="T47" s="10"/>
      <c r="U47" s="10"/>
      <c r="V47" s="10"/>
      <c r="W47" s="10"/>
      <c r="X47" s="10"/>
    </row>
  </sheetData>
  <phoneticPr fontId="1"/>
  <pageMargins left="0.51181102362204722" right="0.31496062992125984" top="0.55118110236220474" bottom="0.35433070866141736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A22" zoomScale="90" zoomScaleNormal="90" workbookViewId="0"/>
  </sheetViews>
  <sheetFormatPr defaultRowHeight="13.5" x14ac:dyDescent="0.15"/>
  <cols>
    <col min="2" max="2" width="1.125" style="78" customWidth="1"/>
    <col min="3" max="9" width="9.125" customWidth="1"/>
    <col min="12" max="13" width="3.375" customWidth="1"/>
    <col min="14" max="19" width="9.125" customWidth="1"/>
    <col min="20" max="20" width="9.375" bestFit="1" customWidth="1"/>
  </cols>
  <sheetData>
    <row r="1" spans="1:21" ht="21" x14ac:dyDescent="0.15">
      <c r="A1" s="48" t="str">
        <f>"５　岩手県・性別・場所別・自殺死亡数・死亡割合("&amp;目次!D5&amp;")"</f>
        <v>５　岩手県・性別・場所別・自殺死亡数・死亡割合(平成22年～令和２年)</v>
      </c>
      <c r="B1" s="76"/>
      <c r="C1" s="4"/>
      <c r="D1" s="4"/>
      <c r="E1" s="4"/>
    </row>
    <row r="2" spans="1:21" ht="13.5" customHeight="1" x14ac:dyDescent="0.15">
      <c r="A2" s="48"/>
      <c r="B2" s="76"/>
      <c r="C2" s="4"/>
      <c r="D2" s="4"/>
      <c r="E2" s="4"/>
    </row>
    <row r="3" spans="1:21" x14ac:dyDescent="0.15">
      <c r="A3" s="49" t="s">
        <v>174</v>
      </c>
      <c r="B3" s="77"/>
    </row>
    <row r="5" spans="1:21" x14ac:dyDescent="0.15">
      <c r="A5" s="7" t="s">
        <v>99</v>
      </c>
      <c r="B5" s="79"/>
      <c r="C5" s="7"/>
      <c r="D5" s="7"/>
      <c r="E5" s="7"/>
      <c r="F5" s="7"/>
      <c r="G5" s="7"/>
      <c r="H5" s="7"/>
      <c r="I5" s="7"/>
      <c r="J5" s="7"/>
      <c r="K5" s="7"/>
      <c r="M5" s="8"/>
      <c r="N5" s="7" t="s">
        <v>102</v>
      </c>
      <c r="O5" s="7"/>
      <c r="P5" s="7"/>
      <c r="Q5" s="7"/>
      <c r="R5" s="7"/>
      <c r="S5" s="7"/>
      <c r="T5" s="7"/>
      <c r="U5" s="7"/>
    </row>
    <row r="6" spans="1:21" ht="24.75" customHeight="1" x14ac:dyDescent="0.15">
      <c r="A6" s="72"/>
      <c r="B6" s="83"/>
      <c r="C6" s="12" t="s">
        <v>25</v>
      </c>
      <c r="D6" s="12" t="s">
        <v>26</v>
      </c>
      <c r="E6" s="12" t="s">
        <v>27</v>
      </c>
      <c r="F6" s="12" t="s">
        <v>28</v>
      </c>
      <c r="G6" s="31" t="s">
        <v>29</v>
      </c>
      <c r="H6" s="31" t="s">
        <v>24</v>
      </c>
      <c r="I6" s="31" t="s">
        <v>8</v>
      </c>
      <c r="J6" s="6" t="s">
        <v>9</v>
      </c>
      <c r="K6" s="89" t="s">
        <v>177</v>
      </c>
      <c r="M6" s="8"/>
      <c r="N6" s="18"/>
      <c r="O6" s="19" t="s">
        <v>25</v>
      </c>
      <c r="P6" s="19" t="s">
        <v>26</v>
      </c>
      <c r="Q6" s="30" t="s">
        <v>27</v>
      </c>
      <c r="R6" s="12" t="s">
        <v>28</v>
      </c>
      <c r="S6" s="31" t="s">
        <v>29</v>
      </c>
      <c r="T6" s="31" t="s">
        <v>24</v>
      </c>
      <c r="U6" s="29" t="s">
        <v>9</v>
      </c>
    </row>
    <row r="7" spans="1:21" x14ac:dyDescent="0.15">
      <c r="A7" s="60" t="s">
        <v>3</v>
      </c>
      <c r="B7" s="81" t="s">
        <v>157</v>
      </c>
      <c r="C7" s="62">
        <f t="shared" ref="C7:I15" si="0">C21+C35</f>
        <v>244</v>
      </c>
      <c r="D7" s="62">
        <f t="shared" si="0"/>
        <v>1</v>
      </c>
      <c r="E7" s="62">
        <f t="shared" si="0"/>
        <v>56</v>
      </c>
      <c r="F7" s="62">
        <f t="shared" si="0"/>
        <v>43</v>
      </c>
      <c r="G7" s="62">
        <f t="shared" si="0"/>
        <v>23</v>
      </c>
      <c r="H7" s="62">
        <f t="shared" si="0"/>
        <v>72</v>
      </c>
      <c r="I7" s="62">
        <f t="shared" si="0"/>
        <v>0</v>
      </c>
      <c r="J7" s="66">
        <f t="shared" ref="J7" si="1">SUM(C7:I7)</f>
        <v>439</v>
      </c>
      <c r="K7" s="66">
        <f t="shared" ref="K7" si="2">SUM(C7:H7)</f>
        <v>439</v>
      </c>
      <c r="M7" s="8"/>
      <c r="N7" s="60" t="str">
        <f>A7</f>
        <v>平成22年</v>
      </c>
      <c r="O7" s="67">
        <f>C7/$K$7*100</f>
        <v>55.580865603644646</v>
      </c>
      <c r="P7" s="67">
        <f t="shared" ref="P7:T7" si="3">D7/$K$7*100</f>
        <v>0.22779043280182232</v>
      </c>
      <c r="Q7" s="67">
        <f t="shared" si="3"/>
        <v>12.756264236902052</v>
      </c>
      <c r="R7" s="67">
        <f t="shared" si="3"/>
        <v>9.7949886104783594</v>
      </c>
      <c r="S7" s="67">
        <f t="shared" si="3"/>
        <v>5.239179954441914</v>
      </c>
      <c r="T7" s="67">
        <f t="shared" si="3"/>
        <v>16.400911161731209</v>
      </c>
      <c r="U7" s="67">
        <f t="shared" ref="U7:U12" si="4">SUM(O7:T7)</f>
        <v>100</v>
      </c>
    </row>
    <row r="8" spans="1:21" x14ac:dyDescent="0.15">
      <c r="A8" s="51" t="s">
        <v>4</v>
      </c>
      <c r="B8" s="77" t="s">
        <v>158</v>
      </c>
      <c r="C8" s="62">
        <f t="shared" si="0"/>
        <v>225</v>
      </c>
      <c r="D8" s="62">
        <f t="shared" si="0"/>
        <v>2</v>
      </c>
      <c r="E8" s="62">
        <f t="shared" si="0"/>
        <v>36</v>
      </c>
      <c r="F8" s="62">
        <f t="shared" si="0"/>
        <v>29</v>
      </c>
      <c r="G8" s="62">
        <f t="shared" si="0"/>
        <v>26</v>
      </c>
      <c r="H8" s="62">
        <f t="shared" si="0"/>
        <v>72</v>
      </c>
      <c r="I8" s="62">
        <f t="shared" si="0"/>
        <v>1</v>
      </c>
      <c r="J8" s="66">
        <f t="shared" ref="J8" si="5">SUM(C8:I8)</f>
        <v>391</v>
      </c>
      <c r="K8" s="66">
        <f t="shared" ref="K8" si="6">SUM(C8:H8)</f>
        <v>390</v>
      </c>
      <c r="M8" s="8"/>
      <c r="N8" s="51" t="str">
        <f t="shared" ref="N8:N15" si="7">A8</f>
        <v>平成23年</v>
      </c>
      <c r="O8" s="68">
        <f>C8/$K$8*100</f>
        <v>57.692307692307686</v>
      </c>
      <c r="P8" s="68">
        <f t="shared" ref="P8:T8" si="8">D8/$K$8*100</f>
        <v>0.51282051282051277</v>
      </c>
      <c r="Q8" s="68">
        <f t="shared" si="8"/>
        <v>9.2307692307692317</v>
      </c>
      <c r="R8" s="68">
        <f t="shared" si="8"/>
        <v>7.4358974358974361</v>
      </c>
      <c r="S8" s="68">
        <f t="shared" si="8"/>
        <v>6.666666666666667</v>
      </c>
      <c r="T8" s="68">
        <f t="shared" si="8"/>
        <v>18.461538461538463</v>
      </c>
      <c r="U8" s="68">
        <f t="shared" si="4"/>
        <v>100</v>
      </c>
    </row>
    <row r="9" spans="1:21" x14ac:dyDescent="0.15">
      <c r="A9" s="51" t="s">
        <v>5</v>
      </c>
      <c r="B9" s="77" t="s">
        <v>159</v>
      </c>
      <c r="C9" s="62">
        <f t="shared" si="0"/>
        <v>193</v>
      </c>
      <c r="D9" s="62">
        <f t="shared" si="0"/>
        <v>2</v>
      </c>
      <c r="E9" s="62">
        <f t="shared" si="0"/>
        <v>37</v>
      </c>
      <c r="F9" s="62">
        <f t="shared" si="0"/>
        <v>33</v>
      </c>
      <c r="G9" s="62">
        <f t="shared" si="0"/>
        <v>15</v>
      </c>
      <c r="H9" s="62">
        <f t="shared" si="0"/>
        <v>62</v>
      </c>
      <c r="I9" s="62">
        <f t="shared" si="0"/>
        <v>0</v>
      </c>
      <c r="J9" s="66">
        <f t="shared" ref="J9" si="9">SUM(C9:I9)</f>
        <v>342</v>
      </c>
      <c r="K9" s="66">
        <f t="shared" ref="K9" si="10">SUM(C9:H9)</f>
        <v>342</v>
      </c>
      <c r="M9" s="8"/>
      <c r="N9" s="51" t="str">
        <f t="shared" si="7"/>
        <v>平成24年</v>
      </c>
      <c r="O9" s="68">
        <f>C9/$K$9*100</f>
        <v>56.432748538011701</v>
      </c>
      <c r="P9" s="68">
        <f t="shared" ref="P9:T9" si="11">D9/$K$9*100</f>
        <v>0.58479532163742687</v>
      </c>
      <c r="Q9" s="68">
        <f t="shared" si="11"/>
        <v>10.818713450292398</v>
      </c>
      <c r="R9" s="68">
        <f t="shared" si="11"/>
        <v>9.6491228070175428</v>
      </c>
      <c r="S9" s="68">
        <f t="shared" si="11"/>
        <v>4.3859649122807012</v>
      </c>
      <c r="T9" s="68">
        <f t="shared" si="11"/>
        <v>18.128654970760234</v>
      </c>
      <c r="U9" s="68">
        <f t="shared" si="4"/>
        <v>100.00000000000001</v>
      </c>
    </row>
    <row r="10" spans="1:21" x14ac:dyDescent="0.15">
      <c r="A10" s="51" t="s">
        <v>71</v>
      </c>
      <c r="B10" s="77" t="s">
        <v>160</v>
      </c>
      <c r="C10" s="62">
        <f t="shared" si="0"/>
        <v>233</v>
      </c>
      <c r="D10" s="62">
        <f t="shared" si="0"/>
        <v>2</v>
      </c>
      <c r="E10" s="62">
        <f t="shared" si="0"/>
        <v>39</v>
      </c>
      <c r="F10" s="62">
        <f t="shared" si="0"/>
        <v>18</v>
      </c>
      <c r="G10" s="62">
        <f t="shared" si="0"/>
        <v>18</v>
      </c>
      <c r="H10" s="62">
        <f t="shared" si="0"/>
        <v>51</v>
      </c>
      <c r="I10" s="62">
        <f t="shared" si="0"/>
        <v>0</v>
      </c>
      <c r="J10" s="66">
        <f t="shared" ref="J10" si="12">SUM(C10:I10)</f>
        <v>361</v>
      </c>
      <c r="K10" s="66">
        <f t="shared" ref="K10" si="13">SUM(C10:H10)</f>
        <v>361</v>
      </c>
      <c r="M10" s="8"/>
      <c r="N10" s="51" t="str">
        <f t="shared" si="7"/>
        <v>平成25年</v>
      </c>
      <c r="O10" s="68">
        <f>C10/$K$10*100</f>
        <v>64.542936288088654</v>
      </c>
      <c r="P10" s="68">
        <f t="shared" ref="P10:T10" si="14">D10/$K$10*100</f>
        <v>0.554016620498615</v>
      </c>
      <c r="Q10" s="68">
        <f t="shared" si="14"/>
        <v>10.803324099722991</v>
      </c>
      <c r="R10" s="68">
        <f t="shared" si="14"/>
        <v>4.986149584487535</v>
      </c>
      <c r="S10" s="68">
        <f t="shared" si="14"/>
        <v>4.986149584487535</v>
      </c>
      <c r="T10" s="68">
        <f t="shared" si="14"/>
        <v>14.127423822714682</v>
      </c>
      <c r="U10" s="68">
        <f t="shared" si="4"/>
        <v>100</v>
      </c>
    </row>
    <row r="11" spans="1:21" x14ac:dyDescent="0.15">
      <c r="A11" s="51" t="s">
        <v>148</v>
      </c>
      <c r="B11" s="77" t="s">
        <v>161</v>
      </c>
      <c r="C11" s="62">
        <f t="shared" si="0"/>
        <v>216</v>
      </c>
      <c r="D11" s="62">
        <f t="shared" si="0"/>
        <v>6</v>
      </c>
      <c r="E11" s="62">
        <f t="shared" si="0"/>
        <v>28</v>
      </c>
      <c r="F11" s="62">
        <f t="shared" si="0"/>
        <v>27</v>
      </c>
      <c r="G11" s="62">
        <f t="shared" si="0"/>
        <v>24</v>
      </c>
      <c r="H11" s="62">
        <f t="shared" si="0"/>
        <v>53</v>
      </c>
      <c r="I11" s="62">
        <f t="shared" si="0"/>
        <v>0</v>
      </c>
      <c r="J11" s="66">
        <f t="shared" ref="J11" si="15">SUM(C11:I11)</f>
        <v>354</v>
      </c>
      <c r="K11" s="66">
        <f t="shared" ref="K11" si="16">SUM(C11:H11)</f>
        <v>354</v>
      </c>
      <c r="M11" s="8"/>
      <c r="N11" s="51" t="str">
        <f t="shared" si="7"/>
        <v>平成26年</v>
      </c>
      <c r="O11" s="68">
        <f>C11/$K$11*100</f>
        <v>61.016949152542374</v>
      </c>
      <c r="P11" s="68">
        <f t="shared" ref="P11:T11" si="17">D11/$K$11*100</f>
        <v>1.6949152542372881</v>
      </c>
      <c r="Q11" s="68">
        <f t="shared" si="17"/>
        <v>7.9096045197740121</v>
      </c>
      <c r="R11" s="68">
        <f t="shared" si="17"/>
        <v>7.6271186440677967</v>
      </c>
      <c r="S11" s="68">
        <f t="shared" si="17"/>
        <v>6.7796610169491522</v>
      </c>
      <c r="T11" s="68">
        <f t="shared" si="17"/>
        <v>14.971751412429379</v>
      </c>
      <c r="U11" s="68">
        <f t="shared" si="4"/>
        <v>100</v>
      </c>
    </row>
    <row r="12" spans="1:21" x14ac:dyDescent="0.15">
      <c r="A12" s="51" t="s">
        <v>149</v>
      </c>
      <c r="B12" s="77" t="s">
        <v>162</v>
      </c>
      <c r="C12" s="62">
        <f t="shared" si="0"/>
        <v>193</v>
      </c>
      <c r="D12" s="62">
        <f t="shared" si="0"/>
        <v>7</v>
      </c>
      <c r="E12" s="62">
        <f t="shared" si="0"/>
        <v>35</v>
      </c>
      <c r="F12" s="62">
        <f t="shared" si="0"/>
        <v>15</v>
      </c>
      <c r="G12" s="62">
        <f t="shared" si="0"/>
        <v>16</v>
      </c>
      <c r="H12" s="62">
        <f t="shared" si="0"/>
        <v>37</v>
      </c>
      <c r="I12" s="62">
        <f t="shared" si="0"/>
        <v>0</v>
      </c>
      <c r="J12" s="66">
        <f t="shared" ref="J12" si="18">SUM(C12:I12)</f>
        <v>303</v>
      </c>
      <c r="K12" s="66">
        <f t="shared" ref="K12:K14" si="19">SUM(C12:H12)</f>
        <v>303</v>
      </c>
      <c r="M12" s="8"/>
      <c r="N12" s="51" t="str">
        <f t="shared" si="7"/>
        <v>平成27年</v>
      </c>
      <c r="O12" s="68">
        <f>C12/$K$12*100</f>
        <v>63.696369636963702</v>
      </c>
      <c r="P12" s="68">
        <f t="shared" ref="P12:S12" si="20">D12/$K$12*100</f>
        <v>2.3102310231023102</v>
      </c>
      <c r="Q12" s="68">
        <f t="shared" si="20"/>
        <v>11.55115511551155</v>
      </c>
      <c r="R12" s="68">
        <f t="shared" si="20"/>
        <v>4.9504950495049505</v>
      </c>
      <c r="S12" s="68">
        <f t="shared" si="20"/>
        <v>5.2805280528052805</v>
      </c>
      <c r="T12" s="68">
        <f>H12/$K$12*100</f>
        <v>12.211221122112212</v>
      </c>
      <c r="U12" s="68">
        <f t="shared" si="4"/>
        <v>100</v>
      </c>
    </row>
    <row r="13" spans="1:21" x14ac:dyDescent="0.15">
      <c r="A13" s="51" t="s">
        <v>163</v>
      </c>
      <c r="B13" s="77" t="s">
        <v>164</v>
      </c>
      <c r="C13" s="62">
        <f t="shared" si="0"/>
        <v>191</v>
      </c>
      <c r="D13" s="62">
        <f t="shared" si="0"/>
        <v>6</v>
      </c>
      <c r="E13" s="62">
        <f t="shared" si="0"/>
        <v>39</v>
      </c>
      <c r="F13" s="62">
        <f t="shared" si="0"/>
        <v>15</v>
      </c>
      <c r="G13" s="62">
        <f t="shared" si="0"/>
        <v>14</v>
      </c>
      <c r="H13" s="62">
        <f t="shared" si="0"/>
        <v>37</v>
      </c>
      <c r="I13" s="62">
        <f t="shared" si="0"/>
        <v>0</v>
      </c>
      <c r="J13" s="66">
        <f t="shared" ref="J13" si="21">SUM(C13:I13)</f>
        <v>302</v>
      </c>
      <c r="K13" s="66">
        <f t="shared" si="19"/>
        <v>302</v>
      </c>
      <c r="M13" s="8"/>
      <c r="N13" s="51" t="str">
        <f t="shared" si="7"/>
        <v>平成28年</v>
      </c>
      <c r="O13" s="68">
        <f t="shared" ref="O13:T13" si="22">C13/$K$13*100</f>
        <v>63.245033112582782</v>
      </c>
      <c r="P13" s="68">
        <f t="shared" si="22"/>
        <v>1.9867549668874174</v>
      </c>
      <c r="Q13" s="68">
        <f t="shared" si="22"/>
        <v>12.913907284768211</v>
      </c>
      <c r="R13" s="68">
        <f t="shared" si="22"/>
        <v>4.9668874172185431</v>
      </c>
      <c r="S13" s="68">
        <f t="shared" si="22"/>
        <v>4.6357615894039732</v>
      </c>
      <c r="T13" s="68">
        <f t="shared" si="22"/>
        <v>12.251655629139073</v>
      </c>
      <c r="U13" s="68">
        <f t="shared" ref="U13:U15" si="23">SUM(O13:T13)</f>
        <v>100</v>
      </c>
    </row>
    <row r="14" spans="1:21" x14ac:dyDescent="0.15">
      <c r="A14" s="51" t="s">
        <v>169</v>
      </c>
      <c r="B14" s="77" t="s">
        <v>170</v>
      </c>
      <c r="C14" s="62">
        <f t="shared" si="0"/>
        <v>175</v>
      </c>
      <c r="D14" s="62">
        <f t="shared" si="0"/>
        <v>4</v>
      </c>
      <c r="E14" s="62">
        <f t="shared" si="0"/>
        <v>16</v>
      </c>
      <c r="F14" s="62">
        <f t="shared" si="0"/>
        <v>10</v>
      </c>
      <c r="G14" s="62">
        <f t="shared" si="0"/>
        <v>14</v>
      </c>
      <c r="H14" s="62">
        <f t="shared" si="0"/>
        <v>45</v>
      </c>
      <c r="I14" s="62">
        <f t="shared" si="0"/>
        <v>0</v>
      </c>
      <c r="J14" s="66">
        <f t="shared" ref="J14" si="24">SUM(C14:I14)</f>
        <v>264</v>
      </c>
      <c r="K14" s="66">
        <f t="shared" si="19"/>
        <v>264</v>
      </c>
      <c r="M14" s="8"/>
      <c r="N14" s="51" t="str">
        <f t="shared" ref="N14" si="25">A14</f>
        <v>平成29年</v>
      </c>
      <c r="O14" s="68">
        <f t="shared" ref="O14:T14" si="26">C14/$K$14*100</f>
        <v>66.287878787878782</v>
      </c>
      <c r="P14" s="68">
        <f t="shared" si="26"/>
        <v>1.5151515151515151</v>
      </c>
      <c r="Q14" s="68">
        <f t="shared" si="26"/>
        <v>6.0606060606060606</v>
      </c>
      <c r="R14" s="68">
        <f t="shared" si="26"/>
        <v>3.7878787878787881</v>
      </c>
      <c r="S14" s="68">
        <f t="shared" si="26"/>
        <v>5.3030303030303028</v>
      </c>
      <c r="T14" s="68">
        <f t="shared" si="26"/>
        <v>17.045454545454543</v>
      </c>
      <c r="U14" s="68">
        <f t="shared" ref="U14" si="27">SUM(O14:T14)</f>
        <v>99.999999999999986</v>
      </c>
    </row>
    <row r="15" spans="1:21" x14ac:dyDescent="0.15">
      <c r="A15" s="51" t="s">
        <v>171</v>
      </c>
      <c r="B15" s="77" t="s">
        <v>172</v>
      </c>
      <c r="C15" s="62">
        <f t="shared" si="0"/>
        <v>158</v>
      </c>
      <c r="D15" s="62">
        <f t="shared" si="0"/>
        <v>3</v>
      </c>
      <c r="E15" s="62">
        <f t="shared" si="0"/>
        <v>39</v>
      </c>
      <c r="F15" s="62">
        <f t="shared" si="0"/>
        <v>21</v>
      </c>
      <c r="G15" s="62">
        <f t="shared" si="0"/>
        <v>16</v>
      </c>
      <c r="H15" s="62">
        <f t="shared" si="0"/>
        <v>25</v>
      </c>
      <c r="I15" s="62">
        <f t="shared" si="0"/>
        <v>0</v>
      </c>
      <c r="J15" s="66">
        <f t="shared" ref="J15" si="28">SUM(C15:I15)</f>
        <v>262</v>
      </c>
      <c r="K15" s="66">
        <f t="shared" ref="K15" si="29">SUM(C15:H15)</f>
        <v>262</v>
      </c>
      <c r="M15" s="8"/>
      <c r="N15" s="51" t="str">
        <f t="shared" si="7"/>
        <v>平成30年</v>
      </c>
      <c r="O15" s="68">
        <f t="shared" ref="O15:T15" si="30">C15/$K$15*100</f>
        <v>60.305343511450381</v>
      </c>
      <c r="P15" s="68">
        <f t="shared" si="30"/>
        <v>1.1450381679389312</v>
      </c>
      <c r="Q15" s="68">
        <f t="shared" si="30"/>
        <v>14.885496183206106</v>
      </c>
      <c r="R15" s="68">
        <f t="shared" si="30"/>
        <v>8.015267175572518</v>
      </c>
      <c r="S15" s="68">
        <f t="shared" si="30"/>
        <v>6.1068702290076331</v>
      </c>
      <c r="T15" s="68">
        <f t="shared" si="30"/>
        <v>9.5419847328244281</v>
      </c>
      <c r="U15" s="68">
        <f t="shared" si="23"/>
        <v>100</v>
      </c>
    </row>
    <row r="16" spans="1:21" x14ac:dyDescent="0.15">
      <c r="A16" s="51" t="s">
        <v>202</v>
      </c>
      <c r="B16" s="77" t="s">
        <v>210</v>
      </c>
      <c r="C16" s="62">
        <f t="shared" ref="C16:I16" si="31">C30+C44</f>
        <v>166</v>
      </c>
      <c r="D16" s="62">
        <f t="shared" si="31"/>
        <v>5</v>
      </c>
      <c r="E16" s="62">
        <f t="shared" si="31"/>
        <v>20</v>
      </c>
      <c r="F16" s="62">
        <f t="shared" si="31"/>
        <v>25</v>
      </c>
      <c r="G16" s="62">
        <f t="shared" si="31"/>
        <v>13</v>
      </c>
      <c r="H16" s="62">
        <f t="shared" si="31"/>
        <v>37</v>
      </c>
      <c r="I16" s="62">
        <f t="shared" si="31"/>
        <v>0</v>
      </c>
      <c r="J16" s="66">
        <f t="shared" ref="J16:J17" si="32">SUM(C16:I16)</f>
        <v>266</v>
      </c>
      <c r="K16" s="66">
        <f t="shared" ref="K16:K17" si="33">SUM(C16:H16)</f>
        <v>266</v>
      </c>
      <c r="M16" s="8"/>
      <c r="N16" s="51" t="str">
        <f t="shared" ref="N16:N17" si="34">A16</f>
        <v>令和元年</v>
      </c>
      <c r="O16" s="68">
        <f t="shared" ref="O16:T16" si="35">C16/$K$16*100</f>
        <v>62.406015037593988</v>
      </c>
      <c r="P16" s="68">
        <f t="shared" si="35"/>
        <v>1.8796992481203008</v>
      </c>
      <c r="Q16" s="68">
        <f t="shared" si="35"/>
        <v>7.518796992481203</v>
      </c>
      <c r="R16" s="68">
        <f t="shared" si="35"/>
        <v>9.3984962406015029</v>
      </c>
      <c r="S16" s="68">
        <f t="shared" si="35"/>
        <v>4.8872180451127818</v>
      </c>
      <c r="T16" s="68">
        <f t="shared" si="35"/>
        <v>13.909774436090224</v>
      </c>
      <c r="U16" s="68">
        <f t="shared" ref="U16:U17" si="36">SUM(O16:T16)</f>
        <v>100</v>
      </c>
    </row>
    <row r="17" spans="1:21" x14ac:dyDescent="0.15">
      <c r="A17" s="51" t="s">
        <v>203</v>
      </c>
      <c r="B17" s="77" t="s">
        <v>209</v>
      </c>
      <c r="C17" s="62">
        <f t="shared" ref="C17:I17" si="37">C31+C45</f>
        <v>153</v>
      </c>
      <c r="D17" s="62">
        <f t="shared" si="37"/>
        <v>8</v>
      </c>
      <c r="E17" s="62">
        <f t="shared" si="37"/>
        <v>27</v>
      </c>
      <c r="F17" s="62">
        <f t="shared" si="37"/>
        <v>26</v>
      </c>
      <c r="G17" s="62">
        <f t="shared" si="37"/>
        <v>12</v>
      </c>
      <c r="H17" s="62">
        <f t="shared" si="37"/>
        <v>39</v>
      </c>
      <c r="I17" s="62">
        <f t="shared" si="37"/>
        <v>0</v>
      </c>
      <c r="J17" s="66">
        <f t="shared" si="32"/>
        <v>265</v>
      </c>
      <c r="K17" s="66">
        <f t="shared" si="33"/>
        <v>265</v>
      </c>
      <c r="M17" s="8"/>
      <c r="N17" s="51" t="str">
        <f t="shared" si="34"/>
        <v>令和2年</v>
      </c>
      <c r="O17" s="68">
        <f t="shared" ref="O17:T17" si="38">C17/$K$17*100</f>
        <v>57.735849056603769</v>
      </c>
      <c r="P17" s="68">
        <f t="shared" si="38"/>
        <v>3.0188679245283021</v>
      </c>
      <c r="Q17" s="68">
        <f t="shared" si="38"/>
        <v>10.188679245283019</v>
      </c>
      <c r="R17" s="68">
        <f t="shared" si="38"/>
        <v>9.8113207547169825</v>
      </c>
      <c r="S17" s="68">
        <f t="shared" si="38"/>
        <v>4.5283018867924527</v>
      </c>
      <c r="T17" s="68">
        <f t="shared" si="38"/>
        <v>14.716981132075471</v>
      </c>
      <c r="U17" s="68">
        <f t="shared" si="36"/>
        <v>100</v>
      </c>
    </row>
    <row r="18" spans="1:21" x14ac:dyDescent="0.15">
      <c r="J18" s="1"/>
      <c r="K18" s="1"/>
      <c r="M18" s="8"/>
      <c r="U18" s="1"/>
    </row>
    <row r="19" spans="1:21" x14ac:dyDescent="0.15">
      <c r="A19" s="7" t="s">
        <v>100</v>
      </c>
      <c r="B19" s="79"/>
      <c r="C19" s="7"/>
      <c r="D19" s="7"/>
      <c r="E19" s="7"/>
      <c r="F19" s="7"/>
      <c r="G19" s="7"/>
      <c r="H19" s="7"/>
      <c r="I19" s="7"/>
      <c r="J19" s="33"/>
      <c r="K19" s="33"/>
      <c r="M19" s="8"/>
      <c r="N19" s="7" t="s">
        <v>103</v>
      </c>
      <c r="O19" s="7"/>
      <c r="P19" s="7"/>
      <c r="Q19" s="7"/>
      <c r="R19" s="7"/>
      <c r="S19" s="7"/>
      <c r="T19" s="7"/>
      <c r="U19" s="33"/>
    </row>
    <row r="20" spans="1:21" ht="24" x14ac:dyDescent="0.15">
      <c r="A20" s="72"/>
      <c r="B20" s="83"/>
      <c r="C20" s="12" t="s">
        <v>25</v>
      </c>
      <c r="D20" s="12" t="s">
        <v>26</v>
      </c>
      <c r="E20" s="12" t="s">
        <v>27</v>
      </c>
      <c r="F20" s="12" t="s">
        <v>28</v>
      </c>
      <c r="G20" s="31" t="s">
        <v>29</v>
      </c>
      <c r="H20" s="31" t="s">
        <v>24</v>
      </c>
      <c r="I20" s="31" t="s">
        <v>8</v>
      </c>
      <c r="J20" s="29" t="s">
        <v>9</v>
      </c>
      <c r="K20" s="53" t="s">
        <v>177</v>
      </c>
      <c r="M20" s="8"/>
      <c r="N20" s="18"/>
      <c r="O20" s="19" t="s">
        <v>25</v>
      </c>
      <c r="P20" s="19" t="s">
        <v>26</v>
      </c>
      <c r="Q20" s="30" t="s">
        <v>27</v>
      </c>
      <c r="R20" s="12" t="s">
        <v>28</v>
      </c>
      <c r="S20" s="31" t="s">
        <v>29</v>
      </c>
      <c r="T20" s="31" t="s">
        <v>24</v>
      </c>
      <c r="U20" s="29" t="s">
        <v>9</v>
      </c>
    </row>
    <row r="21" spans="1:21" x14ac:dyDescent="0.15">
      <c r="A21" s="60" t="str">
        <f t="shared" ref="A21:B29" si="39">A7</f>
        <v>平成22年</v>
      </c>
      <c r="B21" s="81" t="str">
        <f t="shared" si="39"/>
        <v>Ｈ22年</v>
      </c>
      <c r="C21" s="62">
        <v>140</v>
      </c>
      <c r="D21" s="62">
        <v>1</v>
      </c>
      <c r="E21" s="74">
        <v>46</v>
      </c>
      <c r="F21" s="74">
        <v>24</v>
      </c>
      <c r="G21" s="74">
        <v>19</v>
      </c>
      <c r="H21" s="74">
        <v>54</v>
      </c>
      <c r="I21" s="62">
        <v>0</v>
      </c>
      <c r="J21" s="65">
        <f t="shared" ref="J21:J26" si="40">SUM(C21:I21)</f>
        <v>284</v>
      </c>
      <c r="K21" s="65">
        <f>SUM(C21:H21)</f>
        <v>284</v>
      </c>
      <c r="M21" s="8"/>
      <c r="N21" s="60" t="str">
        <f>A21</f>
        <v>平成22年</v>
      </c>
      <c r="O21" s="67">
        <f>C21/$K$21*100</f>
        <v>49.295774647887328</v>
      </c>
      <c r="P21" s="67">
        <f t="shared" ref="P21:T21" si="41">D21/$K$21*100</f>
        <v>0.35211267605633806</v>
      </c>
      <c r="Q21" s="67">
        <f t="shared" si="41"/>
        <v>16.197183098591552</v>
      </c>
      <c r="R21" s="67">
        <f t="shared" si="41"/>
        <v>8.4507042253521121</v>
      </c>
      <c r="S21" s="67">
        <f t="shared" si="41"/>
        <v>6.6901408450704221</v>
      </c>
      <c r="T21" s="67">
        <f t="shared" si="41"/>
        <v>19.014084507042252</v>
      </c>
      <c r="U21" s="67">
        <f>SUM(O21:T21)</f>
        <v>100</v>
      </c>
    </row>
    <row r="22" spans="1:21" x14ac:dyDescent="0.15">
      <c r="A22" s="51" t="str">
        <f t="shared" si="39"/>
        <v>平成23年</v>
      </c>
      <c r="B22" s="77" t="str">
        <f t="shared" si="39"/>
        <v>Ｈ23年</v>
      </c>
      <c r="C22" s="62">
        <v>147</v>
      </c>
      <c r="D22" s="62">
        <v>1</v>
      </c>
      <c r="E22" s="74">
        <v>32</v>
      </c>
      <c r="F22" s="74">
        <v>13</v>
      </c>
      <c r="G22" s="74">
        <v>23</v>
      </c>
      <c r="H22" s="74">
        <v>58</v>
      </c>
      <c r="I22" s="62">
        <v>0</v>
      </c>
      <c r="J22" s="66">
        <f t="shared" si="40"/>
        <v>274</v>
      </c>
      <c r="K22" s="66">
        <f t="shared" ref="K22:K28" si="42">SUM(C22:H22)</f>
        <v>274</v>
      </c>
      <c r="M22" s="8"/>
      <c r="N22" s="51" t="str">
        <f t="shared" ref="N22:N29" si="43">A22</f>
        <v>平成23年</v>
      </c>
      <c r="O22" s="68">
        <f>C22/$K$22*100</f>
        <v>53.649635036496349</v>
      </c>
      <c r="P22" s="68">
        <f t="shared" ref="P22:T22" si="44">D22/$K$22*100</f>
        <v>0.36496350364963503</v>
      </c>
      <c r="Q22" s="68">
        <f t="shared" si="44"/>
        <v>11.678832116788321</v>
      </c>
      <c r="R22" s="68">
        <f t="shared" si="44"/>
        <v>4.7445255474452548</v>
      </c>
      <c r="S22" s="68">
        <f t="shared" si="44"/>
        <v>8.3941605839416056</v>
      </c>
      <c r="T22" s="68">
        <f t="shared" si="44"/>
        <v>21.167883211678831</v>
      </c>
      <c r="U22" s="68">
        <f t="shared" ref="U22:U27" si="45">SUM(O22:T22)</f>
        <v>100</v>
      </c>
    </row>
    <row r="23" spans="1:21" x14ac:dyDescent="0.15">
      <c r="A23" s="51" t="str">
        <f t="shared" si="39"/>
        <v>平成24年</v>
      </c>
      <c r="B23" s="77" t="str">
        <f t="shared" si="39"/>
        <v>Ｈ24年</v>
      </c>
      <c r="C23" s="62">
        <v>129</v>
      </c>
      <c r="D23" s="62">
        <v>2</v>
      </c>
      <c r="E23" s="74">
        <v>31</v>
      </c>
      <c r="F23" s="74">
        <v>16</v>
      </c>
      <c r="G23" s="74">
        <v>14</v>
      </c>
      <c r="H23" s="74">
        <v>49</v>
      </c>
      <c r="I23" s="62">
        <v>0</v>
      </c>
      <c r="J23" s="66">
        <f t="shared" si="40"/>
        <v>241</v>
      </c>
      <c r="K23" s="66">
        <f t="shared" si="42"/>
        <v>241</v>
      </c>
      <c r="M23" s="8"/>
      <c r="N23" s="51" t="str">
        <f t="shared" si="43"/>
        <v>平成24年</v>
      </c>
      <c r="O23" s="68">
        <f>C23/$K$23*100</f>
        <v>53.526970954356848</v>
      </c>
      <c r="P23" s="68">
        <f t="shared" ref="P23:T23" si="46">D23/$K$23*100</f>
        <v>0.82987551867219922</v>
      </c>
      <c r="Q23" s="68">
        <f t="shared" si="46"/>
        <v>12.863070539419086</v>
      </c>
      <c r="R23" s="68">
        <f t="shared" si="46"/>
        <v>6.6390041493775938</v>
      </c>
      <c r="S23" s="68">
        <f t="shared" si="46"/>
        <v>5.809128630705394</v>
      </c>
      <c r="T23" s="68">
        <f t="shared" si="46"/>
        <v>20.331950207468878</v>
      </c>
      <c r="U23" s="68">
        <f t="shared" si="45"/>
        <v>100</v>
      </c>
    </row>
    <row r="24" spans="1:21" x14ac:dyDescent="0.15">
      <c r="A24" s="51" t="str">
        <f t="shared" si="39"/>
        <v>平成25年</v>
      </c>
      <c r="B24" s="77" t="str">
        <f t="shared" si="39"/>
        <v>Ｈ25年</v>
      </c>
      <c r="C24" s="62">
        <v>155</v>
      </c>
      <c r="D24" s="62">
        <v>1</v>
      </c>
      <c r="E24" s="74">
        <v>32</v>
      </c>
      <c r="F24" s="74">
        <v>8</v>
      </c>
      <c r="G24" s="74">
        <v>18</v>
      </c>
      <c r="H24" s="74">
        <v>45</v>
      </c>
      <c r="I24" s="62">
        <v>0</v>
      </c>
      <c r="J24" s="66">
        <f t="shared" si="40"/>
        <v>259</v>
      </c>
      <c r="K24" s="66">
        <f t="shared" si="42"/>
        <v>259</v>
      </c>
      <c r="M24" s="8"/>
      <c r="N24" s="51" t="str">
        <f t="shared" si="43"/>
        <v>平成25年</v>
      </c>
      <c r="O24" s="68">
        <f>C24/$K$24*100</f>
        <v>59.845559845559848</v>
      </c>
      <c r="P24" s="68">
        <f t="shared" ref="P24:T24" si="47">D24/$K$24*100</f>
        <v>0.38610038610038611</v>
      </c>
      <c r="Q24" s="68">
        <f t="shared" si="47"/>
        <v>12.355212355212355</v>
      </c>
      <c r="R24" s="68">
        <f t="shared" si="47"/>
        <v>3.0888030888030888</v>
      </c>
      <c r="S24" s="68">
        <f t="shared" si="47"/>
        <v>6.9498069498069501</v>
      </c>
      <c r="T24" s="68">
        <f t="shared" si="47"/>
        <v>17.374517374517374</v>
      </c>
      <c r="U24" s="68">
        <f t="shared" si="45"/>
        <v>100</v>
      </c>
    </row>
    <row r="25" spans="1:21" x14ac:dyDescent="0.15">
      <c r="A25" s="51" t="str">
        <f t="shared" si="39"/>
        <v>平成26年</v>
      </c>
      <c r="B25" s="77" t="str">
        <f t="shared" si="39"/>
        <v>Ｈ26年</v>
      </c>
      <c r="C25" s="62">
        <v>133</v>
      </c>
      <c r="D25" s="62">
        <v>4</v>
      </c>
      <c r="E25" s="74">
        <v>24</v>
      </c>
      <c r="F25" s="74">
        <v>13</v>
      </c>
      <c r="G25" s="74">
        <v>21</v>
      </c>
      <c r="H25" s="74">
        <v>41</v>
      </c>
      <c r="I25" s="62">
        <v>0</v>
      </c>
      <c r="J25" s="66">
        <f t="shared" si="40"/>
        <v>236</v>
      </c>
      <c r="K25" s="66">
        <f t="shared" si="42"/>
        <v>236</v>
      </c>
      <c r="M25" s="8"/>
      <c r="N25" s="51" t="str">
        <f t="shared" si="43"/>
        <v>平成26年</v>
      </c>
      <c r="O25" s="68">
        <f>C25/$K$25*100</f>
        <v>56.355932203389834</v>
      </c>
      <c r="P25" s="68">
        <f t="shared" ref="P25:T25" si="48">D25/$K$25*100</f>
        <v>1.6949152542372881</v>
      </c>
      <c r="Q25" s="68">
        <f t="shared" si="48"/>
        <v>10.16949152542373</v>
      </c>
      <c r="R25" s="68">
        <f t="shared" si="48"/>
        <v>5.508474576271186</v>
      </c>
      <c r="S25" s="68">
        <f t="shared" si="48"/>
        <v>8.898305084745763</v>
      </c>
      <c r="T25" s="68">
        <f t="shared" si="48"/>
        <v>17.372881355932204</v>
      </c>
      <c r="U25" s="68">
        <f t="shared" si="45"/>
        <v>100</v>
      </c>
    </row>
    <row r="26" spans="1:21" x14ac:dyDescent="0.15">
      <c r="A26" s="51" t="str">
        <f t="shared" si="39"/>
        <v>平成27年</v>
      </c>
      <c r="B26" s="77" t="str">
        <f t="shared" si="39"/>
        <v>Ｈ27年</v>
      </c>
      <c r="C26" s="62">
        <v>116</v>
      </c>
      <c r="D26" s="62">
        <v>3</v>
      </c>
      <c r="E26" s="74">
        <v>30</v>
      </c>
      <c r="F26" s="74">
        <v>10</v>
      </c>
      <c r="G26" s="74">
        <v>14</v>
      </c>
      <c r="H26" s="74">
        <v>28</v>
      </c>
      <c r="I26" s="62">
        <v>0</v>
      </c>
      <c r="J26" s="66">
        <f t="shared" si="40"/>
        <v>201</v>
      </c>
      <c r="K26" s="66">
        <f t="shared" si="42"/>
        <v>201</v>
      </c>
      <c r="M26" s="8"/>
      <c r="N26" s="51" t="str">
        <f t="shared" si="43"/>
        <v>平成27年</v>
      </c>
      <c r="O26" s="68">
        <f>C26/$K$26*100</f>
        <v>57.711442786069654</v>
      </c>
      <c r="P26" s="68">
        <f t="shared" ref="P26:T26" si="49">D26/$K$26*100</f>
        <v>1.4925373134328357</v>
      </c>
      <c r="Q26" s="68">
        <f t="shared" si="49"/>
        <v>14.925373134328357</v>
      </c>
      <c r="R26" s="68">
        <f t="shared" si="49"/>
        <v>4.9751243781094532</v>
      </c>
      <c r="S26" s="68">
        <f t="shared" si="49"/>
        <v>6.9651741293532341</v>
      </c>
      <c r="T26" s="68">
        <f t="shared" si="49"/>
        <v>13.930348258706468</v>
      </c>
      <c r="U26" s="68">
        <f t="shared" si="45"/>
        <v>100</v>
      </c>
    </row>
    <row r="27" spans="1:21" x14ac:dyDescent="0.15">
      <c r="A27" s="51" t="str">
        <f t="shared" si="39"/>
        <v>平成28年</v>
      </c>
      <c r="B27" s="77" t="str">
        <f t="shared" si="39"/>
        <v>Ｈ28年</v>
      </c>
      <c r="C27" s="62">
        <v>113</v>
      </c>
      <c r="D27" s="62">
        <v>2</v>
      </c>
      <c r="E27" s="74">
        <v>37</v>
      </c>
      <c r="F27" s="74">
        <v>12</v>
      </c>
      <c r="G27" s="74">
        <v>13</v>
      </c>
      <c r="H27" s="74">
        <v>27</v>
      </c>
      <c r="I27" s="62">
        <v>0</v>
      </c>
      <c r="J27" s="66">
        <f t="shared" ref="J27:J28" si="50">SUM(C27:I27)</f>
        <v>204</v>
      </c>
      <c r="K27" s="66">
        <f t="shared" si="42"/>
        <v>204</v>
      </c>
      <c r="M27" s="8"/>
      <c r="N27" s="51" t="str">
        <f t="shared" si="43"/>
        <v>平成28年</v>
      </c>
      <c r="O27" s="68">
        <f>C27/$K$27*100</f>
        <v>55.392156862745104</v>
      </c>
      <c r="P27" s="68">
        <f t="shared" ref="P27:S27" si="51">D27/$K$27*100</f>
        <v>0.98039215686274506</v>
      </c>
      <c r="Q27" s="68">
        <f t="shared" si="51"/>
        <v>18.137254901960784</v>
      </c>
      <c r="R27" s="68">
        <f t="shared" si="51"/>
        <v>5.8823529411764701</v>
      </c>
      <c r="S27" s="68">
        <f t="shared" si="51"/>
        <v>6.3725490196078427</v>
      </c>
      <c r="T27" s="68">
        <f>H27/$K$27*100</f>
        <v>13.23529411764706</v>
      </c>
      <c r="U27" s="68">
        <f t="shared" si="45"/>
        <v>100</v>
      </c>
    </row>
    <row r="28" spans="1:21" x14ac:dyDescent="0.15">
      <c r="A28" s="51" t="str">
        <f t="shared" si="39"/>
        <v>平成29年</v>
      </c>
      <c r="B28" s="77" t="str">
        <f t="shared" si="39"/>
        <v>Ｈ29年</v>
      </c>
      <c r="C28" s="62">
        <v>102</v>
      </c>
      <c r="D28" s="62">
        <v>2</v>
      </c>
      <c r="E28" s="74">
        <v>12</v>
      </c>
      <c r="F28" s="74">
        <v>7</v>
      </c>
      <c r="G28" s="74">
        <v>14</v>
      </c>
      <c r="H28" s="74">
        <v>38</v>
      </c>
      <c r="I28" s="62">
        <v>0</v>
      </c>
      <c r="J28" s="66">
        <f t="shared" si="50"/>
        <v>175</v>
      </c>
      <c r="K28" s="66">
        <f t="shared" si="42"/>
        <v>175</v>
      </c>
      <c r="M28" s="8"/>
      <c r="N28" s="51" t="str">
        <f t="shared" ref="N28" si="52">A28</f>
        <v>平成29年</v>
      </c>
      <c r="O28" s="68">
        <f t="shared" ref="O28:T28" si="53">C28/$K$28*100</f>
        <v>58.285714285714285</v>
      </c>
      <c r="P28" s="68">
        <f t="shared" si="53"/>
        <v>1.1428571428571428</v>
      </c>
      <c r="Q28" s="68">
        <f t="shared" si="53"/>
        <v>6.8571428571428577</v>
      </c>
      <c r="R28" s="68">
        <f t="shared" si="53"/>
        <v>4</v>
      </c>
      <c r="S28" s="68">
        <f t="shared" si="53"/>
        <v>8</v>
      </c>
      <c r="T28" s="68">
        <f t="shared" si="53"/>
        <v>21.714285714285715</v>
      </c>
      <c r="U28" s="68">
        <f>SUM(O28:T28)</f>
        <v>100</v>
      </c>
    </row>
    <row r="29" spans="1:21" x14ac:dyDescent="0.15">
      <c r="A29" s="51" t="str">
        <f t="shared" si="39"/>
        <v>平成30年</v>
      </c>
      <c r="B29" s="77" t="str">
        <f t="shared" si="39"/>
        <v>Ｈ30年</v>
      </c>
      <c r="C29" s="62">
        <v>95</v>
      </c>
      <c r="D29" s="62">
        <v>1</v>
      </c>
      <c r="E29" s="74">
        <v>33</v>
      </c>
      <c r="F29" s="74">
        <v>8</v>
      </c>
      <c r="G29" s="74">
        <v>13</v>
      </c>
      <c r="H29" s="74">
        <v>21</v>
      </c>
      <c r="I29" s="62">
        <v>0</v>
      </c>
      <c r="J29" s="66">
        <f t="shared" ref="J29" si="54">SUM(C29:I29)</f>
        <v>171</v>
      </c>
      <c r="K29" s="66">
        <f t="shared" ref="K29" si="55">SUM(C29:H29)</f>
        <v>171</v>
      </c>
      <c r="M29" s="8"/>
      <c r="N29" s="51" t="str">
        <f t="shared" si="43"/>
        <v>平成30年</v>
      </c>
      <c r="O29" s="68">
        <f>C29/$K$29*100</f>
        <v>55.555555555555557</v>
      </c>
      <c r="P29" s="68">
        <f t="shared" ref="P29:T29" si="56">D29/$K$29*100</f>
        <v>0.58479532163742687</v>
      </c>
      <c r="Q29" s="68">
        <f t="shared" si="56"/>
        <v>19.298245614035086</v>
      </c>
      <c r="R29" s="68">
        <f t="shared" si="56"/>
        <v>4.6783625730994149</v>
      </c>
      <c r="S29" s="68">
        <f t="shared" si="56"/>
        <v>7.6023391812865491</v>
      </c>
      <c r="T29" s="68">
        <f t="shared" si="56"/>
        <v>12.280701754385964</v>
      </c>
      <c r="U29" s="68">
        <f t="shared" ref="U29" si="57">SUM(O29:T29)</f>
        <v>100</v>
      </c>
    </row>
    <row r="30" spans="1:21" x14ac:dyDescent="0.15">
      <c r="A30" s="51" t="str">
        <f t="shared" ref="A30:B30" si="58">A16</f>
        <v>令和元年</v>
      </c>
      <c r="B30" s="77" t="str">
        <f t="shared" si="58"/>
        <v>Ｒ元年</v>
      </c>
      <c r="C30" s="62">
        <v>116</v>
      </c>
      <c r="D30" s="62">
        <v>2</v>
      </c>
      <c r="E30" s="74">
        <v>17</v>
      </c>
      <c r="F30" s="74">
        <v>11</v>
      </c>
      <c r="G30" s="74">
        <v>13</v>
      </c>
      <c r="H30" s="74">
        <v>31</v>
      </c>
      <c r="I30" s="62">
        <v>0</v>
      </c>
      <c r="J30" s="66">
        <f t="shared" ref="J30:J31" si="59">SUM(C30:I30)</f>
        <v>190</v>
      </c>
      <c r="K30" s="66">
        <f t="shared" ref="K30:K31" si="60">SUM(C30:H30)</f>
        <v>190</v>
      </c>
      <c r="M30" s="8"/>
      <c r="N30" s="51" t="str">
        <f t="shared" ref="N30:N31" si="61">A30</f>
        <v>令和元年</v>
      </c>
      <c r="O30" s="68">
        <f t="shared" ref="O30:T30" si="62">C30/$K$30*100</f>
        <v>61.05263157894737</v>
      </c>
      <c r="P30" s="68">
        <f t="shared" si="62"/>
        <v>1.0526315789473684</v>
      </c>
      <c r="Q30" s="68">
        <f t="shared" si="62"/>
        <v>8.9473684210526319</v>
      </c>
      <c r="R30" s="68">
        <f t="shared" si="62"/>
        <v>5.7894736842105265</v>
      </c>
      <c r="S30" s="68">
        <f t="shared" si="62"/>
        <v>6.8421052631578956</v>
      </c>
      <c r="T30" s="68">
        <f t="shared" si="62"/>
        <v>16.315789473684212</v>
      </c>
      <c r="U30" s="68">
        <f t="shared" ref="U30:U31" si="63">SUM(O30:T30)</f>
        <v>100</v>
      </c>
    </row>
    <row r="31" spans="1:21" x14ac:dyDescent="0.15">
      <c r="A31" s="51" t="str">
        <f t="shared" ref="A31:B31" si="64">A17</f>
        <v>令和2年</v>
      </c>
      <c r="B31" s="77" t="str">
        <f t="shared" si="64"/>
        <v>Ｒ2年</v>
      </c>
      <c r="C31" s="62">
        <v>95</v>
      </c>
      <c r="D31" s="62">
        <v>3</v>
      </c>
      <c r="E31" s="74">
        <v>22</v>
      </c>
      <c r="F31" s="74">
        <v>15</v>
      </c>
      <c r="G31" s="74">
        <v>11</v>
      </c>
      <c r="H31" s="74">
        <v>27</v>
      </c>
      <c r="I31" s="62">
        <v>0</v>
      </c>
      <c r="J31" s="66">
        <f t="shared" si="59"/>
        <v>173</v>
      </c>
      <c r="K31" s="66">
        <f t="shared" si="60"/>
        <v>173</v>
      </c>
      <c r="M31" s="8"/>
      <c r="N31" s="51" t="str">
        <f t="shared" si="61"/>
        <v>令和2年</v>
      </c>
      <c r="O31" s="68">
        <f t="shared" ref="O31:T31" si="65">C31/$K$31*100</f>
        <v>54.913294797687861</v>
      </c>
      <c r="P31" s="68">
        <f t="shared" si="65"/>
        <v>1.7341040462427744</v>
      </c>
      <c r="Q31" s="68">
        <f t="shared" si="65"/>
        <v>12.716763005780345</v>
      </c>
      <c r="R31" s="68">
        <f t="shared" si="65"/>
        <v>8.6705202312138727</v>
      </c>
      <c r="S31" s="68">
        <f t="shared" si="65"/>
        <v>6.3583815028901727</v>
      </c>
      <c r="T31" s="68">
        <f t="shared" si="65"/>
        <v>15.606936416184972</v>
      </c>
      <c r="U31" s="68">
        <f t="shared" si="63"/>
        <v>100</v>
      </c>
    </row>
    <row r="32" spans="1:21" x14ac:dyDescent="0.15">
      <c r="J32" s="1"/>
      <c r="K32" s="1"/>
      <c r="M32" s="8"/>
      <c r="U32" s="1"/>
    </row>
    <row r="33" spans="1:21" x14ac:dyDescent="0.15">
      <c r="A33" s="7" t="s">
        <v>101</v>
      </c>
      <c r="B33" s="79"/>
      <c r="C33" s="7"/>
      <c r="D33" s="7"/>
      <c r="E33" s="7"/>
      <c r="F33" s="7"/>
      <c r="G33" s="7"/>
      <c r="H33" s="7"/>
      <c r="I33" s="7"/>
      <c r="J33" s="33"/>
      <c r="K33" s="33"/>
      <c r="M33" s="8"/>
      <c r="N33" s="7" t="s">
        <v>104</v>
      </c>
      <c r="O33" s="7"/>
      <c r="P33" s="7"/>
      <c r="Q33" s="7"/>
      <c r="R33" s="7"/>
      <c r="S33" s="7"/>
      <c r="T33" s="7"/>
      <c r="U33" s="33"/>
    </row>
    <row r="34" spans="1:21" ht="24" x14ac:dyDescent="0.15">
      <c r="A34" s="72"/>
      <c r="B34" s="83"/>
      <c r="C34" s="12" t="s">
        <v>25</v>
      </c>
      <c r="D34" s="12" t="s">
        <v>26</v>
      </c>
      <c r="E34" s="12" t="s">
        <v>27</v>
      </c>
      <c r="F34" s="12" t="s">
        <v>28</v>
      </c>
      <c r="G34" s="31" t="s">
        <v>29</v>
      </c>
      <c r="H34" s="31" t="s">
        <v>24</v>
      </c>
      <c r="I34" s="31" t="s">
        <v>8</v>
      </c>
      <c r="J34" s="29" t="s">
        <v>9</v>
      </c>
      <c r="K34" s="53" t="s">
        <v>177</v>
      </c>
      <c r="M34" s="8"/>
      <c r="N34" s="18"/>
      <c r="O34" s="19" t="s">
        <v>25</v>
      </c>
      <c r="P34" s="19" t="s">
        <v>26</v>
      </c>
      <c r="Q34" s="30" t="s">
        <v>27</v>
      </c>
      <c r="R34" s="12" t="s">
        <v>28</v>
      </c>
      <c r="S34" s="31" t="s">
        <v>29</v>
      </c>
      <c r="T34" s="31" t="s">
        <v>24</v>
      </c>
      <c r="U34" s="29" t="s">
        <v>9</v>
      </c>
    </row>
    <row r="35" spans="1:21" x14ac:dyDescent="0.15">
      <c r="A35" s="60" t="str">
        <f>A21</f>
        <v>平成22年</v>
      </c>
      <c r="B35" s="81" t="str">
        <f>B21</f>
        <v>Ｈ22年</v>
      </c>
      <c r="C35" s="62">
        <v>104</v>
      </c>
      <c r="D35" s="62">
        <v>0</v>
      </c>
      <c r="E35" s="74">
        <v>10</v>
      </c>
      <c r="F35" s="74">
        <v>19</v>
      </c>
      <c r="G35" s="74">
        <v>4</v>
      </c>
      <c r="H35" s="74">
        <v>18</v>
      </c>
      <c r="I35" s="62">
        <v>0</v>
      </c>
      <c r="J35" s="65">
        <f>SUM(C35:I35)</f>
        <v>155</v>
      </c>
      <c r="K35" s="65">
        <f>SUM(C35:H35)</f>
        <v>155</v>
      </c>
      <c r="M35" s="8"/>
      <c r="N35" s="60" t="str">
        <f>A35</f>
        <v>平成22年</v>
      </c>
      <c r="O35" s="67">
        <f t="shared" ref="O35:T35" si="66">C35/$K$35*100</f>
        <v>67.096774193548399</v>
      </c>
      <c r="P35" s="67">
        <f t="shared" si="66"/>
        <v>0</v>
      </c>
      <c r="Q35" s="67">
        <f t="shared" si="66"/>
        <v>6.4516129032258061</v>
      </c>
      <c r="R35" s="67">
        <f t="shared" si="66"/>
        <v>12.258064516129032</v>
      </c>
      <c r="S35" s="67">
        <f t="shared" si="66"/>
        <v>2.5806451612903225</v>
      </c>
      <c r="T35" s="67">
        <f t="shared" si="66"/>
        <v>11.612903225806452</v>
      </c>
      <c r="U35" s="67">
        <f>SUM(O35:T35)</f>
        <v>100</v>
      </c>
    </row>
    <row r="36" spans="1:21" x14ac:dyDescent="0.15">
      <c r="A36" s="51" t="str">
        <f t="shared" ref="A36:B36" si="67">A22</f>
        <v>平成23年</v>
      </c>
      <c r="B36" s="77" t="str">
        <f t="shared" si="67"/>
        <v>Ｈ23年</v>
      </c>
      <c r="C36" s="62">
        <v>78</v>
      </c>
      <c r="D36" s="62">
        <v>1</v>
      </c>
      <c r="E36" s="74">
        <v>4</v>
      </c>
      <c r="F36" s="74">
        <v>16</v>
      </c>
      <c r="G36" s="74">
        <v>3</v>
      </c>
      <c r="H36" s="74">
        <v>14</v>
      </c>
      <c r="I36" s="62">
        <v>1</v>
      </c>
      <c r="J36" s="66">
        <f>SUM(C36:I36)</f>
        <v>117</v>
      </c>
      <c r="K36" s="66">
        <f>SUM(C36:H36)</f>
        <v>116</v>
      </c>
      <c r="M36" s="8"/>
      <c r="N36" s="51" t="str">
        <f t="shared" ref="N36:N43" si="68">A36</f>
        <v>平成23年</v>
      </c>
      <c r="O36" s="68">
        <f>C36/$K$36*100</f>
        <v>67.241379310344826</v>
      </c>
      <c r="P36" s="68">
        <f t="shared" ref="P36:T36" si="69">D36/$K$36*100</f>
        <v>0.86206896551724133</v>
      </c>
      <c r="Q36" s="68">
        <f t="shared" si="69"/>
        <v>3.4482758620689653</v>
      </c>
      <c r="R36" s="68">
        <f t="shared" si="69"/>
        <v>13.793103448275861</v>
      </c>
      <c r="S36" s="68">
        <f t="shared" si="69"/>
        <v>2.5862068965517242</v>
      </c>
      <c r="T36" s="68">
        <f t="shared" si="69"/>
        <v>12.068965517241379</v>
      </c>
      <c r="U36" s="68">
        <f t="shared" ref="U36:U41" si="70">SUM(O36:T36)</f>
        <v>100</v>
      </c>
    </row>
    <row r="37" spans="1:21" x14ac:dyDescent="0.15">
      <c r="A37" s="51" t="str">
        <f t="shared" ref="A37:B37" si="71">A23</f>
        <v>平成24年</v>
      </c>
      <c r="B37" s="77" t="str">
        <f t="shared" si="71"/>
        <v>Ｈ24年</v>
      </c>
      <c r="C37" s="62">
        <v>64</v>
      </c>
      <c r="D37" s="62">
        <v>0</v>
      </c>
      <c r="E37" s="74">
        <v>6</v>
      </c>
      <c r="F37" s="74">
        <v>17</v>
      </c>
      <c r="G37" s="74">
        <v>1</v>
      </c>
      <c r="H37" s="74">
        <v>13</v>
      </c>
      <c r="I37" s="62">
        <v>0</v>
      </c>
      <c r="J37" s="66">
        <f>SUM(C37:I37)</f>
        <v>101</v>
      </c>
      <c r="K37" s="66">
        <f>SUM(C37:H37)</f>
        <v>101</v>
      </c>
      <c r="M37" s="8"/>
      <c r="N37" s="51" t="str">
        <f t="shared" si="68"/>
        <v>平成24年</v>
      </c>
      <c r="O37" s="68">
        <f>C37/$K$37*100</f>
        <v>63.366336633663366</v>
      </c>
      <c r="P37" s="68">
        <f t="shared" ref="P37:T37" si="72">D37/$K$37*100</f>
        <v>0</v>
      </c>
      <c r="Q37" s="68">
        <f t="shared" si="72"/>
        <v>5.9405940594059405</v>
      </c>
      <c r="R37" s="68">
        <f t="shared" si="72"/>
        <v>16.831683168316832</v>
      </c>
      <c r="S37" s="68">
        <f t="shared" si="72"/>
        <v>0.99009900990099009</v>
      </c>
      <c r="T37" s="68">
        <f t="shared" si="72"/>
        <v>12.871287128712872</v>
      </c>
      <c r="U37" s="68">
        <f t="shared" si="70"/>
        <v>100</v>
      </c>
    </row>
    <row r="38" spans="1:21" x14ac:dyDescent="0.15">
      <c r="A38" s="51" t="str">
        <f t="shared" ref="A38:B38" si="73">A24</f>
        <v>平成25年</v>
      </c>
      <c r="B38" s="77" t="str">
        <f t="shared" si="73"/>
        <v>Ｈ25年</v>
      </c>
      <c r="C38" s="62">
        <v>78</v>
      </c>
      <c r="D38" s="62">
        <v>1</v>
      </c>
      <c r="E38" s="74">
        <v>7</v>
      </c>
      <c r="F38" s="74">
        <v>10</v>
      </c>
      <c r="G38" s="74">
        <v>0</v>
      </c>
      <c r="H38" s="74">
        <v>6</v>
      </c>
      <c r="I38" s="62">
        <v>0</v>
      </c>
      <c r="J38" s="66">
        <f>SUM(C38:I38)</f>
        <v>102</v>
      </c>
      <c r="K38" s="66">
        <f>SUM(C38:H38)</f>
        <v>102</v>
      </c>
      <c r="M38" s="8"/>
      <c r="N38" s="51" t="str">
        <f t="shared" si="68"/>
        <v>平成25年</v>
      </c>
      <c r="O38" s="68">
        <f>C38/$K$38*100</f>
        <v>76.470588235294116</v>
      </c>
      <c r="P38" s="68">
        <f t="shared" ref="P38:T38" si="74">D38/$K$38*100</f>
        <v>0.98039215686274506</v>
      </c>
      <c r="Q38" s="68">
        <f t="shared" si="74"/>
        <v>6.8627450980392162</v>
      </c>
      <c r="R38" s="68">
        <f t="shared" si="74"/>
        <v>9.8039215686274517</v>
      </c>
      <c r="S38" s="68">
        <f t="shared" si="74"/>
        <v>0</v>
      </c>
      <c r="T38" s="68">
        <f t="shared" si="74"/>
        <v>5.8823529411764701</v>
      </c>
      <c r="U38" s="68">
        <f t="shared" si="70"/>
        <v>100</v>
      </c>
    </row>
    <row r="39" spans="1:21" x14ac:dyDescent="0.15">
      <c r="A39" s="51" t="str">
        <f t="shared" ref="A39:B39" si="75">A25</f>
        <v>平成26年</v>
      </c>
      <c r="B39" s="77" t="str">
        <f t="shared" si="75"/>
        <v>Ｈ26年</v>
      </c>
      <c r="C39" s="62">
        <v>83</v>
      </c>
      <c r="D39" s="62">
        <v>2</v>
      </c>
      <c r="E39" s="74">
        <v>4</v>
      </c>
      <c r="F39" s="74">
        <v>14</v>
      </c>
      <c r="G39" s="74">
        <v>3</v>
      </c>
      <c r="H39" s="74">
        <v>12</v>
      </c>
      <c r="I39" s="62">
        <v>0</v>
      </c>
      <c r="J39" s="66">
        <f t="shared" ref="J39:J43" si="76">SUM(C39:I39)</f>
        <v>118</v>
      </c>
      <c r="K39" s="66">
        <f t="shared" ref="K39:K43" si="77">SUM(C39:H39)</f>
        <v>118</v>
      </c>
      <c r="M39" s="8"/>
      <c r="N39" s="51" t="str">
        <f t="shared" si="68"/>
        <v>平成26年</v>
      </c>
      <c r="O39" s="68">
        <f>C39/$K$39*100</f>
        <v>70.33898305084746</v>
      </c>
      <c r="P39" s="68">
        <f t="shared" ref="P39:T39" si="78">D39/$K$39*100</f>
        <v>1.6949152542372881</v>
      </c>
      <c r="Q39" s="68">
        <f t="shared" si="78"/>
        <v>3.3898305084745761</v>
      </c>
      <c r="R39" s="68">
        <f t="shared" si="78"/>
        <v>11.864406779661017</v>
      </c>
      <c r="S39" s="68">
        <f t="shared" si="78"/>
        <v>2.5423728813559325</v>
      </c>
      <c r="T39" s="68">
        <f t="shared" si="78"/>
        <v>10.16949152542373</v>
      </c>
      <c r="U39" s="68">
        <f t="shared" si="70"/>
        <v>100</v>
      </c>
    </row>
    <row r="40" spans="1:21" x14ac:dyDescent="0.15">
      <c r="A40" s="51" t="str">
        <f t="shared" ref="A40:B40" si="79">A26</f>
        <v>平成27年</v>
      </c>
      <c r="B40" s="77" t="str">
        <f t="shared" si="79"/>
        <v>Ｈ27年</v>
      </c>
      <c r="C40" s="62">
        <v>77</v>
      </c>
      <c r="D40" s="62">
        <v>4</v>
      </c>
      <c r="E40" s="74">
        <v>5</v>
      </c>
      <c r="F40" s="74">
        <v>5</v>
      </c>
      <c r="G40" s="74">
        <v>2</v>
      </c>
      <c r="H40" s="74">
        <v>9</v>
      </c>
      <c r="I40" s="62">
        <v>0</v>
      </c>
      <c r="J40" s="66">
        <f t="shared" si="76"/>
        <v>102</v>
      </c>
      <c r="K40" s="66">
        <f t="shared" si="77"/>
        <v>102</v>
      </c>
      <c r="M40" s="8"/>
      <c r="N40" s="51" t="str">
        <f t="shared" si="68"/>
        <v>平成27年</v>
      </c>
      <c r="O40" s="68">
        <f>C40/$K$40*100</f>
        <v>75.490196078431367</v>
      </c>
      <c r="P40" s="68">
        <f t="shared" ref="P40:T40" si="80">D40/$K$40*100</f>
        <v>3.9215686274509802</v>
      </c>
      <c r="Q40" s="68">
        <f t="shared" si="80"/>
        <v>4.9019607843137258</v>
      </c>
      <c r="R40" s="68">
        <f t="shared" si="80"/>
        <v>4.9019607843137258</v>
      </c>
      <c r="S40" s="68">
        <f>G40/$K$40*100</f>
        <v>1.9607843137254901</v>
      </c>
      <c r="T40" s="68">
        <f t="shared" si="80"/>
        <v>8.8235294117647065</v>
      </c>
      <c r="U40" s="68">
        <f t="shared" si="70"/>
        <v>100</v>
      </c>
    </row>
    <row r="41" spans="1:21" x14ac:dyDescent="0.15">
      <c r="A41" s="51" t="str">
        <f t="shared" ref="A41:B41" si="81">A27</f>
        <v>平成28年</v>
      </c>
      <c r="B41" s="77" t="str">
        <f t="shared" si="81"/>
        <v>Ｈ28年</v>
      </c>
      <c r="C41" s="62">
        <v>78</v>
      </c>
      <c r="D41" s="62">
        <v>4</v>
      </c>
      <c r="E41" s="74">
        <v>2</v>
      </c>
      <c r="F41" s="74">
        <v>3</v>
      </c>
      <c r="G41" s="74">
        <v>1</v>
      </c>
      <c r="H41" s="74">
        <v>10</v>
      </c>
      <c r="I41" s="62">
        <v>0</v>
      </c>
      <c r="J41" s="66">
        <f t="shared" si="76"/>
        <v>98</v>
      </c>
      <c r="K41" s="66">
        <f t="shared" si="77"/>
        <v>98</v>
      </c>
      <c r="M41" s="8"/>
      <c r="N41" s="51" t="str">
        <f t="shared" si="68"/>
        <v>平成28年</v>
      </c>
      <c r="O41" s="68">
        <f>C41/$K$41*100</f>
        <v>79.591836734693871</v>
      </c>
      <c r="P41" s="68">
        <f t="shared" ref="P41:T41" si="82">D41/$K$41*100</f>
        <v>4.0816326530612246</v>
      </c>
      <c r="Q41" s="68">
        <f t="shared" si="82"/>
        <v>2.0408163265306123</v>
      </c>
      <c r="R41" s="68">
        <f t="shared" si="82"/>
        <v>3.0612244897959182</v>
      </c>
      <c r="S41" s="68">
        <f t="shared" si="82"/>
        <v>1.0204081632653061</v>
      </c>
      <c r="T41" s="68">
        <f t="shared" si="82"/>
        <v>10.204081632653061</v>
      </c>
      <c r="U41" s="68">
        <f t="shared" si="70"/>
        <v>99.999999999999986</v>
      </c>
    </row>
    <row r="42" spans="1:21" x14ac:dyDescent="0.15">
      <c r="A42" s="51" t="str">
        <f>A28</f>
        <v>平成29年</v>
      </c>
      <c r="B42" s="77" t="str">
        <f t="shared" ref="B42" si="83">B28</f>
        <v>Ｈ29年</v>
      </c>
      <c r="C42" s="62">
        <v>73</v>
      </c>
      <c r="D42" s="62">
        <v>2</v>
      </c>
      <c r="E42" s="74">
        <v>4</v>
      </c>
      <c r="F42" s="74">
        <v>3</v>
      </c>
      <c r="G42" s="74">
        <v>0</v>
      </c>
      <c r="H42" s="74">
        <v>7</v>
      </c>
      <c r="I42" s="62">
        <v>0</v>
      </c>
      <c r="J42" s="66">
        <f t="shared" si="76"/>
        <v>89</v>
      </c>
      <c r="K42" s="66">
        <f t="shared" si="77"/>
        <v>89</v>
      </c>
      <c r="M42" s="8"/>
      <c r="N42" s="51" t="str">
        <f t="shared" si="68"/>
        <v>平成29年</v>
      </c>
      <c r="O42" s="68">
        <f t="shared" ref="O42:T42" si="84">C42/$K$42*100</f>
        <v>82.022471910112358</v>
      </c>
      <c r="P42" s="68">
        <f t="shared" si="84"/>
        <v>2.2471910112359552</v>
      </c>
      <c r="Q42" s="68">
        <f t="shared" si="84"/>
        <v>4.4943820224719104</v>
      </c>
      <c r="R42" s="68">
        <f t="shared" si="84"/>
        <v>3.3707865168539324</v>
      </c>
      <c r="S42" s="68">
        <f t="shared" si="84"/>
        <v>0</v>
      </c>
      <c r="T42" s="68">
        <f t="shared" si="84"/>
        <v>7.8651685393258424</v>
      </c>
      <c r="U42" s="68">
        <f>SUM(O42:T42)</f>
        <v>99.999999999999986</v>
      </c>
    </row>
    <row r="43" spans="1:21" x14ac:dyDescent="0.15">
      <c r="A43" s="51" t="str">
        <f>A29</f>
        <v>平成30年</v>
      </c>
      <c r="B43" s="77" t="str">
        <f>B29</f>
        <v>Ｈ30年</v>
      </c>
      <c r="C43" s="62">
        <v>63</v>
      </c>
      <c r="D43" s="62">
        <v>2</v>
      </c>
      <c r="E43" s="74">
        <v>6</v>
      </c>
      <c r="F43" s="74">
        <v>13</v>
      </c>
      <c r="G43" s="74">
        <v>3</v>
      </c>
      <c r="H43" s="74">
        <v>4</v>
      </c>
      <c r="I43" s="62">
        <v>0</v>
      </c>
      <c r="J43" s="66">
        <f t="shared" si="76"/>
        <v>91</v>
      </c>
      <c r="K43" s="66">
        <f t="shared" si="77"/>
        <v>91</v>
      </c>
      <c r="M43" s="8"/>
      <c r="N43" s="51" t="str">
        <f t="shared" si="68"/>
        <v>平成30年</v>
      </c>
      <c r="O43" s="68">
        <f t="shared" ref="O43:T43" si="85">C43/$K$43*100</f>
        <v>69.230769230769226</v>
      </c>
      <c r="P43" s="68">
        <f t="shared" si="85"/>
        <v>2.197802197802198</v>
      </c>
      <c r="Q43" s="68">
        <f t="shared" si="85"/>
        <v>6.593406593406594</v>
      </c>
      <c r="R43" s="68">
        <f t="shared" si="85"/>
        <v>14.285714285714285</v>
      </c>
      <c r="S43" s="68">
        <f t="shared" si="85"/>
        <v>3.296703296703297</v>
      </c>
      <c r="T43" s="68">
        <f t="shared" si="85"/>
        <v>4.395604395604396</v>
      </c>
      <c r="U43" s="68">
        <f>SUM(O43:T43)</f>
        <v>100.00000000000001</v>
      </c>
    </row>
    <row r="44" spans="1:21" x14ac:dyDescent="0.15">
      <c r="A44" s="51" t="str">
        <f t="shared" ref="A44:B44" si="86">A30</f>
        <v>令和元年</v>
      </c>
      <c r="B44" s="77" t="str">
        <f t="shared" si="86"/>
        <v>Ｒ元年</v>
      </c>
      <c r="C44" s="62">
        <v>50</v>
      </c>
      <c r="D44" s="62">
        <v>3</v>
      </c>
      <c r="E44" s="74">
        <v>3</v>
      </c>
      <c r="F44" s="74">
        <v>14</v>
      </c>
      <c r="G44" s="74">
        <v>0</v>
      </c>
      <c r="H44" s="74">
        <v>6</v>
      </c>
      <c r="I44" s="62">
        <v>0</v>
      </c>
      <c r="J44" s="66">
        <f t="shared" ref="J44:J45" si="87">SUM(C44:I44)</f>
        <v>76</v>
      </c>
      <c r="K44" s="66">
        <f t="shared" ref="K44:K45" si="88">SUM(C44:H44)</f>
        <v>76</v>
      </c>
      <c r="L44" s="38"/>
      <c r="M44" s="51"/>
      <c r="N44" s="51" t="str">
        <f t="shared" ref="N44:N45" si="89">A44</f>
        <v>令和元年</v>
      </c>
      <c r="O44" s="68">
        <f t="shared" ref="O44:T44" si="90">C44/$K$44*100</f>
        <v>65.789473684210535</v>
      </c>
      <c r="P44" s="68">
        <f t="shared" si="90"/>
        <v>3.9473684210526314</v>
      </c>
      <c r="Q44" s="68">
        <f t="shared" si="90"/>
        <v>3.9473684210526314</v>
      </c>
      <c r="R44" s="68">
        <f t="shared" si="90"/>
        <v>18.421052631578945</v>
      </c>
      <c r="S44" s="68">
        <f t="shared" si="90"/>
        <v>0</v>
      </c>
      <c r="T44" s="68">
        <f t="shared" si="90"/>
        <v>7.8947368421052628</v>
      </c>
      <c r="U44" s="68">
        <f>SUM(O44:T44)</f>
        <v>100</v>
      </c>
    </row>
    <row r="45" spans="1:21" x14ac:dyDescent="0.15">
      <c r="A45" s="51" t="str">
        <f t="shared" ref="A45:B45" si="91">A31</f>
        <v>令和2年</v>
      </c>
      <c r="B45" s="77" t="str">
        <f t="shared" si="91"/>
        <v>Ｒ2年</v>
      </c>
      <c r="C45" s="62">
        <v>58</v>
      </c>
      <c r="D45" s="62">
        <v>5</v>
      </c>
      <c r="E45" s="74">
        <v>5</v>
      </c>
      <c r="F45" s="74">
        <v>11</v>
      </c>
      <c r="G45" s="74">
        <v>1</v>
      </c>
      <c r="H45" s="74">
        <v>12</v>
      </c>
      <c r="I45" s="62">
        <v>0</v>
      </c>
      <c r="J45" s="66">
        <f t="shared" si="87"/>
        <v>92</v>
      </c>
      <c r="K45" s="66">
        <f t="shared" si="88"/>
        <v>92</v>
      </c>
      <c r="L45" s="38"/>
      <c r="M45" s="51"/>
      <c r="N45" s="51" t="str">
        <f t="shared" si="89"/>
        <v>令和2年</v>
      </c>
      <c r="O45" s="68">
        <f t="shared" ref="O45:T45" si="92">C45/$K$45*100</f>
        <v>63.04347826086957</v>
      </c>
      <c r="P45" s="68">
        <f t="shared" si="92"/>
        <v>5.4347826086956523</v>
      </c>
      <c r="Q45" s="68">
        <f t="shared" si="92"/>
        <v>5.4347826086956523</v>
      </c>
      <c r="R45" s="68">
        <f t="shared" si="92"/>
        <v>11.956521739130435</v>
      </c>
      <c r="S45" s="68">
        <f t="shared" si="92"/>
        <v>1.0869565217391304</v>
      </c>
      <c r="T45" s="68">
        <f t="shared" si="92"/>
        <v>13.043478260869565</v>
      </c>
      <c r="U45" s="68">
        <f t="shared" ref="U45" si="93">SUM(O45:T45)</f>
        <v>100</v>
      </c>
    </row>
    <row r="47" spans="1:21" x14ac:dyDescent="0.15">
      <c r="N47" s="9" t="s">
        <v>176</v>
      </c>
      <c r="O47" s="10"/>
      <c r="P47" s="10"/>
      <c r="Q47" s="10"/>
      <c r="R47" s="10"/>
      <c r="S47" s="10"/>
      <c r="T47" s="10"/>
      <c r="U47" s="10"/>
    </row>
  </sheetData>
  <phoneticPr fontId="1"/>
  <pageMargins left="0.51181102362204722" right="0.31496062992125984" top="0.55118110236220474" bottom="0.55118110236220474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="95" zoomScaleNormal="95" workbookViewId="0"/>
  </sheetViews>
  <sheetFormatPr defaultRowHeight="13.5" x14ac:dyDescent="0.15"/>
  <cols>
    <col min="2" max="2" width="1.125" style="78" customWidth="1"/>
    <col min="3" max="9" width="9.125" customWidth="1"/>
    <col min="12" max="13" width="3.375" customWidth="1"/>
  </cols>
  <sheetData>
    <row r="1" spans="1:21" ht="21" x14ac:dyDescent="0.15">
      <c r="A1" s="48" t="str">
        <f>"６　岩手県・性別・手段別・自殺死亡数・死亡割合("&amp;目次!D5&amp;")"</f>
        <v>６　岩手県・性別・手段別・自殺死亡数・死亡割合(平成22年～令和２年)</v>
      </c>
      <c r="B1" s="76"/>
      <c r="C1" s="4"/>
      <c r="D1" s="4"/>
      <c r="E1" s="4"/>
    </row>
    <row r="2" spans="1:21" ht="17.25" x14ac:dyDescent="0.15">
      <c r="A2" s="48"/>
      <c r="B2" s="76"/>
    </row>
    <row r="3" spans="1:21" x14ac:dyDescent="0.15">
      <c r="A3" s="49" t="s">
        <v>174</v>
      </c>
      <c r="B3" s="77"/>
    </row>
    <row r="5" spans="1:21" x14ac:dyDescent="0.15">
      <c r="A5" s="7" t="s">
        <v>105</v>
      </c>
      <c r="B5" s="79"/>
      <c r="C5" s="7"/>
      <c r="D5" s="7"/>
      <c r="E5" s="7"/>
      <c r="F5" s="7"/>
      <c r="G5" s="7"/>
      <c r="H5" s="7"/>
      <c r="I5" s="7"/>
      <c r="J5" s="7"/>
      <c r="K5" s="7"/>
      <c r="M5" s="8"/>
      <c r="N5" s="7" t="s">
        <v>108</v>
      </c>
      <c r="O5" s="7"/>
      <c r="P5" s="7"/>
      <c r="Q5" s="7"/>
      <c r="R5" s="7"/>
      <c r="S5" s="7"/>
      <c r="T5" s="7"/>
      <c r="U5" s="7"/>
    </row>
    <row r="6" spans="1:21" ht="24.95" customHeight="1" x14ac:dyDescent="0.15">
      <c r="A6" s="72"/>
      <c r="B6" s="83"/>
      <c r="C6" s="12" t="s">
        <v>30</v>
      </c>
      <c r="D6" s="12" t="s">
        <v>31</v>
      </c>
      <c r="E6" s="12" t="s">
        <v>32</v>
      </c>
      <c r="F6" s="12" t="s">
        <v>33</v>
      </c>
      <c r="G6" s="31" t="s">
        <v>34</v>
      </c>
      <c r="H6" s="31" t="s">
        <v>24</v>
      </c>
      <c r="I6" s="31" t="s">
        <v>8</v>
      </c>
      <c r="J6" s="29" t="s">
        <v>9</v>
      </c>
      <c r="K6" s="53" t="s">
        <v>177</v>
      </c>
      <c r="M6" s="8"/>
      <c r="N6" s="18"/>
      <c r="O6" s="19" t="s">
        <v>30</v>
      </c>
      <c r="P6" s="19" t="s">
        <v>31</v>
      </c>
      <c r="Q6" s="30" t="s">
        <v>32</v>
      </c>
      <c r="R6" s="12" t="s">
        <v>33</v>
      </c>
      <c r="S6" s="31" t="s">
        <v>34</v>
      </c>
      <c r="T6" s="31" t="s">
        <v>24</v>
      </c>
      <c r="U6" s="29" t="s">
        <v>9</v>
      </c>
    </row>
    <row r="7" spans="1:21" x14ac:dyDescent="0.15">
      <c r="A7" s="60" t="s">
        <v>3</v>
      </c>
      <c r="B7" s="81" t="s">
        <v>157</v>
      </c>
      <c r="C7" s="62">
        <f t="shared" ref="C7:I7" si="0">C21+C35</f>
        <v>276</v>
      </c>
      <c r="D7" s="62">
        <f t="shared" si="0"/>
        <v>9</v>
      </c>
      <c r="E7" s="62">
        <f t="shared" si="0"/>
        <v>56</v>
      </c>
      <c r="F7" s="62">
        <f t="shared" si="0"/>
        <v>22</v>
      </c>
      <c r="G7" s="62">
        <f t="shared" si="0"/>
        <v>9</v>
      </c>
      <c r="H7" s="62">
        <f t="shared" si="0"/>
        <v>66</v>
      </c>
      <c r="I7" s="62">
        <f t="shared" si="0"/>
        <v>1</v>
      </c>
      <c r="J7" s="65">
        <f t="shared" ref="J7" si="1">SUM(C7:I7)</f>
        <v>439</v>
      </c>
      <c r="K7" s="65">
        <f>SUM(C7:H7)</f>
        <v>438</v>
      </c>
      <c r="L7" s="51"/>
      <c r="M7" s="8"/>
      <c r="N7" s="60" t="str">
        <f>A7</f>
        <v>平成22年</v>
      </c>
      <c r="O7" s="67">
        <f>C7/$K$7*100</f>
        <v>63.013698630136986</v>
      </c>
      <c r="P7" s="67">
        <f t="shared" ref="P7:T7" si="2">D7/$K$7*100</f>
        <v>2.054794520547945</v>
      </c>
      <c r="Q7" s="67">
        <f t="shared" si="2"/>
        <v>12.785388127853881</v>
      </c>
      <c r="R7" s="67">
        <f t="shared" si="2"/>
        <v>5.0228310502283104</v>
      </c>
      <c r="S7" s="67">
        <f t="shared" si="2"/>
        <v>2.054794520547945</v>
      </c>
      <c r="T7" s="67">
        <f t="shared" si="2"/>
        <v>15.068493150684931</v>
      </c>
      <c r="U7" s="67">
        <f t="shared" ref="U7:U13" si="3">SUM(O7:T7)</f>
        <v>99.999999999999986</v>
      </c>
    </row>
    <row r="8" spans="1:21" x14ac:dyDescent="0.15">
      <c r="A8" s="51" t="s">
        <v>4</v>
      </c>
      <c r="B8" s="77" t="s">
        <v>158</v>
      </c>
      <c r="C8" s="62">
        <f t="shared" ref="C8:I8" si="4">C22+C36</f>
        <v>272</v>
      </c>
      <c r="D8" s="62">
        <f t="shared" si="4"/>
        <v>9</v>
      </c>
      <c r="E8" s="62">
        <f t="shared" si="4"/>
        <v>37</v>
      </c>
      <c r="F8" s="62">
        <f t="shared" si="4"/>
        <v>22</v>
      </c>
      <c r="G8" s="62">
        <f t="shared" si="4"/>
        <v>1</v>
      </c>
      <c r="H8" s="62">
        <f t="shared" si="4"/>
        <v>50</v>
      </c>
      <c r="I8" s="62">
        <f t="shared" si="4"/>
        <v>0</v>
      </c>
      <c r="J8" s="66">
        <f t="shared" ref="J8:J15" si="5">SUM(C8:I8)</f>
        <v>391</v>
      </c>
      <c r="K8" s="66">
        <f t="shared" ref="K8:K15" si="6">SUM(C8:H8)</f>
        <v>391</v>
      </c>
      <c r="L8" s="51"/>
      <c r="M8" s="8"/>
      <c r="N8" s="51" t="str">
        <f t="shared" ref="N8:N15" si="7">A8</f>
        <v>平成23年</v>
      </c>
      <c r="O8" s="68">
        <f>C8/$K$8*100</f>
        <v>69.565217391304344</v>
      </c>
      <c r="P8" s="68">
        <f t="shared" ref="P8:T8" si="8">D8/$K$8*100</f>
        <v>2.3017902813299234</v>
      </c>
      <c r="Q8" s="68">
        <f t="shared" si="8"/>
        <v>9.4629156010230187</v>
      </c>
      <c r="R8" s="68">
        <f t="shared" si="8"/>
        <v>5.6265984654731458</v>
      </c>
      <c r="S8" s="68">
        <f t="shared" si="8"/>
        <v>0.25575447570332482</v>
      </c>
      <c r="T8" s="68">
        <f t="shared" si="8"/>
        <v>12.787723785166241</v>
      </c>
      <c r="U8" s="68">
        <f t="shared" si="3"/>
        <v>100</v>
      </c>
    </row>
    <row r="9" spans="1:21" x14ac:dyDescent="0.15">
      <c r="A9" s="51" t="s">
        <v>5</v>
      </c>
      <c r="B9" s="77" t="s">
        <v>159</v>
      </c>
      <c r="C9" s="62">
        <f t="shared" ref="C9:I9" si="9">C23+C37</f>
        <v>214</v>
      </c>
      <c r="D9" s="62">
        <f t="shared" si="9"/>
        <v>3</v>
      </c>
      <c r="E9" s="62">
        <f t="shared" si="9"/>
        <v>41</v>
      </c>
      <c r="F9" s="62">
        <f t="shared" si="9"/>
        <v>35</v>
      </c>
      <c r="G9" s="62">
        <f t="shared" si="9"/>
        <v>2</v>
      </c>
      <c r="H9" s="62">
        <f t="shared" si="9"/>
        <v>47</v>
      </c>
      <c r="I9" s="62">
        <f t="shared" si="9"/>
        <v>0</v>
      </c>
      <c r="J9" s="66">
        <f t="shared" si="5"/>
        <v>342</v>
      </c>
      <c r="K9" s="66">
        <f t="shared" si="6"/>
        <v>342</v>
      </c>
      <c r="L9" s="51"/>
      <c r="M9" s="8"/>
      <c r="N9" s="51" t="str">
        <f t="shared" si="7"/>
        <v>平成24年</v>
      </c>
      <c r="O9" s="68">
        <f>C9/$K$9*100</f>
        <v>62.57309941520468</v>
      </c>
      <c r="P9" s="68">
        <f t="shared" ref="P9:T9" si="10">D9/$K$9*100</f>
        <v>0.8771929824561403</v>
      </c>
      <c r="Q9" s="68">
        <f t="shared" si="10"/>
        <v>11.988304093567251</v>
      </c>
      <c r="R9" s="68">
        <f t="shared" si="10"/>
        <v>10.23391812865497</v>
      </c>
      <c r="S9" s="68">
        <f t="shared" si="10"/>
        <v>0.58479532163742687</v>
      </c>
      <c r="T9" s="68">
        <f t="shared" si="10"/>
        <v>13.742690058479532</v>
      </c>
      <c r="U9" s="68">
        <f t="shared" si="3"/>
        <v>100</v>
      </c>
    </row>
    <row r="10" spans="1:21" x14ac:dyDescent="0.15">
      <c r="A10" s="51" t="s">
        <v>71</v>
      </c>
      <c r="B10" s="77" t="s">
        <v>160</v>
      </c>
      <c r="C10" s="62">
        <f t="shared" ref="C10:I10" si="11">C24+C38</f>
        <v>255</v>
      </c>
      <c r="D10" s="62">
        <f t="shared" si="11"/>
        <v>11</v>
      </c>
      <c r="E10" s="62">
        <f t="shared" si="11"/>
        <v>38</v>
      </c>
      <c r="F10" s="62">
        <f t="shared" si="11"/>
        <v>14</v>
      </c>
      <c r="G10" s="62">
        <f t="shared" si="11"/>
        <v>1</v>
      </c>
      <c r="H10" s="62">
        <f t="shared" si="11"/>
        <v>41</v>
      </c>
      <c r="I10" s="62">
        <f t="shared" si="11"/>
        <v>1</v>
      </c>
      <c r="J10" s="66">
        <f t="shared" si="5"/>
        <v>361</v>
      </c>
      <c r="K10" s="66">
        <f t="shared" si="6"/>
        <v>360</v>
      </c>
      <c r="L10" s="51"/>
      <c r="M10" s="8"/>
      <c r="N10" s="51" t="str">
        <f t="shared" si="7"/>
        <v>平成25年</v>
      </c>
      <c r="O10" s="68">
        <f>C10/$K$10*100</f>
        <v>70.833333333333343</v>
      </c>
      <c r="P10" s="68">
        <f t="shared" ref="P10:T10" si="12">D10/$K$10*100</f>
        <v>3.0555555555555554</v>
      </c>
      <c r="Q10" s="68">
        <f t="shared" si="12"/>
        <v>10.555555555555555</v>
      </c>
      <c r="R10" s="68">
        <f t="shared" si="12"/>
        <v>3.8888888888888888</v>
      </c>
      <c r="S10" s="68">
        <f t="shared" si="12"/>
        <v>0.27777777777777779</v>
      </c>
      <c r="T10" s="68">
        <f t="shared" si="12"/>
        <v>11.388888888888889</v>
      </c>
      <c r="U10" s="68">
        <f t="shared" si="3"/>
        <v>100</v>
      </c>
    </row>
    <row r="11" spans="1:21" x14ac:dyDescent="0.15">
      <c r="A11" s="51" t="s">
        <v>148</v>
      </c>
      <c r="B11" s="77" t="s">
        <v>161</v>
      </c>
      <c r="C11" s="62">
        <f t="shared" ref="C11:I11" si="13">C25+C39</f>
        <v>242</v>
      </c>
      <c r="D11" s="62">
        <f t="shared" si="13"/>
        <v>11</v>
      </c>
      <c r="E11" s="62">
        <f t="shared" si="13"/>
        <v>31</v>
      </c>
      <c r="F11" s="62">
        <f t="shared" si="13"/>
        <v>24</v>
      </c>
      <c r="G11" s="62">
        <f t="shared" si="13"/>
        <v>4</v>
      </c>
      <c r="H11" s="62">
        <f t="shared" si="13"/>
        <v>41</v>
      </c>
      <c r="I11" s="62">
        <f t="shared" si="13"/>
        <v>1</v>
      </c>
      <c r="J11" s="66">
        <f t="shared" si="5"/>
        <v>354</v>
      </c>
      <c r="K11" s="66">
        <f t="shared" si="6"/>
        <v>353</v>
      </c>
      <c r="L11" s="51"/>
      <c r="M11" s="8"/>
      <c r="N11" s="51" t="str">
        <f t="shared" si="7"/>
        <v>平成26年</v>
      </c>
      <c r="O11" s="68">
        <f>C11/$K$11*100</f>
        <v>68.555240793201136</v>
      </c>
      <c r="P11" s="68">
        <f t="shared" ref="P11:T11" si="14">D11/$K$11*100</f>
        <v>3.1161473087818696</v>
      </c>
      <c r="Q11" s="68">
        <f t="shared" si="14"/>
        <v>8.7818696883852692</v>
      </c>
      <c r="R11" s="68">
        <f t="shared" si="14"/>
        <v>6.7988668555240803</v>
      </c>
      <c r="S11" s="68">
        <f t="shared" si="14"/>
        <v>1.1331444759206799</v>
      </c>
      <c r="T11" s="68">
        <f t="shared" si="14"/>
        <v>11.614730878186968</v>
      </c>
      <c r="U11" s="68">
        <f t="shared" si="3"/>
        <v>100</v>
      </c>
    </row>
    <row r="12" spans="1:21" x14ac:dyDescent="0.15">
      <c r="A12" s="51" t="s">
        <v>149</v>
      </c>
      <c r="B12" s="77" t="s">
        <v>162</v>
      </c>
      <c r="C12" s="62">
        <f t="shared" ref="C12:I12" si="15">C26+C40</f>
        <v>206</v>
      </c>
      <c r="D12" s="62">
        <f t="shared" si="15"/>
        <v>11</v>
      </c>
      <c r="E12" s="62">
        <f t="shared" si="15"/>
        <v>32</v>
      </c>
      <c r="F12" s="62">
        <f t="shared" si="15"/>
        <v>17</v>
      </c>
      <c r="G12" s="62">
        <f t="shared" si="15"/>
        <v>2</v>
      </c>
      <c r="H12" s="62">
        <f t="shared" si="15"/>
        <v>35</v>
      </c>
      <c r="I12" s="62">
        <f t="shared" si="15"/>
        <v>0</v>
      </c>
      <c r="J12" s="66">
        <f t="shared" si="5"/>
        <v>303</v>
      </c>
      <c r="K12" s="66">
        <f t="shared" si="6"/>
        <v>303</v>
      </c>
      <c r="L12" s="51"/>
      <c r="M12" s="8"/>
      <c r="N12" s="51" t="str">
        <f t="shared" si="7"/>
        <v>平成27年</v>
      </c>
      <c r="O12" s="68">
        <f>C12/$K$12*100</f>
        <v>67.986798679867988</v>
      </c>
      <c r="P12" s="68">
        <f t="shared" ref="P12:T12" si="16">D12/$K$12*100</f>
        <v>3.6303630363036308</v>
      </c>
      <c r="Q12" s="68">
        <f t="shared" si="16"/>
        <v>10.561056105610561</v>
      </c>
      <c r="R12" s="68">
        <f t="shared" si="16"/>
        <v>5.6105610561056105</v>
      </c>
      <c r="S12" s="68">
        <f t="shared" si="16"/>
        <v>0.66006600660066006</v>
      </c>
      <c r="T12" s="68">
        <f t="shared" si="16"/>
        <v>11.55115511551155</v>
      </c>
      <c r="U12" s="68">
        <f t="shared" si="3"/>
        <v>100</v>
      </c>
    </row>
    <row r="13" spans="1:21" x14ac:dyDescent="0.15">
      <c r="A13" s="51" t="s">
        <v>163</v>
      </c>
      <c r="B13" s="77" t="s">
        <v>164</v>
      </c>
      <c r="C13" s="62">
        <f t="shared" ref="C13:I13" si="17">C27+C41</f>
        <v>203</v>
      </c>
      <c r="D13" s="62">
        <f t="shared" si="17"/>
        <v>19</v>
      </c>
      <c r="E13" s="62">
        <f t="shared" si="17"/>
        <v>33</v>
      </c>
      <c r="F13" s="62">
        <f t="shared" si="17"/>
        <v>23</v>
      </c>
      <c r="G13" s="62">
        <f t="shared" si="17"/>
        <v>2</v>
      </c>
      <c r="H13" s="62">
        <f t="shared" si="17"/>
        <v>22</v>
      </c>
      <c r="I13" s="62">
        <f t="shared" si="17"/>
        <v>0</v>
      </c>
      <c r="J13" s="66">
        <f t="shared" si="5"/>
        <v>302</v>
      </c>
      <c r="K13" s="66">
        <f t="shared" si="6"/>
        <v>302</v>
      </c>
      <c r="L13" s="51"/>
      <c r="M13" s="8"/>
      <c r="N13" s="51" t="str">
        <f t="shared" si="7"/>
        <v>平成28年</v>
      </c>
      <c r="O13" s="68">
        <f>C13/$K$13*100</f>
        <v>67.21854304635761</v>
      </c>
      <c r="P13" s="68">
        <f t="shared" ref="P13:T13" si="18">D13/$K$13*100</f>
        <v>6.2913907284768218</v>
      </c>
      <c r="Q13" s="68">
        <f t="shared" si="18"/>
        <v>10.927152317880795</v>
      </c>
      <c r="R13" s="68">
        <f t="shared" si="18"/>
        <v>7.6158940397350996</v>
      </c>
      <c r="S13" s="68">
        <f t="shared" si="18"/>
        <v>0.66225165562913912</v>
      </c>
      <c r="T13" s="68">
        <f t="shared" si="18"/>
        <v>7.2847682119205297</v>
      </c>
      <c r="U13" s="68">
        <f t="shared" si="3"/>
        <v>100</v>
      </c>
    </row>
    <row r="14" spans="1:21" x14ac:dyDescent="0.15">
      <c r="A14" s="51" t="s">
        <v>169</v>
      </c>
      <c r="B14" s="77" t="s">
        <v>170</v>
      </c>
      <c r="C14" s="62">
        <f t="shared" ref="C14:I14" si="19">C28+C42</f>
        <v>198</v>
      </c>
      <c r="D14" s="62">
        <f t="shared" si="19"/>
        <v>9</v>
      </c>
      <c r="E14" s="62">
        <f t="shared" si="19"/>
        <v>21</v>
      </c>
      <c r="F14" s="62">
        <f t="shared" si="19"/>
        <v>13</v>
      </c>
      <c r="G14" s="62">
        <f t="shared" si="19"/>
        <v>2</v>
      </c>
      <c r="H14" s="62">
        <f t="shared" si="19"/>
        <v>21</v>
      </c>
      <c r="I14" s="62">
        <f t="shared" si="19"/>
        <v>0</v>
      </c>
      <c r="J14" s="66">
        <f t="shared" si="5"/>
        <v>264</v>
      </c>
      <c r="K14" s="66">
        <f t="shared" si="6"/>
        <v>264</v>
      </c>
      <c r="L14" s="51"/>
      <c r="M14" s="8"/>
      <c r="N14" s="51" t="str">
        <f t="shared" ref="N14" si="20">A14</f>
        <v>平成29年</v>
      </c>
      <c r="O14" s="68">
        <f t="shared" ref="O14:T14" si="21">C14/$K$14*100</f>
        <v>75</v>
      </c>
      <c r="P14" s="68">
        <f t="shared" si="21"/>
        <v>3.4090909090909087</v>
      </c>
      <c r="Q14" s="68">
        <f t="shared" si="21"/>
        <v>7.9545454545454541</v>
      </c>
      <c r="R14" s="68">
        <f t="shared" si="21"/>
        <v>4.9242424242424239</v>
      </c>
      <c r="S14" s="68">
        <f t="shared" si="21"/>
        <v>0.75757575757575757</v>
      </c>
      <c r="T14" s="68">
        <f t="shared" si="21"/>
        <v>7.9545454545454541</v>
      </c>
      <c r="U14" s="68">
        <f>SUM(O14:T14)</f>
        <v>99.999999999999986</v>
      </c>
    </row>
    <row r="15" spans="1:21" x14ac:dyDescent="0.15">
      <c r="A15" s="51" t="s">
        <v>171</v>
      </c>
      <c r="B15" s="77" t="s">
        <v>172</v>
      </c>
      <c r="C15" s="62">
        <f t="shared" ref="C15:I15" si="22">C29+C43</f>
        <v>174</v>
      </c>
      <c r="D15" s="62">
        <f t="shared" si="22"/>
        <v>10</v>
      </c>
      <c r="E15" s="62">
        <f t="shared" si="22"/>
        <v>33</v>
      </c>
      <c r="F15" s="62">
        <f t="shared" si="22"/>
        <v>16</v>
      </c>
      <c r="G15" s="62">
        <f t="shared" si="22"/>
        <v>4</v>
      </c>
      <c r="H15" s="62">
        <f t="shared" si="22"/>
        <v>25</v>
      </c>
      <c r="I15" s="62">
        <f t="shared" si="22"/>
        <v>0</v>
      </c>
      <c r="J15" s="66">
        <f t="shared" si="5"/>
        <v>262</v>
      </c>
      <c r="K15" s="66">
        <f t="shared" si="6"/>
        <v>262</v>
      </c>
      <c r="L15" s="51"/>
      <c r="M15" s="8"/>
      <c r="N15" s="51" t="str">
        <f t="shared" si="7"/>
        <v>平成30年</v>
      </c>
      <c r="O15" s="68">
        <f t="shared" ref="O15:T15" si="23">C15/$K$15*100</f>
        <v>66.412213740458014</v>
      </c>
      <c r="P15" s="68">
        <f t="shared" si="23"/>
        <v>3.8167938931297711</v>
      </c>
      <c r="Q15" s="68">
        <f t="shared" si="23"/>
        <v>12.595419847328243</v>
      </c>
      <c r="R15" s="68">
        <f t="shared" si="23"/>
        <v>6.1068702290076331</v>
      </c>
      <c r="S15" s="68">
        <f t="shared" si="23"/>
        <v>1.5267175572519083</v>
      </c>
      <c r="T15" s="68">
        <f t="shared" si="23"/>
        <v>9.5419847328244281</v>
      </c>
      <c r="U15" s="68">
        <f>SUM(O15:T15)</f>
        <v>100</v>
      </c>
    </row>
    <row r="16" spans="1:21" x14ac:dyDescent="0.15">
      <c r="A16" s="51" t="s">
        <v>204</v>
      </c>
      <c r="B16" s="77" t="s">
        <v>210</v>
      </c>
      <c r="C16" s="62">
        <f t="shared" ref="C16:I16" si="24">C30+C44</f>
        <v>183</v>
      </c>
      <c r="D16" s="62">
        <f t="shared" si="24"/>
        <v>7</v>
      </c>
      <c r="E16" s="62">
        <f t="shared" si="24"/>
        <v>21</v>
      </c>
      <c r="F16" s="62">
        <f t="shared" si="24"/>
        <v>23</v>
      </c>
      <c r="G16" s="62">
        <f t="shared" si="24"/>
        <v>1</v>
      </c>
      <c r="H16" s="62">
        <f t="shared" si="24"/>
        <v>31</v>
      </c>
      <c r="I16" s="62">
        <f t="shared" si="24"/>
        <v>0</v>
      </c>
      <c r="J16" s="66">
        <f t="shared" ref="J16:J17" si="25">SUM(C16:I16)</f>
        <v>266</v>
      </c>
      <c r="K16" s="66">
        <f t="shared" ref="K16:K17" si="26">SUM(C16:H16)</f>
        <v>266</v>
      </c>
      <c r="L16" s="51"/>
      <c r="M16" s="8"/>
      <c r="N16" s="51" t="str">
        <f t="shared" ref="N16:N17" si="27">A16</f>
        <v>令和元年</v>
      </c>
      <c r="O16" s="68">
        <f t="shared" ref="O16:T16" si="28">C16/$K$16*100</f>
        <v>68.796992481203006</v>
      </c>
      <c r="P16" s="68">
        <f t="shared" si="28"/>
        <v>2.6315789473684208</v>
      </c>
      <c r="Q16" s="68">
        <f t="shared" si="28"/>
        <v>7.8947368421052628</v>
      </c>
      <c r="R16" s="68">
        <f t="shared" si="28"/>
        <v>8.6466165413533833</v>
      </c>
      <c r="S16" s="68">
        <f t="shared" si="28"/>
        <v>0.37593984962406013</v>
      </c>
      <c r="T16" s="68">
        <f t="shared" si="28"/>
        <v>11.654135338345863</v>
      </c>
      <c r="U16" s="68">
        <f t="shared" ref="U16:U17" si="29">SUM(O16:T16)</f>
        <v>100</v>
      </c>
    </row>
    <row r="17" spans="1:21" x14ac:dyDescent="0.15">
      <c r="A17" s="51" t="s">
        <v>203</v>
      </c>
      <c r="B17" s="77" t="s">
        <v>209</v>
      </c>
      <c r="C17" s="62">
        <f t="shared" ref="C17:I17" si="30">C31+C45</f>
        <v>177</v>
      </c>
      <c r="D17" s="62">
        <f t="shared" si="30"/>
        <v>8</v>
      </c>
      <c r="E17" s="62">
        <f t="shared" si="30"/>
        <v>26</v>
      </c>
      <c r="F17" s="62">
        <f t="shared" si="30"/>
        <v>22</v>
      </c>
      <c r="G17" s="62">
        <f t="shared" si="30"/>
        <v>1</v>
      </c>
      <c r="H17" s="62">
        <f t="shared" si="30"/>
        <v>31</v>
      </c>
      <c r="I17" s="62">
        <f t="shared" si="30"/>
        <v>0</v>
      </c>
      <c r="J17" s="66">
        <f t="shared" si="25"/>
        <v>265</v>
      </c>
      <c r="K17" s="66">
        <f t="shared" si="26"/>
        <v>265</v>
      </c>
      <c r="L17" s="51"/>
      <c r="M17" s="8"/>
      <c r="N17" s="51" t="str">
        <f t="shared" si="27"/>
        <v>令和2年</v>
      </c>
      <c r="O17" s="68">
        <f t="shared" ref="O17:T17" si="31">C17/$K$17*100</f>
        <v>66.79245283018868</v>
      </c>
      <c r="P17" s="68">
        <f t="shared" si="31"/>
        <v>3.0188679245283021</v>
      </c>
      <c r="Q17" s="68">
        <f t="shared" si="31"/>
        <v>9.8113207547169825</v>
      </c>
      <c r="R17" s="68">
        <f t="shared" si="31"/>
        <v>8.3018867924528301</v>
      </c>
      <c r="S17" s="68">
        <f t="shared" si="31"/>
        <v>0.37735849056603776</v>
      </c>
      <c r="T17" s="68">
        <f t="shared" si="31"/>
        <v>11.69811320754717</v>
      </c>
      <c r="U17" s="68">
        <f t="shared" si="29"/>
        <v>100.00000000000001</v>
      </c>
    </row>
    <row r="18" spans="1:21" x14ac:dyDescent="0.15">
      <c r="J18" s="1"/>
      <c r="K18" s="1"/>
      <c r="M18" s="8"/>
      <c r="U18" s="1"/>
    </row>
    <row r="19" spans="1:21" x14ac:dyDescent="0.15">
      <c r="A19" s="7" t="s">
        <v>106</v>
      </c>
      <c r="B19" s="79"/>
      <c r="C19" s="7"/>
      <c r="D19" s="7"/>
      <c r="E19" s="7"/>
      <c r="F19" s="7"/>
      <c r="G19" s="7"/>
      <c r="H19" s="7"/>
      <c r="I19" s="7"/>
      <c r="J19" s="33"/>
      <c r="K19" s="33"/>
      <c r="M19" s="8"/>
      <c r="N19" s="7" t="s">
        <v>109</v>
      </c>
      <c r="O19" s="7"/>
      <c r="P19" s="7"/>
      <c r="Q19" s="7"/>
      <c r="R19" s="7"/>
      <c r="S19" s="7"/>
      <c r="T19" s="7"/>
      <c r="U19" s="33"/>
    </row>
    <row r="20" spans="1:21" ht="24.95" customHeight="1" x14ac:dyDescent="0.15">
      <c r="A20" s="72"/>
      <c r="B20" s="83"/>
      <c r="C20" s="12" t="s">
        <v>30</v>
      </c>
      <c r="D20" s="12" t="s">
        <v>31</v>
      </c>
      <c r="E20" s="12" t="s">
        <v>32</v>
      </c>
      <c r="F20" s="12" t="s">
        <v>33</v>
      </c>
      <c r="G20" s="12" t="s">
        <v>34</v>
      </c>
      <c r="H20" s="31" t="s">
        <v>24</v>
      </c>
      <c r="I20" s="31" t="s">
        <v>8</v>
      </c>
      <c r="J20" s="29" t="s">
        <v>9</v>
      </c>
      <c r="K20" s="53" t="s">
        <v>177</v>
      </c>
      <c r="M20" s="8"/>
      <c r="N20" s="18"/>
      <c r="O20" s="19" t="s">
        <v>30</v>
      </c>
      <c r="P20" s="19" t="s">
        <v>31</v>
      </c>
      <c r="Q20" s="30" t="s">
        <v>32</v>
      </c>
      <c r="R20" s="12" t="s">
        <v>33</v>
      </c>
      <c r="S20" s="31" t="s">
        <v>34</v>
      </c>
      <c r="T20" s="31" t="s">
        <v>24</v>
      </c>
      <c r="U20" s="29" t="s">
        <v>9</v>
      </c>
    </row>
    <row r="21" spans="1:21" x14ac:dyDescent="0.15">
      <c r="A21" s="60" t="str">
        <f>A7</f>
        <v>平成22年</v>
      </c>
      <c r="B21" s="81" t="str">
        <f>B7</f>
        <v>Ｈ22年</v>
      </c>
      <c r="C21" s="62">
        <v>191</v>
      </c>
      <c r="D21" s="62">
        <v>1</v>
      </c>
      <c r="E21" s="74">
        <v>44</v>
      </c>
      <c r="F21" s="74">
        <v>14</v>
      </c>
      <c r="G21" s="74">
        <v>2</v>
      </c>
      <c r="H21" s="74">
        <v>31</v>
      </c>
      <c r="I21" s="62">
        <v>1</v>
      </c>
      <c r="J21" s="65">
        <f>SUM(C21:I21)</f>
        <v>284</v>
      </c>
      <c r="K21" s="65">
        <f>SUM(C21:H21)</f>
        <v>283</v>
      </c>
      <c r="L21" s="51"/>
      <c r="M21" s="8"/>
      <c r="N21" s="60" t="str">
        <f>A21</f>
        <v>平成22年</v>
      </c>
      <c r="O21" s="67">
        <f>C21/$K$21*100</f>
        <v>67.491166077738512</v>
      </c>
      <c r="P21" s="67">
        <f t="shared" ref="P21:T21" si="32">D21/$K$21*100</f>
        <v>0.35335689045936397</v>
      </c>
      <c r="Q21" s="67">
        <f t="shared" si="32"/>
        <v>15.547703180212014</v>
      </c>
      <c r="R21" s="67">
        <f t="shared" si="32"/>
        <v>4.946996466431095</v>
      </c>
      <c r="S21" s="67">
        <f t="shared" si="32"/>
        <v>0.70671378091872794</v>
      </c>
      <c r="T21" s="67">
        <f t="shared" si="32"/>
        <v>10.954063604240282</v>
      </c>
      <c r="U21" s="67">
        <f t="shared" ref="U21:U29" si="33">SUM(O21:T21)</f>
        <v>100</v>
      </c>
    </row>
    <row r="22" spans="1:21" x14ac:dyDescent="0.15">
      <c r="A22" s="51" t="str">
        <f t="shared" ref="A22:B22" si="34">A8</f>
        <v>平成23年</v>
      </c>
      <c r="B22" s="77" t="str">
        <f t="shared" si="34"/>
        <v>Ｈ23年</v>
      </c>
      <c r="C22" s="62">
        <v>192</v>
      </c>
      <c r="D22" s="62">
        <v>3</v>
      </c>
      <c r="E22" s="74">
        <v>34</v>
      </c>
      <c r="F22" s="74">
        <v>16</v>
      </c>
      <c r="G22" s="74">
        <v>1</v>
      </c>
      <c r="H22" s="74">
        <v>28</v>
      </c>
      <c r="I22" s="62">
        <v>0</v>
      </c>
      <c r="J22" s="66">
        <f t="shared" ref="J22:J29" si="35">SUM(C22:I22)</f>
        <v>274</v>
      </c>
      <c r="K22" s="66">
        <f t="shared" ref="K22:K29" si="36">SUM(C22:H22)</f>
        <v>274</v>
      </c>
      <c r="L22" s="51"/>
      <c r="M22" s="8"/>
      <c r="N22" s="51" t="str">
        <f t="shared" ref="N22:N29" si="37">A22</f>
        <v>平成23年</v>
      </c>
      <c r="O22" s="68">
        <f>C22/$K$22*100</f>
        <v>70.072992700729927</v>
      </c>
      <c r="P22" s="68">
        <f t="shared" ref="P22:T22" si="38">D22/$K$22*100</f>
        <v>1.0948905109489051</v>
      </c>
      <c r="Q22" s="68">
        <f t="shared" si="38"/>
        <v>12.408759124087592</v>
      </c>
      <c r="R22" s="68">
        <f t="shared" si="38"/>
        <v>5.8394160583941606</v>
      </c>
      <c r="S22" s="68">
        <f t="shared" si="38"/>
        <v>0.36496350364963503</v>
      </c>
      <c r="T22" s="68">
        <f t="shared" si="38"/>
        <v>10.218978102189782</v>
      </c>
      <c r="U22" s="68">
        <f t="shared" si="33"/>
        <v>100</v>
      </c>
    </row>
    <row r="23" spans="1:21" x14ac:dyDescent="0.15">
      <c r="A23" s="51" t="str">
        <f t="shared" ref="A23:B23" si="39">A9</f>
        <v>平成24年</v>
      </c>
      <c r="B23" s="77" t="str">
        <f t="shared" si="39"/>
        <v>Ｈ24年</v>
      </c>
      <c r="C23" s="62">
        <v>154</v>
      </c>
      <c r="D23" s="62">
        <v>2</v>
      </c>
      <c r="E23" s="74">
        <v>34</v>
      </c>
      <c r="F23" s="74">
        <v>24</v>
      </c>
      <c r="G23" s="74">
        <v>1</v>
      </c>
      <c r="H23" s="74">
        <v>26</v>
      </c>
      <c r="I23" s="62">
        <v>0</v>
      </c>
      <c r="J23" s="66">
        <f t="shared" si="35"/>
        <v>241</v>
      </c>
      <c r="K23" s="66">
        <f t="shared" si="36"/>
        <v>241</v>
      </c>
      <c r="L23" s="51"/>
      <c r="M23" s="8"/>
      <c r="N23" s="51" t="str">
        <f t="shared" si="37"/>
        <v>平成24年</v>
      </c>
      <c r="O23" s="68">
        <f>C23/$K$23*100</f>
        <v>63.900414937759329</v>
      </c>
      <c r="P23" s="68">
        <f t="shared" ref="P23:T23" si="40">D23/$K$23*100</f>
        <v>0.82987551867219922</v>
      </c>
      <c r="Q23" s="68">
        <f t="shared" si="40"/>
        <v>14.107883817427386</v>
      </c>
      <c r="R23" s="68">
        <f t="shared" si="40"/>
        <v>9.9585062240663902</v>
      </c>
      <c r="S23" s="68">
        <f t="shared" si="40"/>
        <v>0.41493775933609961</v>
      </c>
      <c r="T23" s="68">
        <f t="shared" si="40"/>
        <v>10.78838174273859</v>
      </c>
      <c r="U23" s="68">
        <f t="shared" si="33"/>
        <v>100</v>
      </c>
    </row>
    <row r="24" spans="1:21" x14ac:dyDescent="0.15">
      <c r="A24" s="51" t="str">
        <f t="shared" ref="A24:B24" si="41">A10</f>
        <v>平成25年</v>
      </c>
      <c r="B24" s="77" t="str">
        <f t="shared" si="41"/>
        <v>Ｈ25年</v>
      </c>
      <c r="C24" s="62">
        <v>185</v>
      </c>
      <c r="D24" s="62">
        <v>6</v>
      </c>
      <c r="E24" s="74">
        <v>32</v>
      </c>
      <c r="F24" s="74">
        <v>12</v>
      </c>
      <c r="G24" s="74">
        <v>1</v>
      </c>
      <c r="H24" s="74">
        <v>22</v>
      </c>
      <c r="I24" s="62">
        <v>1</v>
      </c>
      <c r="J24" s="66">
        <f t="shared" si="35"/>
        <v>259</v>
      </c>
      <c r="K24" s="66">
        <f t="shared" si="36"/>
        <v>258</v>
      </c>
      <c r="L24" s="51"/>
      <c r="M24" s="8"/>
      <c r="N24" s="51" t="str">
        <f t="shared" si="37"/>
        <v>平成25年</v>
      </c>
      <c r="O24" s="68">
        <f>C24/$K$24*100</f>
        <v>71.705426356589157</v>
      </c>
      <c r="P24" s="68">
        <f t="shared" ref="P24:T24" si="42">D24/$K$24*100</f>
        <v>2.3255813953488373</v>
      </c>
      <c r="Q24" s="68">
        <f t="shared" si="42"/>
        <v>12.403100775193799</v>
      </c>
      <c r="R24" s="68">
        <f t="shared" si="42"/>
        <v>4.6511627906976747</v>
      </c>
      <c r="S24" s="68">
        <f t="shared" si="42"/>
        <v>0.38759689922480622</v>
      </c>
      <c r="T24" s="68">
        <f t="shared" si="42"/>
        <v>8.5271317829457356</v>
      </c>
      <c r="U24" s="68">
        <f t="shared" si="33"/>
        <v>100</v>
      </c>
    </row>
    <row r="25" spans="1:21" x14ac:dyDescent="0.15">
      <c r="A25" s="51" t="str">
        <f t="shared" ref="A25:B25" si="43">A11</f>
        <v>平成26年</v>
      </c>
      <c r="B25" s="77" t="str">
        <f t="shared" si="43"/>
        <v>Ｈ26年</v>
      </c>
      <c r="C25" s="62">
        <v>168</v>
      </c>
      <c r="D25" s="62">
        <v>4</v>
      </c>
      <c r="E25" s="74">
        <v>28</v>
      </c>
      <c r="F25" s="74">
        <v>17</v>
      </c>
      <c r="G25" s="74">
        <v>2</v>
      </c>
      <c r="H25" s="74">
        <v>17</v>
      </c>
      <c r="I25" s="62">
        <v>0</v>
      </c>
      <c r="J25" s="66">
        <f t="shared" si="35"/>
        <v>236</v>
      </c>
      <c r="K25" s="66">
        <f t="shared" si="36"/>
        <v>236</v>
      </c>
      <c r="L25" s="51"/>
      <c r="M25" s="8"/>
      <c r="N25" s="51" t="str">
        <f t="shared" si="37"/>
        <v>平成26年</v>
      </c>
      <c r="O25" s="68">
        <f>C25/$K$25*100</f>
        <v>71.186440677966104</v>
      </c>
      <c r="P25" s="68">
        <f t="shared" ref="P25:T25" si="44">D25/$K$25*100</f>
        <v>1.6949152542372881</v>
      </c>
      <c r="Q25" s="68">
        <f t="shared" si="44"/>
        <v>11.864406779661017</v>
      </c>
      <c r="R25" s="68">
        <f t="shared" si="44"/>
        <v>7.2033898305084749</v>
      </c>
      <c r="S25" s="68">
        <f t="shared" si="44"/>
        <v>0.84745762711864403</v>
      </c>
      <c r="T25" s="68">
        <f t="shared" si="44"/>
        <v>7.2033898305084749</v>
      </c>
      <c r="U25" s="68">
        <f t="shared" si="33"/>
        <v>100</v>
      </c>
    </row>
    <row r="26" spans="1:21" x14ac:dyDescent="0.15">
      <c r="A26" s="51" t="str">
        <f t="shared" ref="A26:B26" si="45">A12</f>
        <v>平成27年</v>
      </c>
      <c r="B26" s="77" t="str">
        <f t="shared" si="45"/>
        <v>Ｈ27年</v>
      </c>
      <c r="C26" s="62">
        <v>136</v>
      </c>
      <c r="D26" s="62">
        <v>4</v>
      </c>
      <c r="E26" s="74">
        <v>28</v>
      </c>
      <c r="F26" s="74">
        <v>8</v>
      </c>
      <c r="G26" s="74">
        <v>2</v>
      </c>
      <c r="H26" s="74">
        <v>23</v>
      </c>
      <c r="I26" s="62">
        <v>0</v>
      </c>
      <c r="J26" s="66">
        <f t="shared" si="35"/>
        <v>201</v>
      </c>
      <c r="K26" s="66">
        <f t="shared" si="36"/>
        <v>201</v>
      </c>
      <c r="L26" s="51"/>
      <c r="M26" s="8"/>
      <c r="N26" s="51" t="str">
        <f t="shared" si="37"/>
        <v>平成27年</v>
      </c>
      <c r="O26" s="68">
        <f>C26/$K$26*100</f>
        <v>67.661691542288565</v>
      </c>
      <c r="P26" s="68">
        <f t="shared" ref="P26:T26" si="46">D26/$K$26*100</f>
        <v>1.9900497512437811</v>
      </c>
      <c r="Q26" s="68">
        <f t="shared" si="46"/>
        <v>13.930348258706468</v>
      </c>
      <c r="R26" s="68">
        <f t="shared" si="46"/>
        <v>3.9800995024875623</v>
      </c>
      <c r="S26" s="68">
        <f t="shared" si="46"/>
        <v>0.99502487562189057</v>
      </c>
      <c r="T26" s="68">
        <f t="shared" si="46"/>
        <v>11.442786069651742</v>
      </c>
      <c r="U26" s="68">
        <f t="shared" si="33"/>
        <v>100.00000000000003</v>
      </c>
    </row>
    <row r="27" spans="1:21" x14ac:dyDescent="0.15">
      <c r="A27" s="51" t="str">
        <f t="shared" ref="A27:B27" si="47">A13</f>
        <v>平成28年</v>
      </c>
      <c r="B27" s="77" t="str">
        <f t="shared" si="47"/>
        <v>Ｈ28年</v>
      </c>
      <c r="C27" s="62">
        <v>139</v>
      </c>
      <c r="D27" s="62">
        <v>10</v>
      </c>
      <c r="E27" s="74">
        <v>30</v>
      </c>
      <c r="F27" s="74">
        <v>14</v>
      </c>
      <c r="G27" s="74">
        <v>0</v>
      </c>
      <c r="H27" s="74">
        <v>11</v>
      </c>
      <c r="I27" s="62">
        <v>0</v>
      </c>
      <c r="J27" s="66">
        <f t="shared" si="35"/>
        <v>204</v>
      </c>
      <c r="K27" s="66">
        <f t="shared" si="36"/>
        <v>204</v>
      </c>
      <c r="L27" s="51"/>
      <c r="M27" s="8"/>
      <c r="N27" s="51" t="str">
        <f t="shared" si="37"/>
        <v>平成28年</v>
      </c>
      <c r="O27" s="68">
        <f>C27/$K$27*100</f>
        <v>68.137254901960787</v>
      </c>
      <c r="P27" s="68">
        <f t="shared" ref="P27:T27" si="48">D27/$K$27*100</f>
        <v>4.9019607843137258</v>
      </c>
      <c r="Q27" s="68">
        <f t="shared" si="48"/>
        <v>14.705882352941178</v>
      </c>
      <c r="R27" s="68">
        <f t="shared" si="48"/>
        <v>6.8627450980392162</v>
      </c>
      <c r="S27" s="68">
        <f t="shared" si="48"/>
        <v>0</v>
      </c>
      <c r="T27" s="68">
        <f t="shared" si="48"/>
        <v>5.3921568627450984</v>
      </c>
      <c r="U27" s="68">
        <f t="shared" si="33"/>
        <v>100</v>
      </c>
    </row>
    <row r="28" spans="1:21" x14ac:dyDescent="0.15">
      <c r="A28" s="51" t="str">
        <f>A14</f>
        <v>平成29年</v>
      </c>
      <c r="B28" s="77" t="str">
        <f t="shared" ref="B28" si="49">B14</f>
        <v>Ｈ29年</v>
      </c>
      <c r="C28" s="62">
        <v>135</v>
      </c>
      <c r="D28" s="62">
        <v>2</v>
      </c>
      <c r="E28" s="74">
        <v>17</v>
      </c>
      <c r="F28" s="74">
        <v>9</v>
      </c>
      <c r="G28" s="74">
        <v>1</v>
      </c>
      <c r="H28" s="74">
        <v>11</v>
      </c>
      <c r="I28" s="62">
        <v>0</v>
      </c>
      <c r="J28" s="66">
        <f t="shared" si="35"/>
        <v>175</v>
      </c>
      <c r="K28" s="66">
        <f t="shared" si="36"/>
        <v>175</v>
      </c>
      <c r="L28" s="51"/>
      <c r="M28" s="8"/>
      <c r="N28" s="51" t="str">
        <f t="shared" ref="N28" si="50">A28</f>
        <v>平成29年</v>
      </c>
      <c r="O28" s="68">
        <f t="shared" ref="O28:T28" si="51">C28/$K$28*100</f>
        <v>77.142857142857153</v>
      </c>
      <c r="P28" s="68">
        <f t="shared" si="51"/>
        <v>1.1428571428571428</v>
      </c>
      <c r="Q28" s="68">
        <f t="shared" si="51"/>
        <v>9.7142857142857135</v>
      </c>
      <c r="R28" s="68">
        <f t="shared" si="51"/>
        <v>5.1428571428571423</v>
      </c>
      <c r="S28" s="68">
        <f t="shared" si="51"/>
        <v>0.5714285714285714</v>
      </c>
      <c r="T28" s="68">
        <f t="shared" si="51"/>
        <v>6.2857142857142865</v>
      </c>
      <c r="U28" s="68">
        <f t="shared" si="33"/>
        <v>100</v>
      </c>
    </row>
    <row r="29" spans="1:21" x14ac:dyDescent="0.15">
      <c r="A29" s="51" t="str">
        <f>A15</f>
        <v>平成30年</v>
      </c>
      <c r="B29" s="77" t="str">
        <f t="shared" ref="B29:B30" si="52">B15</f>
        <v>Ｈ30年</v>
      </c>
      <c r="C29" s="62">
        <v>122</v>
      </c>
      <c r="D29" s="62">
        <v>2</v>
      </c>
      <c r="E29" s="74">
        <v>26</v>
      </c>
      <c r="F29" s="74">
        <v>6</v>
      </c>
      <c r="G29" s="74">
        <v>4</v>
      </c>
      <c r="H29" s="74">
        <v>11</v>
      </c>
      <c r="I29" s="62">
        <v>0</v>
      </c>
      <c r="J29" s="66">
        <f t="shared" si="35"/>
        <v>171</v>
      </c>
      <c r="K29" s="66">
        <f t="shared" si="36"/>
        <v>171</v>
      </c>
      <c r="L29" s="51"/>
      <c r="M29" s="8"/>
      <c r="N29" s="51" t="str">
        <f t="shared" si="37"/>
        <v>平成30年</v>
      </c>
      <c r="O29" s="68">
        <f t="shared" ref="O29:T29" si="53">C29/$K$29*100</f>
        <v>71.345029239766077</v>
      </c>
      <c r="P29" s="68">
        <f t="shared" si="53"/>
        <v>1.1695906432748537</v>
      </c>
      <c r="Q29" s="68">
        <f t="shared" si="53"/>
        <v>15.204678362573098</v>
      </c>
      <c r="R29" s="68">
        <f t="shared" si="53"/>
        <v>3.5087719298245612</v>
      </c>
      <c r="S29" s="68">
        <f t="shared" si="53"/>
        <v>2.3391812865497075</v>
      </c>
      <c r="T29" s="68">
        <f t="shared" si="53"/>
        <v>6.4327485380116958</v>
      </c>
      <c r="U29" s="68">
        <f t="shared" si="33"/>
        <v>99.999999999999986</v>
      </c>
    </row>
    <row r="30" spans="1:21" x14ac:dyDescent="0.15">
      <c r="A30" s="51" t="str">
        <f t="shared" ref="A30:A31" si="54">A16</f>
        <v>令和元年</v>
      </c>
      <c r="B30" s="77" t="str">
        <f t="shared" si="52"/>
        <v>Ｒ元年</v>
      </c>
      <c r="C30" s="62">
        <v>138</v>
      </c>
      <c r="D30" s="62">
        <v>3</v>
      </c>
      <c r="E30" s="74">
        <v>18</v>
      </c>
      <c r="F30" s="74">
        <v>12</v>
      </c>
      <c r="G30" s="74">
        <v>1</v>
      </c>
      <c r="H30" s="74">
        <v>18</v>
      </c>
      <c r="I30" s="62">
        <v>0</v>
      </c>
      <c r="J30" s="66">
        <f t="shared" ref="J30:J31" si="55">SUM(C30:I30)</f>
        <v>190</v>
      </c>
      <c r="K30" s="66">
        <f t="shared" ref="K30:K31" si="56">SUM(C30:H30)</f>
        <v>190</v>
      </c>
      <c r="L30" s="51"/>
      <c r="M30" s="8"/>
      <c r="N30" s="51" t="str">
        <f t="shared" ref="N30:N31" si="57">A30</f>
        <v>令和元年</v>
      </c>
      <c r="O30" s="68">
        <f t="shared" ref="O30:T30" si="58">C30/$K$30*100</f>
        <v>72.631578947368425</v>
      </c>
      <c r="P30" s="68">
        <f t="shared" si="58"/>
        <v>1.5789473684210527</v>
      </c>
      <c r="Q30" s="68">
        <f t="shared" si="58"/>
        <v>9.4736842105263168</v>
      </c>
      <c r="R30" s="68">
        <f t="shared" si="58"/>
        <v>6.3157894736842106</v>
      </c>
      <c r="S30" s="68">
        <f t="shared" si="58"/>
        <v>0.52631578947368418</v>
      </c>
      <c r="T30" s="68">
        <f t="shared" si="58"/>
        <v>9.4736842105263168</v>
      </c>
      <c r="U30" s="68">
        <f t="shared" ref="U30:U31" si="59">SUM(O30:T30)</f>
        <v>100</v>
      </c>
    </row>
    <row r="31" spans="1:21" x14ac:dyDescent="0.15">
      <c r="A31" s="51" t="str">
        <f t="shared" si="54"/>
        <v>令和2年</v>
      </c>
      <c r="B31" s="77" t="str">
        <f>B17</f>
        <v>Ｒ2年</v>
      </c>
      <c r="C31" s="62">
        <v>118</v>
      </c>
      <c r="D31" s="62">
        <v>4</v>
      </c>
      <c r="E31" s="74">
        <v>19</v>
      </c>
      <c r="F31" s="74">
        <v>16</v>
      </c>
      <c r="G31" s="74">
        <v>0</v>
      </c>
      <c r="H31" s="74">
        <v>16</v>
      </c>
      <c r="I31" s="62">
        <v>0</v>
      </c>
      <c r="J31" s="66">
        <f t="shared" si="55"/>
        <v>173</v>
      </c>
      <c r="K31" s="66">
        <f t="shared" si="56"/>
        <v>173</v>
      </c>
      <c r="L31" s="51"/>
      <c r="M31" s="8"/>
      <c r="N31" s="51" t="str">
        <f t="shared" si="57"/>
        <v>令和2年</v>
      </c>
      <c r="O31" s="68">
        <f t="shared" ref="O31:T31" si="60">C31/$K$31*100</f>
        <v>68.20809248554913</v>
      </c>
      <c r="P31" s="68">
        <f t="shared" si="60"/>
        <v>2.3121387283236992</v>
      </c>
      <c r="Q31" s="68">
        <f t="shared" si="60"/>
        <v>10.982658959537572</v>
      </c>
      <c r="R31" s="68">
        <f t="shared" si="60"/>
        <v>9.2485549132947966</v>
      </c>
      <c r="S31" s="68">
        <f t="shared" si="60"/>
        <v>0</v>
      </c>
      <c r="T31" s="68">
        <f t="shared" si="60"/>
        <v>9.2485549132947966</v>
      </c>
      <c r="U31" s="68">
        <f t="shared" si="59"/>
        <v>100</v>
      </c>
    </row>
    <row r="32" spans="1:21" x14ac:dyDescent="0.15">
      <c r="J32" s="1"/>
      <c r="K32" s="1"/>
      <c r="M32" s="8"/>
      <c r="U32" s="1"/>
    </row>
    <row r="33" spans="1:21" x14ac:dyDescent="0.15">
      <c r="A33" s="7" t="s">
        <v>107</v>
      </c>
      <c r="B33" s="79"/>
      <c r="C33" s="7"/>
      <c r="D33" s="7"/>
      <c r="E33" s="7"/>
      <c r="F33" s="7"/>
      <c r="G33" s="7"/>
      <c r="H33" s="7"/>
      <c r="I33" s="7"/>
      <c r="J33" s="33"/>
      <c r="K33" s="33"/>
      <c r="M33" s="8"/>
      <c r="N33" s="7" t="s">
        <v>110</v>
      </c>
      <c r="O33" s="7"/>
      <c r="P33" s="7"/>
      <c r="Q33" s="7"/>
      <c r="R33" s="7"/>
      <c r="S33" s="7"/>
      <c r="T33" s="7"/>
      <c r="U33" s="33"/>
    </row>
    <row r="34" spans="1:21" ht="24.95" customHeight="1" x14ac:dyDescent="0.15">
      <c r="A34" s="72"/>
      <c r="B34" s="83"/>
      <c r="C34" s="12" t="s">
        <v>30</v>
      </c>
      <c r="D34" s="12" t="s">
        <v>31</v>
      </c>
      <c r="E34" s="12" t="s">
        <v>32</v>
      </c>
      <c r="F34" s="12" t="s">
        <v>33</v>
      </c>
      <c r="G34" s="31" t="s">
        <v>34</v>
      </c>
      <c r="H34" s="31" t="s">
        <v>24</v>
      </c>
      <c r="I34" s="31" t="s">
        <v>8</v>
      </c>
      <c r="J34" s="29" t="s">
        <v>9</v>
      </c>
      <c r="K34" s="53" t="s">
        <v>177</v>
      </c>
      <c r="M34" s="8"/>
      <c r="N34" s="18"/>
      <c r="O34" s="19" t="s">
        <v>30</v>
      </c>
      <c r="P34" s="19" t="s">
        <v>31</v>
      </c>
      <c r="Q34" s="30" t="s">
        <v>32</v>
      </c>
      <c r="R34" s="12" t="s">
        <v>33</v>
      </c>
      <c r="S34" s="31" t="s">
        <v>34</v>
      </c>
      <c r="T34" s="31" t="s">
        <v>24</v>
      </c>
      <c r="U34" s="29" t="s">
        <v>9</v>
      </c>
    </row>
    <row r="35" spans="1:21" x14ac:dyDescent="0.15">
      <c r="A35" s="60" t="str">
        <f>A21</f>
        <v>平成22年</v>
      </c>
      <c r="B35" s="81" t="str">
        <f>B21</f>
        <v>Ｈ22年</v>
      </c>
      <c r="C35" s="62">
        <v>85</v>
      </c>
      <c r="D35" s="62">
        <v>8</v>
      </c>
      <c r="E35" s="74">
        <v>12</v>
      </c>
      <c r="F35" s="74">
        <v>8</v>
      </c>
      <c r="G35" s="74">
        <v>7</v>
      </c>
      <c r="H35" s="74">
        <v>35</v>
      </c>
      <c r="I35" s="62">
        <v>0</v>
      </c>
      <c r="J35" s="65">
        <f>SUM(C35:I35)</f>
        <v>155</v>
      </c>
      <c r="K35" s="65">
        <f>SUM(C35:H35)</f>
        <v>155</v>
      </c>
      <c r="L35" s="51"/>
      <c r="M35" s="8"/>
      <c r="N35" s="60" t="str">
        <f>A35</f>
        <v>平成22年</v>
      </c>
      <c r="O35" s="67">
        <f>C35/$K$35*100</f>
        <v>54.838709677419352</v>
      </c>
      <c r="P35" s="67">
        <f>D35/$K$35*100</f>
        <v>5.161290322580645</v>
      </c>
      <c r="Q35" s="67">
        <f t="shared" ref="Q35:T35" si="61">E35/$K$35*100</f>
        <v>7.741935483870968</v>
      </c>
      <c r="R35" s="67">
        <f t="shared" si="61"/>
        <v>5.161290322580645</v>
      </c>
      <c r="S35" s="67">
        <f t="shared" si="61"/>
        <v>4.5161290322580641</v>
      </c>
      <c r="T35" s="67">
        <f t="shared" si="61"/>
        <v>22.58064516129032</v>
      </c>
      <c r="U35" s="67">
        <f t="shared" ref="U35:U41" si="62">SUM(O35:T35)</f>
        <v>100</v>
      </c>
    </row>
    <row r="36" spans="1:21" x14ac:dyDescent="0.15">
      <c r="A36" s="51" t="str">
        <f t="shared" ref="A36:B36" si="63">A22</f>
        <v>平成23年</v>
      </c>
      <c r="B36" s="77" t="str">
        <f t="shared" si="63"/>
        <v>Ｈ23年</v>
      </c>
      <c r="C36" s="62">
        <v>80</v>
      </c>
      <c r="D36" s="62">
        <v>6</v>
      </c>
      <c r="E36" s="74">
        <v>3</v>
      </c>
      <c r="F36" s="74">
        <v>6</v>
      </c>
      <c r="G36" s="74">
        <v>0</v>
      </c>
      <c r="H36" s="74">
        <v>22</v>
      </c>
      <c r="I36" s="62">
        <v>0</v>
      </c>
      <c r="J36" s="66">
        <f t="shared" ref="J36:J43" si="64">SUM(C36:I36)</f>
        <v>117</v>
      </c>
      <c r="K36" s="66">
        <f t="shared" ref="K36:K43" si="65">SUM(C36:H36)</f>
        <v>117</v>
      </c>
      <c r="L36" s="51"/>
      <c r="M36" s="8"/>
      <c r="N36" s="51" t="str">
        <f t="shared" ref="N36:N43" si="66">A36</f>
        <v>平成23年</v>
      </c>
      <c r="O36" s="68">
        <f>C36/$K$36*100</f>
        <v>68.376068376068375</v>
      </c>
      <c r="P36" s="68">
        <f t="shared" ref="P36:T36" si="67">D36/$K$36*100</f>
        <v>5.1282051282051277</v>
      </c>
      <c r="Q36" s="68">
        <f t="shared" si="67"/>
        <v>2.5641025641025639</v>
      </c>
      <c r="R36" s="68">
        <f t="shared" si="67"/>
        <v>5.1282051282051277</v>
      </c>
      <c r="S36" s="68">
        <f t="shared" si="67"/>
        <v>0</v>
      </c>
      <c r="T36" s="68">
        <f t="shared" si="67"/>
        <v>18.803418803418804</v>
      </c>
      <c r="U36" s="68">
        <f t="shared" si="62"/>
        <v>100</v>
      </c>
    </row>
    <row r="37" spans="1:21" x14ac:dyDescent="0.15">
      <c r="A37" s="51" t="str">
        <f t="shared" ref="A37:B37" si="68">A23</f>
        <v>平成24年</v>
      </c>
      <c r="B37" s="77" t="str">
        <f t="shared" si="68"/>
        <v>Ｈ24年</v>
      </c>
      <c r="C37" s="62">
        <v>60</v>
      </c>
      <c r="D37" s="62">
        <v>1</v>
      </c>
      <c r="E37" s="74">
        <v>7</v>
      </c>
      <c r="F37" s="74">
        <v>11</v>
      </c>
      <c r="G37" s="74">
        <v>1</v>
      </c>
      <c r="H37" s="74">
        <v>21</v>
      </c>
      <c r="I37" s="62">
        <v>0</v>
      </c>
      <c r="J37" s="66">
        <f t="shared" si="64"/>
        <v>101</v>
      </c>
      <c r="K37" s="66">
        <f t="shared" si="65"/>
        <v>101</v>
      </c>
      <c r="L37" s="51"/>
      <c r="M37" s="8"/>
      <c r="N37" s="51" t="str">
        <f t="shared" si="66"/>
        <v>平成24年</v>
      </c>
      <c r="O37" s="68">
        <f>C37/$K$37*100</f>
        <v>59.405940594059402</v>
      </c>
      <c r="P37" s="68">
        <f t="shared" ref="P37:T37" si="69">D37/$K$37*100</f>
        <v>0.99009900990099009</v>
      </c>
      <c r="Q37" s="68">
        <f t="shared" si="69"/>
        <v>6.9306930693069315</v>
      </c>
      <c r="R37" s="68">
        <f t="shared" si="69"/>
        <v>10.891089108910892</v>
      </c>
      <c r="S37" s="68">
        <f t="shared" si="69"/>
        <v>0.99009900990099009</v>
      </c>
      <c r="T37" s="68">
        <f t="shared" si="69"/>
        <v>20.792079207920793</v>
      </c>
      <c r="U37" s="68">
        <f t="shared" si="62"/>
        <v>99.999999999999986</v>
      </c>
    </row>
    <row r="38" spans="1:21" x14ac:dyDescent="0.15">
      <c r="A38" s="51" t="str">
        <f t="shared" ref="A38:B38" si="70">A24</f>
        <v>平成25年</v>
      </c>
      <c r="B38" s="77" t="str">
        <f t="shared" si="70"/>
        <v>Ｈ25年</v>
      </c>
      <c r="C38" s="62">
        <v>70</v>
      </c>
      <c r="D38" s="62">
        <v>5</v>
      </c>
      <c r="E38" s="74">
        <v>6</v>
      </c>
      <c r="F38" s="74">
        <v>2</v>
      </c>
      <c r="G38" s="74">
        <v>0</v>
      </c>
      <c r="H38" s="74">
        <v>19</v>
      </c>
      <c r="I38" s="62">
        <v>0</v>
      </c>
      <c r="J38" s="66">
        <f t="shared" si="64"/>
        <v>102</v>
      </c>
      <c r="K38" s="66">
        <f t="shared" si="65"/>
        <v>102</v>
      </c>
      <c r="L38" s="51"/>
      <c r="M38" s="8"/>
      <c r="N38" s="51" t="str">
        <f t="shared" si="66"/>
        <v>平成25年</v>
      </c>
      <c r="O38" s="68">
        <f t="shared" ref="O38:T38" si="71">C38/$K$38*100</f>
        <v>68.627450980392155</v>
      </c>
      <c r="P38" s="68">
        <f t="shared" si="71"/>
        <v>4.9019607843137258</v>
      </c>
      <c r="Q38" s="68">
        <f t="shared" si="71"/>
        <v>5.8823529411764701</v>
      </c>
      <c r="R38" s="68">
        <f t="shared" si="71"/>
        <v>1.9607843137254901</v>
      </c>
      <c r="S38" s="68">
        <f t="shared" si="71"/>
        <v>0</v>
      </c>
      <c r="T38" s="68">
        <f t="shared" si="71"/>
        <v>18.627450980392158</v>
      </c>
      <c r="U38" s="68">
        <f t="shared" si="62"/>
        <v>99.999999999999986</v>
      </c>
    </row>
    <row r="39" spans="1:21" x14ac:dyDescent="0.15">
      <c r="A39" s="51" t="str">
        <f t="shared" ref="A39:B39" si="72">A25</f>
        <v>平成26年</v>
      </c>
      <c r="B39" s="77" t="str">
        <f t="shared" si="72"/>
        <v>Ｈ26年</v>
      </c>
      <c r="C39" s="62">
        <v>74</v>
      </c>
      <c r="D39" s="62">
        <v>7</v>
      </c>
      <c r="E39" s="74">
        <v>3</v>
      </c>
      <c r="F39" s="74">
        <v>7</v>
      </c>
      <c r="G39" s="74">
        <v>2</v>
      </c>
      <c r="H39" s="74">
        <v>24</v>
      </c>
      <c r="I39" s="62">
        <v>1</v>
      </c>
      <c r="J39" s="66">
        <f t="shared" si="64"/>
        <v>118</v>
      </c>
      <c r="K39" s="66">
        <f t="shared" si="65"/>
        <v>117</v>
      </c>
      <c r="L39" s="51"/>
      <c r="M39" s="8"/>
      <c r="N39" s="51" t="str">
        <f t="shared" si="66"/>
        <v>平成26年</v>
      </c>
      <c r="O39" s="68">
        <f>C39/$K$39*100</f>
        <v>63.247863247863243</v>
      </c>
      <c r="P39" s="68">
        <f t="shared" ref="P39:T39" si="73">D39/$K$39*100</f>
        <v>5.982905982905983</v>
      </c>
      <c r="Q39" s="68">
        <f t="shared" si="73"/>
        <v>2.5641025641025639</v>
      </c>
      <c r="R39" s="68">
        <f t="shared" si="73"/>
        <v>5.982905982905983</v>
      </c>
      <c r="S39" s="68">
        <f t="shared" si="73"/>
        <v>1.7094017094017095</v>
      </c>
      <c r="T39" s="68">
        <f t="shared" si="73"/>
        <v>20.512820512820511</v>
      </c>
      <c r="U39" s="68">
        <f t="shared" si="62"/>
        <v>99.999999999999986</v>
      </c>
    </row>
    <row r="40" spans="1:21" x14ac:dyDescent="0.15">
      <c r="A40" s="51" t="str">
        <f t="shared" ref="A40:B40" si="74">A26</f>
        <v>平成27年</v>
      </c>
      <c r="B40" s="77" t="str">
        <f t="shared" si="74"/>
        <v>Ｈ27年</v>
      </c>
      <c r="C40" s="62">
        <v>70</v>
      </c>
      <c r="D40" s="62">
        <v>7</v>
      </c>
      <c r="E40" s="74">
        <v>4</v>
      </c>
      <c r="F40" s="74">
        <v>9</v>
      </c>
      <c r="G40" s="74">
        <v>0</v>
      </c>
      <c r="H40" s="74">
        <v>12</v>
      </c>
      <c r="I40" s="62">
        <v>0</v>
      </c>
      <c r="J40" s="66">
        <f t="shared" si="64"/>
        <v>102</v>
      </c>
      <c r="K40" s="66">
        <f t="shared" si="65"/>
        <v>102</v>
      </c>
      <c r="L40" s="51"/>
      <c r="M40" s="8"/>
      <c r="N40" s="51" t="str">
        <f t="shared" si="66"/>
        <v>平成27年</v>
      </c>
      <c r="O40" s="68">
        <f>C40/$K$40*100</f>
        <v>68.627450980392155</v>
      </c>
      <c r="P40" s="68">
        <f t="shared" ref="P40:T40" si="75">D40/$K$40*100</f>
        <v>6.8627450980392162</v>
      </c>
      <c r="Q40" s="68">
        <f t="shared" si="75"/>
        <v>3.9215686274509802</v>
      </c>
      <c r="R40" s="68">
        <f t="shared" si="75"/>
        <v>8.8235294117647065</v>
      </c>
      <c r="S40" s="68">
        <f t="shared" si="75"/>
        <v>0</v>
      </c>
      <c r="T40" s="68">
        <f t="shared" si="75"/>
        <v>11.76470588235294</v>
      </c>
      <c r="U40" s="68">
        <f t="shared" si="62"/>
        <v>100</v>
      </c>
    </row>
    <row r="41" spans="1:21" x14ac:dyDescent="0.15">
      <c r="A41" s="51" t="str">
        <f t="shared" ref="A41:B41" si="76">A27</f>
        <v>平成28年</v>
      </c>
      <c r="B41" s="77" t="str">
        <f t="shared" si="76"/>
        <v>Ｈ28年</v>
      </c>
      <c r="C41" s="62">
        <v>64</v>
      </c>
      <c r="D41" s="62">
        <v>9</v>
      </c>
      <c r="E41" s="74">
        <v>3</v>
      </c>
      <c r="F41" s="74">
        <v>9</v>
      </c>
      <c r="G41" s="74">
        <v>2</v>
      </c>
      <c r="H41" s="74">
        <v>11</v>
      </c>
      <c r="I41" s="62">
        <v>0</v>
      </c>
      <c r="J41" s="66">
        <f t="shared" si="64"/>
        <v>98</v>
      </c>
      <c r="K41" s="66">
        <f t="shared" si="65"/>
        <v>98</v>
      </c>
      <c r="L41" s="51"/>
      <c r="M41" s="8"/>
      <c r="N41" s="51" t="str">
        <f t="shared" si="66"/>
        <v>平成28年</v>
      </c>
      <c r="O41" s="68">
        <f>C41/$K$41*100</f>
        <v>65.306122448979593</v>
      </c>
      <c r="P41" s="68">
        <f t="shared" ref="P41:T41" si="77">D41/$K$41*100</f>
        <v>9.183673469387756</v>
      </c>
      <c r="Q41" s="68">
        <f t="shared" si="77"/>
        <v>3.0612244897959182</v>
      </c>
      <c r="R41" s="68">
        <f t="shared" si="77"/>
        <v>9.183673469387756</v>
      </c>
      <c r="S41" s="68">
        <f t="shared" si="77"/>
        <v>2.0408163265306123</v>
      </c>
      <c r="T41" s="68">
        <f t="shared" si="77"/>
        <v>11.224489795918368</v>
      </c>
      <c r="U41" s="68">
        <f t="shared" si="62"/>
        <v>100.00000000000001</v>
      </c>
    </row>
    <row r="42" spans="1:21" x14ac:dyDescent="0.15">
      <c r="A42" s="51" t="str">
        <f>A28</f>
        <v>平成29年</v>
      </c>
      <c r="B42" s="77" t="str">
        <f t="shared" ref="B42" si="78">B28</f>
        <v>Ｈ29年</v>
      </c>
      <c r="C42" s="62">
        <v>63</v>
      </c>
      <c r="D42" s="62">
        <v>7</v>
      </c>
      <c r="E42" s="74">
        <v>4</v>
      </c>
      <c r="F42" s="74">
        <v>4</v>
      </c>
      <c r="G42" s="74">
        <v>1</v>
      </c>
      <c r="H42" s="74">
        <v>10</v>
      </c>
      <c r="I42" s="62">
        <v>0</v>
      </c>
      <c r="J42" s="66">
        <f t="shared" si="64"/>
        <v>89</v>
      </c>
      <c r="K42" s="66">
        <f t="shared" si="65"/>
        <v>89</v>
      </c>
      <c r="L42" s="51"/>
      <c r="M42" s="8"/>
      <c r="N42" s="51" t="str">
        <f t="shared" ref="N42" si="79">A42</f>
        <v>平成29年</v>
      </c>
      <c r="O42" s="68">
        <f t="shared" ref="O42:T42" si="80">C42/$K$42*100</f>
        <v>70.786516853932582</v>
      </c>
      <c r="P42" s="68">
        <f t="shared" si="80"/>
        <v>7.8651685393258424</v>
      </c>
      <c r="Q42" s="68">
        <f t="shared" si="80"/>
        <v>4.4943820224719104</v>
      </c>
      <c r="R42" s="68">
        <f t="shared" si="80"/>
        <v>4.4943820224719104</v>
      </c>
      <c r="S42" s="68">
        <f t="shared" si="80"/>
        <v>1.1235955056179776</v>
      </c>
      <c r="T42" s="68">
        <f t="shared" si="80"/>
        <v>11.235955056179774</v>
      </c>
      <c r="U42" s="68">
        <f>SUM(O42:T42)</f>
        <v>99.999999999999986</v>
      </c>
    </row>
    <row r="43" spans="1:21" x14ac:dyDescent="0.15">
      <c r="A43" s="51" t="str">
        <f>A29</f>
        <v>平成30年</v>
      </c>
      <c r="B43" s="77" t="str">
        <f t="shared" ref="B43:B44" si="81">B29</f>
        <v>Ｈ30年</v>
      </c>
      <c r="C43" s="62">
        <v>52</v>
      </c>
      <c r="D43" s="62">
        <v>8</v>
      </c>
      <c r="E43" s="74">
        <v>7</v>
      </c>
      <c r="F43" s="74">
        <v>10</v>
      </c>
      <c r="G43" s="74">
        <v>0</v>
      </c>
      <c r="H43" s="74">
        <v>14</v>
      </c>
      <c r="I43" s="62">
        <v>0</v>
      </c>
      <c r="J43" s="66">
        <f t="shared" si="64"/>
        <v>91</v>
      </c>
      <c r="K43" s="66">
        <f t="shared" si="65"/>
        <v>91</v>
      </c>
      <c r="L43" s="51"/>
      <c r="M43" s="8"/>
      <c r="N43" s="51" t="str">
        <f t="shared" si="66"/>
        <v>平成30年</v>
      </c>
      <c r="O43" s="68">
        <f>C43/$K$43*100</f>
        <v>57.142857142857139</v>
      </c>
      <c r="P43" s="68">
        <f t="shared" ref="P43:T43" si="82">D43/$K$43*100</f>
        <v>8.791208791208792</v>
      </c>
      <c r="Q43" s="68">
        <f t="shared" si="82"/>
        <v>7.6923076923076925</v>
      </c>
      <c r="R43" s="68">
        <f t="shared" si="82"/>
        <v>10.989010989010989</v>
      </c>
      <c r="S43" s="68">
        <f t="shared" si="82"/>
        <v>0</v>
      </c>
      <c r="T43" s="68">
        <f t="shared" si="82"/>
        <v>15.384615384615385</v>
      </c>
      <c r="U43" s="68">
        <f t="shared" ref="U43" si="83">SUM(O43:T43)</f>
        <v>100</v>
      </c>
    </row>
    <row r="44" spans="1:21" x14ac:dyDescent="0.15">
      <c r="A44" s="51" t="str">
        <f t="shared" ref="A44:A45" si="84">A30</f>
        <v>令和元年</v>
      </c>
      <c r="B44" s="77" t="str">
        <f t="shared" si="81"/>
        <v>Ｒ元年</v>
      </c>
      <c r="C44" s="62">
        <v>45</v>
      </c>
      <c r="D44" s="62">
        <v>4</v>
      </c>
      <c r="E44" s="74">
        <v>3</v>
      </c>
      <c r="F44" s="74">
        <v>11</v>
      </c>
      <c r="G44" s="74">
        <v>0</v>
      </c>
      <c r="H44" s="74">
        <v>13</v>
      </c>
      <c r="I44" s="62">
        <v>0</v>
      </c>
      <c r="J44" s="66">
        <f t="shared" ref="J44:J45" si="85">SUM(C44:I44)</f>
        <v>76</v>
      </c>
      <c r="K44" s="66">
        <f t="shared" ref="K44:K45" si="86">SUM(C44:H44)</f>
        <v>76</v>
      </c>
      <c r="L44" s="38"/>
      <c r="M44" s="51"/>
      <c r="N44" s="51" t="str">
        <f t="shared" ref="N44:N45" si="87">A44</f>
        <v>令和元年</v>
      </c>
      <c r="O44" s="68">
        <f t="shared" ref="O44:T44" si="88">C44/$K$44*100</f>
        <v>59.210526315789465</v>
      </c>
      <c r="P44" s="68">
        <f t="shared" si="88"/>
        <v>5.2631578947368416</v>
      </c>
      <c r="Q44" s="68">
        <f t="shared" si="88"/>
        <v>3.9473684210526314</v>
      </c>
      <c r="R44" s="68">
        <f t="shared" si="88"/>
        <v>14.473684210526317</v>
      </c>
      <c r="S44" s="68">
        <f t="shared" si="88"/>
        <v>0</v>
      </c>
      <c r="T44" s="68">
        <f t="shared" si="88"/>
        <v>17.105263157894736</v>
      </c>
      <c r="U44" s="68">
        <f t="shared" ref="U44:U45" si="89">SUM(O44:T44)</f>
        <v>99.999999999999986</v>
      </c>
    </row>
    <row r="45" spans="1:21" x14ac:dyDescent="0.15">
      <c r="A45" s="51" t="str">
        <f t="shared" si="84"/>
        <v>令和2年</v>
      </c>
      <c r="B45" s="77" t="str">
        <f>B31</f>
        <v>Ｒ2年</v>
      </c>
      <c r="C45" s="62">
        <v>59</v>
      </c>
      <c r="D45" s="62">
        <v>4</v>
      </c>
      <c r="E45" s="74">
        <v>7</v>
      </c>
      <c r="F45" s="74">
        <v>6</v>
      </c>
      <c r="G45" s="74">
        <v>1</v>
      </c>
      <c r="H45" s="74">
        <v>15</v>
      </c>
      <c r="I45" s="62">
        <v>0</v>
      </c>
      <c r="J45" s="66">
        <f t="shared" si="85"/>
        <v>92</v>
      </c>
      <c r="K45" s="66">
        <f t="shared" si="86"/>
        <v>92</v>
      </c>
      <c r="L45" s="38"/>
      <c r="M45" s="51"/>
      <c r="N45" s="51" t="str">
        <f t="shared" si="87"/>
        <v>令和2年</v>
      </c>
      <c r="O45" s="68">
        <f t="shared" ref="O45:T45" si="90">C45/$K$45*100</f>
        <v>64.130434782608688</v>
      </c>
      <c r="P45" s="68">
        <f t="shared" si="90"/>
        <v>4.3478260869565215</v>
      </c>
      <c r="Q45" s="68">
        <f t="shared" si="90"/>
        <v>7.608695652173914</v>
      </c>
      <c r="R45" s="68">
        <f t="shared" si="90"/>
        <v>6.5217391304347823</v>
      </c>
      <c r="S45" s="68">
        <f t="shared" si="90"/>
        <v>1.0869565217391304</v>
      </c>
      <c r="T45" s="68">
        <f t="shared" si="90"/>
        <v>16.304347826086957</v>
      </c>
      <c r="U45" s="68">
        <f t="shared" si="89"/>
        <v>99.999999999999986</v>
      </c>
    </row>
    <row r="47" spans="1:21" x14ac:dyDescent="0.15">
      <c r="N47" s="9" t="s">
        <v>176</v>
      </c>
      <c r="O47" s="10"/>
      <c r="P47" s="10"/>
      <c r="Q47" s="10"/>
      <c r="R47" s="10"/>
      <c r="S47" s="10"/>
      <c r="T47" s="10"/>
      <c r="U47" s="10"/>
    </row>
  </sheetData>
  <phoneticPr fontId="1"/>
  <pageMargins left="0.51181102362204722" right="0.31496062992125984" top="0.55118110236220474" bottom="0.55118110236220474" header="0.31496062992125984" footer="0.31496062992125984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zoomScale="95" zoomScaleNormal="95" workbookViewId="0"/>
  </sheetViews>
  <sheetFormatPr defaultRowHeight="13.5" x14ac:dyDescent="0.15"/>
  <cols>
    <col min="2" max="2" width="1.5" style="78" customWidth="1"/>
    <col min="3" max="10" width="9.125" customWidth="1"/>
    <col min="13" max="14" width="3.375" customWidth="1"/>
    <col min="15" max="22" width="9.125" customWidth="1"/>
  </cols>
  <sheetData>
    <row r="1" spans="1:23" ht="21" x14ac:dyDescent="0.15">
      <c r="A1" s="48" t="str">
        <f>"７　岩手県・性別・曜日別・自殺死亡数・死亡割合("&amp;目次!D5&amp;")"</f>
        <v>７　岩手県・性別・曜日別・自殺死亡数・死亡割合(平成22年～令和２年)</v>
      </c>
      <c r="B1" s="76"/>
      <c r="C1" s="4"/>
      <c r="D1" s="4"/>
      <c r="E1" s="4"/>
    </row>
    <row r="2" spans="1:23" ht="17.25" x14ac:dyDescent="0.15">
      <c r="A2" s="48"/>
      <c r="B2" s="76"/>
    </row>
    <row r="3" spans="1:23" x14ac:dyDescent="0.15">
      <c r="A3" s="49" t="s">
        <v>174</v>
      </c>
      <c r="B3" s="77"/>
    </row>
    <row r="5" spans="1:23" x14ac:dyDescent="0.15">
      <c r="A5" s="7" t="s">
        <v>111</v>
      </c>
      <c r="B5" s="79"/>
      <c r="C5" s="7"/>
      <c r="D5" s="7"/>
      <c r="E5" s="7"/>
      <c r="F5" s="7"/>
      <c r="G5" s="7"/>
      <c r="H5" s="7"/>
      <c r="I5" s="7"/>
      <c r="J5" s="7"/>
      <c r="K5" s="7"/>
      <c r="L5" s="7"/>
      <c r="N5" s="8"/>
      <c r="O5" s="7" t="s">
        <v>114</v>
      </c>
      <c r="P5" s="7"/>
      <c r="Q5" s="7"/>
      <c r="R5" s="7"/>
      <c r="S5" s="7"/>
      <c r="T5" s="7"/>
      <c r="U5" s="7"/>
      <c r="V5" s="7"/>
      <c r="W5" s="7"/>
    </row>
    <row r="6" spans="1:23" ht="24.95" customHeight="1" x14ac:dyDescent="0.15">
      <c r="A6" s="72"/>
      <c r="B6" s="83"/>
      <c r="C6" s="12" t="s">
        <v>35</v>
      </c>
      <c r="D6" s="12" t="s">
        <v>36</v>
      </c>
      <c r="E6" s="12" t="s">
        <v>37</v>
      </c>
      <c r="F6" s="12" t="s">
        <v>38</v>
      </c>
      <c r="G6" s="31" t="s">
        <v>39</v>
      </c>
      <c r="H6" s="31" t="s">
        <v>40</v>
      </c>
      <c r="I6" s="31" t="s">
        <v>41</v>
      </c>
      <c r="J6" s="31" t="s">
        <v>8</v>
      </c>
      <c r="K6" s="6" t="s">
        <v>9</v>
      </c>
      <c r="L6" s="53" t="s">
        <v>177</v>
      </c>
      <c r="N6" s="8"/>
      <c r="O6" s="18"/>
      <c r="P6" s="19" t="s">
        <v>35</v>
      </c>
      <c r="Q6" s="19" t="s">
        <v>36</v>
      </c>
      <c r="R6" s="30" t="s">
        <v>37</v>
      </c>
      <c r="S6" s="12" t="s">
        <v>38</v>
      </c>
      <c r="T6" s="31" t="s">
        <v>39</v>
      </c>
      <c r="U6" s="31" t="s">
        <v>40</v>
      </c>
      <c r="V6" s="31" t="s">
        <v>41</v>
      </c>
      <c r="W6" s="29" t="s">
        <v>9</v>
      </c>
    </row>
    <row r="7" spans="1:23" x14ac:dyDescent="0.15">
      <c r="A7" s="60" t="s">
        <v>3</v>
      </c>
      <c r="B7" s="81" t="s">
        <v>157</v>
      </c>
      <c r="C7" s="62">
        <f t="shared" ref="C7:J7" si="0">C21+C35</f>
        <v>63</v>
      </c>
      <c r="D7" s="62">
        <f t="shared" si="0"/>
        <v>92</v>
      </c>
      <c r="E7" s="62">
        <f t="shared" si="0"/>
        <v>51</v>
      </c>
      <c r="F7" s="62">
        <f t="shared" si="0"/>
        <v>55</v>
      </c>
      <c r="G7" s="62">
        <f t="shared" si="0"/>
        <v>57</v>
      </c>
      <c r="H7" s="62">
        <f t="shared" si="0"/>
        <v>68</v>
      </c>
      <c r="I7" s="62">
        <f t="shared" si="0"/>
        <v>43</v>
      </c>
      <c r="J7" s="62">
        <f t="shared" si="0"/>
        <v>10</v>
      </c>
      <c r="K7" s="66">
        <f t="shared" ref="K7:K14" si="1">SUM(C7:J7)</f>
        <v>439</v>
      </c>
      <c r="L7" s="65">
        <f t="shared" ref="L7:L14" si="2">SUM(C7:I7)</f>
        <v>429</v>
      </c>
      <c r="M7" s="51"/>
      <c r="N7" s="8"/>
      <c r="O7" s="60" t="str">
        <f>A7</f>
        <v>平成22年</v>
      </c>
      <c r="P7" s="67">
        <f>C7/$L$7*100</f>
        <v>14.685314685314685</v>
      </c>
      <c r="Q7" s="67">
        <f t="shared" ref="Q7:V7" si="3">D7/$L$7*100</f>
        <v>21.445221445221446</v>
      </c>
      <c r="R7" s="67">
        <f t="shared" si="3"/>
        <v>11.888111888111888</v>
      </c>
      <c r="S7" s="67">
        <f t="shared" si="3"/>
        <v>12.820512820512819</v>
      </c>
      <c r="T7" s="67">
        <f t="shared" si="3"/>
        <v>13.286713286713287</v>
      </c>
      <c r="U7" s="67">
        <f t="shared" si="3"/>
        <v>15.850815850815851</v>
      </c>
      <c r="V7" s="67">
        <f t="shared" si="3"/>
        <v>10.023310023310025</v>
      </c>
      <c r="W7" s="67">
        <f t="shared" ref="W7:W13" si="4">SUM(P7:V7)</f>
        <v>100</v>
      </c>
    </row>
    <row r="8" spans="1:23" x14ac:dyDescent="0.15">
      <c r="A8" s="51" t="s">
        <v>4</v>
      </c>
      <c r="B8" s="77" t="s">
        <v>158</v>
      </c>
      <c r="C8" s="62">
        <f t="shared" ref="C8:J8" si="5">C22+C36</f>
        <v>52</v>
      </c>
      <c r="D8" s="62">
        <f t="shared" si="5"/>
        <v>67</v>
      </c>
      <c r="E8" s="62">
        <f t="shared" si="5"/>
        <v>40</v>
      </c>
      <c r="F8" s="62">
        <f t="shared" si="5"/>
        <v>48</v>
      </c>
      <c r="G8" s="62">
        <f t="shared" si="5"/>
        <v>56</v>
      </c>
      <c r="H8" s="62">
        <f t="shared" si="5"/>
        <v>67</v>
      </c>
      <c r="I8" s="62">
        <f t="shared" si="5"/>
        <v>51</v>
      </c>
      <c r="J8" s="62">
        <f t="shared" si="5"/>
        <v>10</v>
      </c>
      <c r="K8" s="66">
        <f t="shared" si="1"/>
        <v>391</v>
      </c>
      <c r="L8" s="66">
        <f t="shared" si="2"/>
        <v>381</v>
      </c>
      <c r="M8" s="51"/>
      <c r="N8" s="8"/>
      <c r="O8" s="51" t="str">
        <f t="shared" ref="O8:O13" si="6">A8</f>
        <v>平成23年</v>
      </c>
      <c r="P8" s="68">
        <f>C8/$L$8*100</f>
        <v>13.648293963254593</v>
      </c>
      <c r="Q8" s="68">
        <f t="shared" ref="Q8:V8" si="7">D8/$L$8*100</f>
        <v>17.585301837270343</v>
      </c>
      <c r="R8" s="68">
        <f t="shared" si="7"/>
        <v>10.498687664041995</v>
      </c>
      <c r="S8" s="68">
        <f t="shared" si="7"/>
        <v>12.598425196850393</v>
      </c>
      <c r="T8" s="68">
        <f t="shared" si="7"/>
        <v>14.698162729658792</v>
      </c>
      <c r="U8" s="68">
        <f t="shared" si="7"/>
        <v>17.585301837270343</v>
      </c>
      <c r="V8" s="68">
        <f t="shared" si="7"/>
        <v>13.385826771653544</v>
      </c>
      <c r="W8" s="68">
        <f t="shared" si="4"/>
        <v>100</v>
      </c>
    </row>
    <row r="9" spans="1:23" x14ac:dyDescent="0.15">
      <c r="A9" s="51" t="s">
        <v>5</v>
      </c>
      <c r="B9" s="77" t="s">
        <v>159</v>
      </c>
      <c r="C9" s="62">
        <f t="shared" ref="C9:J9" si="8">C23+C37</f>
        <v>46</v>
      </c>
      <c r="D9" s="62">
        <f t="shared" si="8"/>
        <v>50</v>
      </c>
      <c r="E9" s="62">
        <f t="shared" si="8"/>
        <v>37</v>
      </c>
      <c r="F9" s="62">
        <f t="shared" si="8"/>
        <v>43</v>
      </c>
      <c r="G9" s="62">
        <f t="shared" si="8"/>
        <v>51</v>
      </c>
      <c r="H9" s="62">
        <f t="shared" si="8"/>
        <v>51</v>
      </c>
      <c r="I9" s="62">
        <f t="shared" si="8"/>
        <v>53</v>
      </c>
      <c r="J9" s="62">
        <f t="shared" si="8"/>
        <v>11</v>
      </c>
      <c r="K9" s="66">
        <f t="shared" si="1"/>
        <v>342</v>
      </c>
      <c r="L9" s="66">
        <f t="shared" si="2"/>
        <v>331</v>
      </c>
      <c r="M9" s="51"/>
      <c r="N9" s="8"/>
      <c r="O9" s="51" t="str">
        <f t="shared" si="6"/>
        <v>平成24年</v>
      </c>
      <c r="P9" s="68">
        <f>C9/$L$9*100</f>
        <v>13.897280966767372</v>
      </c>
      <c r="Q9" s="68">
        <f t="shared" ref="Q9:V9" si="9">D9/$L$9*100</f>
        <v>15.105740181268882</v>
      </c>
      <c r="R9" s="68">
        <f t="shared" si="9"/>
        <v>11.178247734138973</v>
      </c>
      <c r="S9" s="68">
        <f t="shared" si="9"/>
        <v>12.990936555891238</v>
      </c>
      <c r="T9" s="68">
        <f t="shared" si="9"/>
        <v>15.407854984894259</v>
      </c>
      <c r="U9" s="68">
        <f t="shared" si="9"/>
        <v>15.407854984894259</v>
      </c>
      <c r="V9" s="68">
        <f t="shared" si="9"/>
        <v>16.012084592145015</v>
      </c>
      <c r="W9" s="68">
        <f t="shared" si="4"/>
        <v>100</v>
      </c>
    </row>
    <row r="10" spans="1:23" x14ac:dyDescent="0.15">
      <c r="A10" s="51" t="s">
        <v>71</v>
      </c>
      <c r="B10" s="77" t="s">
        <v>160</v>
      </c>
      <c r="C10" s="62">
        <f t="shared" ref="C10:J10" si="10">C24+C38</f>
        <v>44</v>
      </c>
      <c r="D10" s="62">
        <f t="shared" si="10"/>
        <v>57</v>
      </c>
      <c r="E10" s="62">
        <f t="shared" si="10"/>
        <v>51</v>
      </c>
      <c r="F10" s="62">
        <f t="shared" si="10"/>
        <v>46</v>
      </c>
      <c r="G10" s="62">
        <f t="shared" si="10"/>
        <v>50</v>
      </c>
      <c r="H10" s="62">
        <f t="shared" si="10"/>
        <v>43</v>
      </c>
      <c r="I10" s="62">
        <f t="shared" si="10"/>
        <v>53</v>
      </c>
      <c r="J10" s="62">
        <f t="shared" si="10"/>
        <v>17</v>
      </c>
      <c r="K10" s="66">
        <f t="shared" si="1"/>
        <v>361</v>
      </c>
      <c r="L10" s="66">
        <f t="shared" si="2"/>
        <v>344</v>
      </c>
      <c r="M10" s="51"/>
      <c r="N10" s="8"/>
      <c r="O10" s="51" t="str">
        <f t="shared" si="6"/>
        <v>平成25年</v>
      </c>
      <c r="P10" s="68">
        <f>C10/$L$10*100</f>
        <v>12.790697674418606</v>
      </c>
      <c r="Q10" s="68">
        <f t="shared" ref="Q10:V10" si="11">D10/$L$10*100</f>
        <v>16.569767441860463</v>
      </c>
      <c r="R10" s="68">
        <f t="shared" si="11"/>
        <v>14.825581395348838</v>
      </c>
      <c r="S10" s="68">
        <f t="shared" si="11"/>
        <v>13.372093023255813</v>
      </c>
      <c r="T10" s="68">
        <f t="shared" si="11"/>
        <v>14.534883720930234</v>
      </c>
      <c r="U10" s="68">
        <f t="shared" si="11"/>
        <v>12.5</v>
      </c>
      <c r="V10" s="68">
        <f t="shared" si="11"/>
        <v>15.406976744186046</v>
      </c>
      <c r="W10" s="68">
        <f t="shared" si="4"/>
        <v>100</v>
      </c>
    </row>
    <row r="11" spans="1:23" x14ac:dyDescent="0.15">
      <c r="A11" s="51" t="s">
        <v>148</v>
      </c>
      <c r="B11" s="77" t="s">
        <v>161</v>
      </c>
      <c r="C11" s="62">
        <f t="shared" ref="C11:J11" si="12">C25+C39</f>
        <v>47</v>
      </c>
      <c r="D11" s="62">
        <f t="shared" si="12"/>
        <v>56</v>
      </c>
      <c r="E11" s="62">
        <f t="shared" si="12"/>
        <v>67</v>
      </c>
      <c r="F11" s="62">
        <f t="shared" si="12"/>
        <v>39</v>
      </c>
      <c r="G11" s="62">
        <f t="shared" si="12"/>
        <v>41</v>
      </c>
      <c r="H11" s="62">
        <f t="shared" si="12"/>
        <v>45</v>
      </c>
      <c r="I11" s="62">
        <f t="shared" si="12"/>
        <v>50</v>
      </c>
      <c r="J11" s="62">
        <f t="shared" si="12"/>
        <v>9</v>
      </c>
      <c r="K11" s="66">
        <f t="shared" si="1"/>
        <v>354</v>
      </c>
      <c r="L11" s="66">
        <f t="shared" si="2"/>
        <v>345</v>
      </c>
      <c r="M11" s="51"/>
      <c r="N11" s="8"/>
      <c r="O11" s="51" t="str">
        <f t="shared" si="6"/>
        <v>平成26年</v>
      </c>
      <c r="P11" s="68">
        <f>C11/$L$11*100</f>
        <v>13.623188405797102</v>
      </c>
      <c r="Q11" s="68">
        <f t="shared" ref="Q11:V11" si="13">D11/$L$11*100</f>
        <v>16.231884057971012</v>
      </c>
      <c r="R11" s="68">
        <f t="shared" si="13"/>
        <v>19.420289855072465</v>
      </c>
      <c r="S11" s="68">
        <f t="shared" si="13"/>
        <v>11.304347826086957</v>
      </c>
      <c r="T11" s="68">
        <f t="shared" si="13"/>
        <v>11.884057971014492</v>
      </c>
      <c r="U11" s="68">
        <f t="shared" si="13"/>
        <v>13.043478260869565</v>
      </c>
      <c r="V11" s="68">
        <f t="shared" si="13"/>
        <v>14.492753623188406</v>
      </c>
      <c r="W11" s="68">
        <f t="shared" si="4"/>
        <v>100</v>
      </c>
    </row>
    <row r="12" spans="1:23" x14ac:dyDescent="0.15">
      <c r="A12" s="51" t="s">
        <v>149</v>
      </c>
      <c r="B12" s="77" t="s">
        <v>162</v>
      </c>
      <c r="C12" s="62">
        <f t="shared" ref="C12:J12" si="14">C26+C40</f>
        <v>53</v>
      </c>
      <c r="D12" s="62">
        <f t="shared" si="14"/>
        <v>53</v>
      </c>
      <c r="E12" s="62">
        <f t="shared" si="14"/>
        <v>38</v>
      </c>
      <c r="F12" s="62">
        <f t="shared" si="14"/>
        <v>37</v>
      </c>
      <c r="G12" s="62">
        <f t="shared" si="14"/>
        <v>43</v>
      </c>
      <c r="H12" s="62">
        <f t="shared" si="14"/>
        <v>47</v>
      </c>
      <c r="I12" s="62">
        <f t="shared" si="14"/>
        <v>30</v>
      </c>
      <c r="J12" s="62">
        <f t="shared" si="14"/>
        <v>2</v>
      </c>
      <c r="K12" s="66">
        <f t="shared" si="1"/>
        <v>303</v>
      </c>
      <c r="L12" s="66">
        <f t="shared" si="2"/>
        <v>301</v>
      </c>
      <c r="M12" s="51"/>
      <c r="N12" s="8"/>
      <c r="O12" s="51" t="str">
        <f t="shared" si="6"/>
        <v>平成27年</v>
      </c>
      <c r="P12" s="68">
        <f>C12/$L$12*100</f>
        <v>17.607973421926911</v>
      </c>
      <c r="Q12" s="68">
        <f t="shared" ref="Q12:V12" si="15">D12/$L$12*100</f>
        <v>17.607973421926911</v>
      </c>
      <c r="R12" s="68">
        <f t="shared" si="15"/>
        <v>12.624584717607974</v>
      </c>
      <c r="S12" s="68">
        <f t="shared" si="15"/>
        <v>12.29235880398671</v>
      </c>
      <c r="T12" s="68">
        <f t="shared" si="15"/>
        <v>14.285714285714285</v>
      </c>
      <c r="U12" s="68">
        <f t="shared" si="15"/>
        <v>15.614617940199334</v>
      </c>
      <c r="V12" s="68">
        <f t="shared" si="15"/>
        <v>9.9667774086378742</v>
      </c>
      <c r="W12" s="68">
        <f t="shared" si="4"/>
        <v>100</v>
      </c>
    </row>
    <row r="13" spans="1:23" x14ac:dyDescent="0.15">
      <c r="A13" s="51" t="s">
        <v>163</v>
      </c>
      <c r="B13" s="77" t="s">
        <v>164</v>
      </c>
      <c r="C13" s="62">
        <f t="shared" ref="C13:J13" si="16">C27+C41</f>
        <v>39</v>
      </c>
      <c r="D13" s="62">
        <f t="shared" si="16"/>
        <v>36</v>
      </c>
      <c r="E13" s="62">
        <f t="shared" si="16"/>
        <v>46</v>
      </c>
      <c r="F13" s="62">
        <f t="shared" si="16"/>
        <v>42</v>
      </c>
      <c r="G13" s="62">
        <f t="shared" si="16"/>
        <v>41</v>
      </c>
      <c r="H13" s="62">
        <f t="shared" si="16"/>
        <v>46</v>
      </c>
      <c r="I13" s="62">
        <f t="shared" si="16"/>
        <v>35</v>
      </c>
      <c r="J13" s="62">
        <f t="shared" si="16"/>
        <v>17</v>
      </c>
      <c r="K13" s="66">
        <f t="shared" si="1"/>
        <v>302</v>
      </c>
      <c r="L13" s="66">
        <f t="shared" si="2"/>
        <v>285</v>
      </c>
      <c r="M13" s="51"/>
      <c r="N13" s="8"/>
      <c r="O13" s="51" t="str">
        <f t="shared" si="6"/>
        <v>平成28年</v>
      </c>
      <c r="P13" s="68">
        <f>C13/$L$13*100</f>
        <v>13.684210526315791</v>
      </c>
      <c r="Q13" s="68">
        <f t="shared" ref="Q13:V13" si="17">D13/$L$13*100</f>
        <v>12.631578947368421</v>
      </c>
      <c r="R13" s="68">
        <f t="shared" si="17"/>
        <v>16.140350877192983</v>
      </c>
      <c r="S13" s="68">
        <f t="shared" si="17"/>
        <v>14.736842105263156</v>
      </c>
      <c r="T13" s="68">
        <f t="shared" si="17"/>
        <v>14.385964912280702</v>
      </c>
      <c r="U13" s="68">
        <f t="shared" si="17"/>
        <v>16.140350877192983</v>
      </c>
      <c r="V13" s="68">
        <f t="shared" si="17"/>
        <v>12.280701754385964</v>
      </c>
      <c r="W13" s="68">
        <f t="shared" si="4"/>
        <v>100</v>
      </c>
    </row>
    <row r="14" spans="1:23" x14ac:dyDescent="0.15">
      <c r="A14" s="51" t="s">
        <v>169</v>
      </c>
      <c r="B14" s="77" t="s">
        <v>170</v>
      </c>
      <c r="C14" s="62">
        <f t="shared" ref="C14:J14" si="18">C28+C42</f>
        <v>48</v>
      </c>
      <c r="D14" s="62">
        <f t="shared" si="18"/>
        <v>49</v>
      </c>
      <c r="E14" s="62">
        <f t="shared" si="18"/>
        <v>25</v>
      </c>
      <c r="F14" s="62">
        <f t="shared" si="18"/>
        <v>47</v>
      </c>
      <c r="G14" s="62">
        <f t="shared" si="18"/>
        <v>34</v>
      </c>
      <c r="H14" s="62">
        <f t="shared" si="18"/>
        <v>31</v>
      </c>
      <c r="I14" s="62">
        <f t="shared" si="18"/>
        <v>24</v>
      </c>
      <c r="J14" s="62">
        <f t="shared" si="18"/>
        <v>6</v>
      </c>
      <c r="K14" s="66">
        <f t="shared" si="1"/>
        <v>264</v>
      </c>
      <c r="L14" s="66">
        <f t="shared" si="2"/>
        <v>258</v>
      </c>
      <c r="M14" s="51"/>
      <c r="N14" s="8"/>
      <c r="O14" s="51" t="str">
        <f t="shared" ref="O14" si="19">A14</f>
        <v>平成29年</v>
      </c>
      <c r="P14" s="68">
        <f t="shared" ref="P14:V14" si="20">C14/$L$14*100</f>
        <v>18.604651162790699</v>
      </c>
      <c r="Q14" s="68">
        <f t="shared" si="20"/>
        <v>18.992248062015506</v>
      </c>
      <c r="R14" s="68">
        <f t="shared" si="20"/>
        <v>9.6899224806201563</v>
      </c>
      <c r="S14" s="68">
        <f t="shared" si="20"/>
        <v>18.217054263565892</v>
      </c>
      <c r="T14" s="68">
        <f t="shared" si="20"/>
        <v>13.178294573643413</v>
      </c>
      <c r="U14" s="68">
        <f t="shared" si="20"/>
        <v>12.015503875968992</v>
      </c>
      <c r="V14" s="68">
        <f t="shared" si="20"/>
        <v>9.3023255813953494</v>
      </c>
      <c r="W14" s="68">
        <f>SUM(P14:V14)</f>
        <v>100</v>
      </c>
    </row>
    <row r="15" spans="1:23" x14ac:dyDescent="0.15">
      <c r="A15" s="51" t="s">
        <v>171</v>
      </c>
      <c r="B15" s="77" t="s">
        <v>172</v>
      </c>
      <c r="C15" s="62">
        <f t="shared" ref="C15:J15" si="21">C29+C43</f>
        <v>32</v>
      </c>
      <c r="D15" s="62">
        <f t="shared" si="21"/>
        <v>38</v>
      </c>
      <c r="E15" s="62">
        <f t="shared" si="21"/>
        <v>40</v>
      </c>
      <c r="F15" s="62">
        <f t="shared" si="21"/>
        <v>32</v>
      </c>
      <c r="G15" s="62">
        <f t="shared" si="21"/>
        <v>37</v>
      </c>
      <c r="H15" s="62">
        <f t="shared" si="21"/>
        <v>35</v>
      </c>
      <c r="I15" s="62">
        <f t="shared" si="21"/>
        <v>43</v>
      </c>
      <c r="J15" s="62">
        <f t="shared" si="21"/>
        <v>5</v>
      </c>
      <c r="K15" s="66">
        <f t="shared" ref="K15:K17" si="22">SUM(C15:J15)</f>
        <v>262</v>
      </c>
      <c r="L15" s="66">
        <f t="shared" ref="L15:L17" si="23">SUM(C15:I15)</f>
        <v>257</v>
      </c>
      <c r="M15" s="51"/>
      <c r="N15" s="8"/>
      <c r="O15" s="51" t="str">
        <f t="shared" ref="O15:O17" si="24">A15</f>
        <v>平成30年</v>
      </c>
      <c r="P15" s="68">
        <f t="shared" ref="P15:V15" si="25">C15/$L$15*100</f>
        <v>12.45136186770428</v>
      </c>
      <c r="Q15" s="68">
        <f t="shared" si="25"/>
        <v>14.785992217898833</v>
      </c>
      <c r="R15" s="68">
        <f t="shared" si="25"/>
        <v>15.56420233463035</v>
      </c>
      <c r="S15" s="68">
        <f t="shared" si="25"/>
        <v>12.45136186770428</v>
      </c>
      <c r="T15" s="68">
        <f t="shared" si="25"/>
        <v>14.396887159533073</v>
      </c>
      <c r="U15" s="68">
        <f t="shared" si="25"/>
        <v>13.618677042801556</v>
      </c>
      <c r="V15" s="68">
        <f t="shared" si="25"/>
        <v>16.731517509727624</v>
      </c>
      <c r="W15" s="68">
        <f t="shared" ref="W15:W17" si="26">SUM(P15:V15)</f>
        <v>99.999999999999986</v>
      </c>
    </row>
    <row r="16" spans="1:23" x14ac:dyDescent="0.15">
      <c r="A16" s="51" t="s">
        <v>202</v>
      </c>
      <c r="B16" s="77" t="s">
        <v>210</v>
      </c>
      <c r="C16" s="62">
        <f t="shared" ref="C16:J16" si="27">C30+C44</f>
        <v>40</v>
      </c>
      <c r="D16" s="62">
        <f t="shared" si="27"/>
        <v>47</v>
      </c>
      <c r="E16" s="62">
        <f t="shared" si="27"/>
        <v>37</v>
      </c>
      <c r="F16" s="62">
        <f t="shared" si="27"/>
        <v>41</v>
      </c>
      <c r="G16" s="62">
        <f t="shared" si="27"/>
        <v>26</v>
      </c>
      <c r="H16" s="62">
        <f t="shared" si="27"/>
        <v>30</v>
      </c>
      <c r="I16" s="62">
        <f t="shared" si="27"/>
        <v>38</v>
      </c>
      <c r="J16" s="62">
        <f t="shared" si="27"/>
        <v>7</v>
      </c>
      <c r="K16" s="66">
        <f t="shared" si="22"/>
        <v>266</v>
      </c>
      <c r="L16" s="66">
        <f t="shared" si="23"/>
        <v>259</v>
      </c>
      <c r="M16" s="51"/>
      <c r="N16" s="8"/>
      <c r="O16" s="51" t="str">
        <f t="shared" si="24"/>
        <v>令和元年</v>
      </c>
      <c r="P16" s="68">
        <f t="shared" ref="P16:V16" si="28">C16/$L$16*100</f>
        <v>15.444015444015443</v>
      </c>
      <c r="Q16" s="68">
        <f t="shared" si="28"/>
        <v>18.146718146718147</v>
      </c>
      <c r="R16" s="68">
        <f t="shared" si="28"/>
        <v>14.285714285714285</v>
      </c>
      <c r="S16" s="68">
        <f t="shared" si="28"/>
        <v>15.83011583011583</v>
      </c>
      <c r="T16" s="68">
        <f t="shared" si="28"/>
        <v>10.038610038610038</v>
      </c>
      <c r="U16" s="68">
        <f t="shared" si="28"/>
        <v>11.583011583011583</v>
      </c>
      <c r="V16" s="68">
        <f t="shared" si="28"/>
        <v>14.671814671814673</v>
      </c>
      <c r="W16" s="68">
        <f t="shared" si="26"/>
        <v>100</v>
      </c>
    </row>
    <row r="17" spans="1:23" x14ac:dyDescent="0.15">
      <c r="A17" s="51" t="s">
        <v>203</v>
      </c>
      <c r="B17" s="77" t="s">
        <v>209</v>
      </c>
      <c r="C17" s="62">
        <f t="shared" ref="C17:J17" si="29">C31+C45</f>
        <v>34</v>
      </c>
      <c r="D17" s="62">
        <f t="shared" si="29"/>
        <v>45</v>
      </c>
      <c r="E17" s="62">
        <f t="shared" si="29"/>
        <v>42</v>
      </c>
      <c r="F17" s="62">
        <f t="shared" si="29"/>
        <v>43</v>
      </c>
      <c r="G17" s="62">
        <f t="shared" si="29"/>
        <v>21</v>
      </c>
      <c r="H17" s="62">
        <f t="shared" si="29"/>
        <v>35</v>
      </c>
      <c r="I17" s="62">
        <f t="shared" si="29"/>
        <v>36</v>
      </c>
      <c r="J17" s="62">
        <f t="shared" si="29"/>
        <v>9</v>
      </c>
      <c r="K17" s="66">
        <f t="shared" si="22"/>
        <v>265</v>
      </c>
      <c r="L17" s="66">
        <f t="shared" si="23"/>
        <v>256</v>
      </c>
      <c r="M17" s="51"/>
      <c r="N17" s="8"/>
      <c r="O17" s="51" t="str">
        <f t="shared" si="24"/>
        <v>令和2年</v>
      </c>
      <c r="P17" s="68">
        <f t="shared" ref="P17:V17" si="30">C17/$L$17*100</f>
        <v>13.28125</v>
      </c>
      <c r="Q17" s="68">
        <f t="shared" si="30"/>
        <v>17.578125</v>
      </c>
      <c r="R17" s="68">
        <f t="shared" si="30"/>
        <v>16.40625</v>
      </c>
      <c r="S17" s="68">
        <f t="shared" si="30"/>
        <v>16.796875</v>
      </c>
      <c r="T17" s="68">
        <f t="shared" si="30"/>
        <v>8.203125</v>
      </c>
      <c r="U17" s="68">
        <f t="shared" si="30"/>
        <v>13.671875</v>
      </c>
      <c r="V17" s="68">
        <f t="shared" si="30"/>
        <v>14.0625</v>
      </c>
      <c r="W17" s="68">
        <f t="shared" si="26"/>
        <v>100</v>
      </c>
    </row>
    <row r="18" spans="1:23" x14ac:dyDescent="0.15">
      <c r="K18" s="1"/>
      <c r="L18" s="1"/>
      <c r="N18" s="8"/>
      <c r="W18" s="1"/>
    </row>
    <row r="19" spans="1:23" x14ac:dyDescent="0.15">
      <c r="A19" s="7" t="s">
        <v>112</v>
      </c>
      <c r="B19" s="79"/>
      <c r="C19" s="7"/>
      <c r="D19" s="7"/>
      <c r="E19" s="7"/>
      <c r="F19" s="7"/>
      <c r="G19" s="7"/>
      <c r="H19" s="7"/>
      <c r="I19" s="7"/>
      <c r="J19" s="7"/>
      <c r="K19" s="33"/>
      <c r="L19" s="33"/>
      <c r="N19" s="8"/>
      <c r="O19" s="7" t="s">
        <v>115</v>
      </c>
      <c r="P19" s="7"/>
      <c r="Q19" s="7"/>
      <c r="R19" s="7"/>
      <c r="S19" s="7"/>
      <c r="T19" s="7"/>
      <c r="U19" s="7"/>
      <c r="V19" s="7"/>
      <c r="W19" s="33"/>
    </row>
    <row r="20" spans="1:23" ht="24.95" customHeight="1" x14ac:dyDescent="0.15">
      <c r="A20" s="72"/>
      <c r="B20" s="83"/>
      <c r="C20" s="12" t="s">
        <v>35</v>
      </c>
      <c r="D20" s="12" t="s">
        <v>36</v>
      </c>
      <c r="E20" s="12" t="s">
        <v>37</v>
      </c>
      <c r="F20" s="12" t="s">
        <v>38</v>
      </c>
      <c r="G20" s="31" t="s">
        <v>39</v>
      </c>
      <c r="H20" s="31" t="s">
        <v>40</v>
      </c>
      <c r="I20" s="31" t="s">
        <v>41</v>
      </c>
      <c r="J20" s="31" t="s">
        <v>8</v>
      </c>
      <c r="K20" s="6" t="s">
        <v>9</v>
      </c>
      <c r="L20" s="53" t="s">
        <v>177</v>
      </c>
      <c r="N20" s="8"/>
      <c r="O20" s="18"/>
      <c r="P20" s="19" t="s">
        <v>35</v>
      </c>
      <c r="Q20" s="19" t="s">
        <v>36</v>
      </c>
      <c r="R20" s="30" t="s">
        <v>37</v>
      </c>
      <c r="S20" s="12" t="s">
        <v>38</v>
      </c>
      <c r="T20" s="31" t="s">
        <v>39</v>
      </c>
      <c r="U20" s="31" t="s">
        <v>40</v>
      </c>
      <c r="V20" s="31" t="s">
        <v>41</v>
      </c>
      <c r="W20" s="29" t="s">
        <v>9</v>
      </c>
    </row>
    <row r="21" spans="1:23" x14ac:dyDescent="0.15">
      <c r="A21" s="60" t="str">
        <f t="shared" ref="A21:B28" si="31">A7</f>
        <v>平成22年</v>
      </c>
      <c r="B21" s="81" t="str">
        <f t="shared" si="31"/>
        <v>Ｈ22年</v>
      </c>
      <c r="C21" s="62">
        <v>40</v>
      </c>
      <c r="D21" s="62">
        <v>67</v>
      </c>
      <c r="E21" s="74">
        <v>28</v>
      </c>
      <c r="F21" s="74">
        <v>34</v>
      </c>
      <c r="G21" s="74">
        <v>33</v>
      </c>
      <c r="H21" s="74">
        <v>48</v>
      </c>
      <c r="I21" s="62">
        <v>29</v>
      </c>
      <c r="J21" s="62">
        <v>5</v>
      </c>
      <c r="K21" s="66">
        <f>SUM(C21:J21)</f>
        <v>284</v>
      </c>
      <c r="L21" s="65">
        <f>SUM(C21:I21)</f>
        <v>279</v>
      </c>
      <c r="M21" s="51"/>
      <c r="N21" s="8"/>
      <c r="O21" s="60" t="str">
        <f>A21</f>
        <v>平成22年</v>
      </c>
      <c r="P21" s="67">
        <f>C21/$L$21*100</f>
        <v>14.336917562724013</v>
      </c>
      <c r="Q21" s="67">
        <f t="shared" ref="Q21:V21" si="32">D21/$L$21*100</f>
        <v>24.014336917562723</v>
      </c>
      <c r="R21" s="67">
        <f t="shared" si="32"/>
        <v>10.035842293906811</v>
      </c>
      <c r="S21" s="67">
        <f t="shared" si="32"/>
        <v>12.186379928315413</v>
      </c>
      <c r="T21" s="67">
        <f t="shared" si="32"/>
        <v>11.827956989247312</v>
      </c>
      <c r="U21" s="67">
        <f t="shared" si="32"/>
        <v>17.20430107526882</v>
      </c>
      <c r="V21" s="67">
        <f t="shared" si="32"/>
        <v>10.394265232974909</v>
      </c>
      <c r="W21" s="67">
        <f t="shared" ref="W21:W27" si="33">SUM(P21:V21)</f>
        <v>100</v>
      </c>
    </row>
    <row r="22" spans="1:23" x14ac:dyDescent="0.15">
      <c r="A22" s="51" t="str">
        <f t="shared" si="31"/>
        <v>平成23年</v>
      </c>
      <c r="B22" s="77" t="str">
        <f t="shared" si="31"/>
        <v>Ｈ23年</v>
      </c>
      <c r="C22" s="62">
        <v>34</v>
      </c>
      <c r="D22" s="62">
        <v>50</v>
      </c>
      <c r="E22" s="74">
        <v>29</v>
      </c>
      <c r="F22" s="74">
        <v>32</v>
      </c>
      <c r="G22" s="74">
        <v>41</v>
      </c>
      <c r="H22" s="74">
        <v>48</v>
      </c>
      <c r="I22" s="62">
        <v>31</v>
      </c>
      <c r="J22" s="62">
        <v>9</v>
      </c>
      <c r="K22" s="66">
        <f t="shared" ref="K22:K28" si="34">SUM(C22:J22)</f>
        <v>274</v>
      </c>
      <c r="L22" s="66">
        <f t="shared" ref="L22:L28" si="35">SUM(C22:I22)</f>
        <v>265</v>
      </c>
      <c r="M22" s="51"/>
      <c r="N22" s="8"/>
      <c r="O22" s="51" t="str">
        <f t="shared" ref="O22:O27" si="36">A22</f>
        <v>平成23年</v>
      </c>
      <c r="P22" s="68">
        <f>C22/$L$22*100</f>
        <v>12.830188679245284</v>
      </c>
      <c r="Q22" s="68">
        <f t="shared" ref="Q22:V22" si="37">D22/$L$22*100</f>
        <v>18.867924528301888</v>
      </c>
      <c r="R22" s="68">
        <f t="shared" si="37"/>
        <v>10.943396226415095</v>
      </c>
      <c r="S22" s="68">
        <f t="shared" si="37"/>
        <v>12.075471698113208</v>
      </c>
      <c r="T22" s="68">
        <f t="shared" si="37"/>
        <v>15.471698113207546</v>
      </c>
      <c r="U22" s="68">
        <f t="shared" si="37"/>
        <v>18.113207547169811</v>
      </c>
      <c r="V22" s="68">
        <f t="shared" si="37"/>
        <v>11.69811320754717</v>
      </c>
      <c r="W22" s="68">
        <f t="shared" si="33"/>
        <v>100</v>
      </c>
    </row>
    <row r="23" spans="1:23" x14ac:dyDescent="0.15">
      <c r="A23" s="51" t="str">
        <f t="shared" si="31"/>
        <v>平成24年</v>
      </c>
      <c r="B23" s="77" t="str">
        <f t="shared" si="31"/>
        <v>Ｈ24年</v>
      </c>
      <c r="C23" s="62">
        <v>30</v>
      </c>
      <c r="D23" s="62">
        <v>35</v>
      </c>
      <c r="E23" s="74">
        <v>23</v>
      </c>
      <c r="F23" s="74">
        <v>32</v>
      </c>
      <c r="G23" s="74">
        <v>37</v>
      </c>
      <c r="H23" s="74">
        <v>39</v>
      </c>
      <c r="I23" s="62">
        <v>34</v>
      </c>
      <c r="J23" s="62">
        <v>11</v>
      </c>
      <c r="K23" s="66">
        <f t="shared" si="34"/>
        <v>241</v>
      </c>
      <c r="L23" s="66">
        <f t="shared" si="35"/>
        <v>230</v>
      </c>
      <c r="M23" s="51"/>
      <c r="N23" s="8"/>
      <c r="O23" s="51" t="str">
        <f t="shared" si="36"/>
        <v>平成24年</v>
      </c>
      <c r="P23" s="68">
        <f>C23/$L$23*100</f>
        <v>13.043478260869565</v>
      </c>
      <c r="Q23" s="68">
        <f t="shared" ref="Q23:V23" si="38">D23/$L$23*100</f>
        <v>15.217391304347828</v>
      </c>
      <c r="R23" s="68">
        <f t="shared" si="38"/>
        <v>10</v>
      </c>
      <c r="S23" s="68">
        <f t="shared" si="38"/>
        <v>13.913043478260869</v>
      </c>
      <c r="T23" s="68">
        <f t="shared" si="38"/>
        <v>16.086956521739129</v>
      </c>
      <c r="U23" s="68">
        <f t="shared" si="38"/>
        <v>16.956521739130434</v>
      </c>
      <c r="V23" s="68">
        <f t="shared" si="38"/>
        <v>14.782608695652174</v>
      </c>
      <c r="W23" s="68">
        <f t="shared" si="33"/>
        <v>100</v>
      </c>
    </row>
    <row r="24" spans="1:23" x14ac:dyDescent="0.15">
      <c r="A24" s="51" t="str">
        <f t="shared" si="31"/>
        <v>平成25年</v>
      </c>
      <c r="B24" s="77" t="str">
        <f t="shared" si="31"/>
        <v>Ｈ25年</v>
      </c>
      <c r="C24" s="62">
        <v>31</v>
      </c>
      <c r="D24" s="62">
        <v>51</v>
      </c>
      <c r="E24" s="74">
        <v>37</v>
      </c>
      <c r="F24" s="74">
        <v>35</v>
      </c>
      <c r="G24" s="74">
        <v>32</v>
      </c>
      <c r="H24" s="74">
        <v>28</v>
      </c>
      <c r="I24" s="62">
        <v>32</v>
      </c>
      <c r="J24" s="62">
        <v>13</v>
      </c>
      <c r="K24" s="66">
        <f t="shared" si="34"/>
        <v>259</v>
      </c>
      <c r="L24" s="66">
        <f t="shared" si="35"/>
        <v>246</v>
      </c>
      <c r="M24" s="51"/>
      <c r="N24" s="8"/>
      <c r="O24" s="51" t="str">
        <f t="shared" si="36"/>
        <v>平成25年</v>
      </c>
      <c r="P24" s="68">
        <f>C24/$L$24*100</f>
        <v>12.601626016260163</v>
      </c>
      <c r="Q24" s="68">
        <f t="shared" ref="Q24:V24" si="39">D24/$L$24*100</f>
        <v>20.73170731707317</v>
      </c>
      <c r="R24" s="68">
        <f t="shared" si="39"/>
        <v>15.040650406504067</v>
      </c>
      <c r="S24" s="68">
        <f t="shared" si="39"/>
        <v>14.227642276422763</v>
      </c>
      <c r="T24" s="68">
        <f t="shared" si="39"/>
        <v>13.008130081300814</v>
      </c>
      <c r="U24" s="68">
        <f t="shared" si="39"/>
        <v>11.38211382113821</v>
      </c>
      <c r="V24" s="68">
        <f t="shared" si="39"/>
        <v>13.008130081300814</v>
      </c>
      <c r="W24" s="68">
        <f t="shared" si="33"/>
        <v>100</v>
      </c>
    </row>
    <row r="25" spans="1:23" x14ac:dyDescent="0.15">
      <c r="A25" s="51" t="str">
        <f t="shared" si="31"/>
        <v>平成26年</v>
      </c>
      <c r="B25" s="77" t="str">
        <f t="shared" si="31"/>
        <v>Ｈ26年</v>
      </c>
      <c r="C25" s="62">
        <v>35</v>
      </c>
      <c r="D25" s="62">
        <v>44</v>
      </c>
      <c r="E25" s="74">
        <v>44</v>
      </c>
      <c r="F25" s="74">
        <v>22</v>
      </c>
      <c r="G25" s="74">
        <v>27</v>
      </c>
      <c r="H25" s="74">
        <v>28</v>
      </c>
      <c r="I25" s="62">
        <v>29</v>
      </c>
      <c r="J25" s="62">
        <v>7</v>
      </c>
      <c r="K25" s="66">
        <f t="shared" si="34"/>
        <v>236</v>
      </c>
      <c r="L25" s="66">
        <f t="shared" si="35"/>
        <v>229</v>
      </c>
      <c r="M25" s="51"/>
      <c r="N25" s="8"/>
      <c r="O25" s="51" t="str">
        <f t="shared" si="36"/>
        <v>平成26年</v>
      </c>
      <c r="P25" s="68">
        <f>C25/$L$25*100</f>
        <v>15.283842794759824</v>
      </c>
      <c r="Q25" s="68">
        <f t="shared" ref="Q25:V25" si="40">D25/$L$25*100</f>
        <v>19.213973799126638</v>
      </c>
      <c r="R25" s="68">
        <f t="shared" si="40"/>
        <v>19.213973799126638</v>
      </c>
      <c r="S25" s="68">
        <f t="shared" si="40"/>
        <v>9.606986899563319</v>
      </c>
      <c r="T25" s="68">
        <f t="shared" si="40"/>
        <v>11.790393013100436</v>
      </c>
      <c r="U25" s="68">
        <f t="shared" si="40"/>
        <v>12.22707423580786</v>
      </c>
      <c r="V25" s="68">
        <f t="shared" si="40"/>
        <v>12.663755458515283</v>
      </c>
      <c r="W25" s="68">
        <f t="shared" si="33"/>
        <v>100</v>
      </c>
    </row>
    <row r="26" spans="1:23" x14ac:dyDescent="0.15">
      <c r="A26" s="51" t="str">
        <f t="shared" si="31"/>
        <v>平成27年</v>
      </c>
      <c r="B26" s="77" t="str">
        <f t="shared" si="31"/>
        <v>Ｈ27年</v>
      </c>
      <c r="C26" s="62">
        <v>36</v>
      </c>
      <c r="D26" s="62">
        <v>40</v>
      </c>
      <c r="E26" s="74">
        <v>27</v>
      </c>
      <c r="F26" s="74">
        <v>24</v>
      </c>
      <c r="G26" s="74">
        <v>33</v>
      </c>
      <c r="H26" s="74">
        <v>28</v>
      </c>
      <c r="I26" s="62">
        <v>11</v>
      </c>
      <c r="J26" s="62">
        <v>2</v>
      </c>
      <c r="K26" s="66">
        <f t="shared" si="34"/>
        <v>201</v>
      </c>
      <c r="L26" s="66">
        <f t="shared" si="35"/>
        <v>199</v>
      </c>
      <c r="M26" s="51"/>
      <c r="N26" s="8"/>
      <c r="O26" s="51" t="str">
        <f t="shared" si="36"/>
        <v>平成27年</v>
      </c>
      <c r="P26" s="68">
        <f>C26/$L$26*100</f>
        <v>18.090452261306535</v>
      </c>
      <c r="Q26" s="68">
        <f t="shared" ref="Q26:V26" si="41">D26/$L$26*100</f>
        <v>20.100502512562816</v>
      </c>
      <c r="R26" s="68">
        <f t="shared" si="41"/>
        <v>13.5678391959799</v>
      </c>
      <c r="S26" s="68">
        <f t="shared" si="41"/>
        <v>12.060301507537687</v>
      </c>
      <c r="T26" s="68">
        <f t="shared" si="41"/>
        <v>16.582914572864322</v>
      </c>
      <c r="U26" s="68">
        <f t="shared" si="41"/>
        <v>14.07035175879397</v>
      </c>
      <c r="V26" s="68">
        <f t="shared" si="41"/>
        <v>5.5276381909547743</v>
      </c>
      <c r="W26" s="68">
        <f t="shared" si="33"/>
        <v>100.00000000000001</v>
      </c>
    </row>
    <row r="27" spans="1:23" x14ac:dyDescent="0.15">
      <c r="A27" s="51" t="str">
        <f t="shared" si="31"/>
        <v>平成28年</v>
      </c>
      <c r="B27" s="77" t="str">
        <f t="shared" si="31"/>
        <v>Ｈ28年</v>
      </c>
      <c r="C27" s="62">
        <v>29</v>
      </c>
      <c r="D27" s="62">
        <v>22</v>
      </c>
      <c r="E27" s="74">
        <v>28</v>
      </c>
      <c r="F27" s="74">
        <v>27</v>
      </c>
      <c r="G27" s="74">
        <v>28</v>
      </c>
      <c r="H27" s="74">
        <v>31</v>
      </c>
      <c r="I27" s="62">
        <v>24</v>
      </c>
      <c r="J27" s="62">
        <v>15</v>
      </c>
      <c r="K27" s="66">
        <f t="shared" si="34"/>
        <v>204</v>
      </c>
      <c r="L27" s="66">
        <f t="shared" si="35"/>
        <v>189</v>
      </c>
      <c r="M27" s="51"/>
      <c r="N27" s="8"/>
      <c r="O27" s="51" t="str">
        <f t="shared" si="36"/>
        <v>平成28年</v>
      </c>
      <c r="P27" s="68">
        <f>C27/$L$27*100</f>
        <v>15.343915343915343</v>
      </c>
      <c r="Q27" s="68">
        <f t="shared" ref="Q27:V27" si="42">D27/$L$27*100</f>
        <v>11.640211640211639</v>
      </c>
      <c r="R27" s="68">
        <f t="shared" si="42"/>
        <v>14.814814814814813</v>
      </c>
      <c r="S27" s="68">
        <f t="shared" si="42"/>
        <v>14.285714285714285</v>
      </c>
      <c r="T27" s="68">
        <f t="shared" si="42"/>
        <v>14.814814814814813</v>
      </c>
      <c r="U27" s="68">
        <f t="shared" si="42"/>
        <v>16.402116402116402</v>
      </c>
      <c r="V27" s="68">
        <f t="shared" si="42"/>
        <v>12.698412698412698</v>
      </c>
      <c r="W27" s="68">
        <f t="shared" si="33"/>
        <v>100</v>
      </c>
    </row>
    <row r="28" spans="1:23" x14ac:dyDescent="0.15">
      <c r="A28" s="51" t="str">
        <f t="shared" si="31"/>
        <v>平成29年</v>
      </c>
      <c r="B28" s="77" t="str">
        <f t="shared" si="31"/>
        <v>Ｈ29年</v>
      </c>
      <c r="C28" s="62">
        <v>27</v>
      </c>
      <c r="D28" s="62">
        <v>34</v>
      </c>
      <c r="E28" s="74">
        <v>19</v>
      </c>
      <c r="F28" s="74">
        <v>33</v>
      </c>
      <c r="G28" s="74">
        <v>21</v>
      </c>
      <c r="H28" s="74">
        <v>20</v>
      </c>
      <c r="I28" s="62">
        <v>16</v>
      </c>
      <c r="J28" s="62">
        <v>5</v>
      </c>
      <c r="K28" s="66">
        <f t="shared" si="34"/>
        <v>175</v>
      </c>
      <c r="L28" s="66">
        <f t="shared" si="35"/>
        <v>170</v>
      </c>
      <c r="M28" s="51"/>
      <c r="N28" s="8"/>
      <c r="O28" s="51" t="str">
        <f t="shared" ref="O28" si="43">A28</f>
        <v>平成29年</v>
      </c>
      <c r="P28" s="68">
        <f t="shared" ref="P28:V28" si="44">C28/$L$28*100</f>
        <v>15.882352941176469</v>
      </c>
      <c r="Q28" s="68">
        <f t="shared" si="44"/>
        <v>20</v>
      </c>
      <c r="R28" s="68">
        <f t="shared" si="44"/>
        <v>11.176470588235295</v>
      </c>
      <c r="S28" s="68">
        <f t="shared" si="44"/>
        <v>19.411764705882355</v>
      </c>
      <c r="T28" s="68">
        <f t="shared" si="44"/>
        <v>12.352941176470589</v>
      </c>
      <c r="U28" s="68">
        <f t="shared" si="44"/>
        <v>11.76470588235294</v>
      </c>
      <c r="V28" s="68">
        <f t="shared" si="44"/>
        <v>9.4117647058823533</v>
      </c>
      <c r="W28" s="68">
        <f>SUM(P28:V28)</f>
        <v>100</v>
      </c>
    </row>
    <row r="29" spans="1:23" x14ac:dyDescent="0.15">
      <c r="A29" s="51" t="str">
        <f t="shared" ref="A29:B29" si="45">A15</f>
        <v>平成30年</v>
      </c>
      <c r="B29" s="77" t="str">
        <f t="shared" si="45"/>
        <v>Ｈ30年</v>
      </c>
      <c r="C29" s="62">
        <v>22</v>
      </c>
      <c r="D29" s="62">
        <v>23</v>
      </c>
      <c r="E29" s="74">
        <v>25</v>
      </c>
      <c r="F29" s="74">
        <v>20</v>
      </c>
      <c r="G29" s="74">
        <v>24</v>
      </c>
      <c r="H29" s="74">
        <v>24</v>
      </c>
      <c r="I29" s="62">
        <v>30</v>
      </c>
      <c r="J29" s="62">
        <v>3</v>
      </c>
      <c r="K29" s="66">
        <f t="shared" ref="K29:K31" si="46">SUM(C29:J29)</f>
        <v>171</v>
      </c>
      <c r="L29" s="66">
        <f t="shared" ref="L29:L31" si="47">SUM(C29:I29)</f>
        <v>168</v>
      </c>
      <c r="M29" s="51"/>
      <c r="N29" s="8"/>
      <c r="O29" s="51" t="str">
        <f t="shared" ref="O29:O31" si="48">A29</f>
        <v>平成30年</v>
      </c>
      <c r="P29" s="68">
        <f t="shared" ref="P29:V29" si="49">C29/$L$29*100</f>
        <v>13.095238095238097</v>
      </c>
      <c r="Q29" s="68">
        <f t="shared" si="49"/>
        <v>13.690476190476192</v>
      </c>
      <c r="R29" s="68">
        <f t="shared" si="49"/>
        <v>14.880952380952381</v>
      </c>
      <c r="S29" s="68">
        <f t="shared" si="49"/>
        <v>11.904761904761903</v>
      </c>
      <c r="T29" s="68">
        <f t="shared" si="49"/>
        <v>14.285714285714285</v>
      </c>
      <c r="U29" s="68">
        <f t="shared" si="49"/>
        <v>14.285714285714285</v>
      </c>
      <c r="V29" s="68">
        <f t="shared" si="49"/>
        <v>17.857142857142858</v>
      </c>
      <c r="W29" s="68">
        <f t="shared" ref="W29:W31" si="50">SUM(P29:V29)</f>
        <v>100</v>
      </c>
    </row>
    <row r="30" spans="1:23" x14ac:dyDescent="0.15">
      <c r="A30" s="51" t="str">
        <f t="shared" ref="A30:B30" si="51">A16</f>
        <v>令和元年</v>
      </c>
      <c r="B30" s="77" t="str">
        <f t="shared" si="51"/>
        <v>Ｒ元年</v>
      </c>
      <c r="C30" s="62">
        <v>21</v>
      </c>
      <c r="D30" s="62">
        <v>38</v>
      </c>
      <c r="E30" s="74">
        <v>30</v>
      </c>
      <c r="F30" s="74">
        <v>30</v>
      </c>
      <c r="G30" s="74">
        <v>16</v>
      </c>
      <c r="H30" s="74">
        <v>21</v>
      </c>
      <c r="I30" s="62">
        <v>28</v>
      </c>
      <c r="J30" s="62">
        <v>6</v>
      </c>
      <c r="K30" s="66">
        <f t="shared" si="46"/>
        <v>190</v>
      </c>
      <c r="L30" s="66">
        <f t="shared" si="47"/>
        <v>184</v>
      </c>
      <c r="M30" s="51"/>
      <c r="N30" s="8"/>
      <c r="O30" s="51" t="str">
        <f t="shared" si="48"/>
        <v>令和元年</v>
      </c>
      <c r="P30" s="68">
        <f t="shared" ref="P30:V30" si="52">C30/$L$30*100</f>
        <v>11.413043478260869</v>
      </c>
      <c r="Q30" s="68">
        <f t="shared" si="52"/>
        <v>20.652173913043477</v>
      </c>
      <c r="R30" s="68">
        <f t="shared" si="52"/>
        <v>16.304347826086957</v>
      </c>
      <c r="S30" s="68">
        <f t="shared" si="52"/>
        <v>16.304347826086957</v>
      </c>
      <c r="T30" s="68">
        <f t="shared" si="52"/>
        <v>8.695652173913043</v>
      </c>
      <c r="U30" s="68">
        <f t="shared" si="52"/>
        <v>11.413043478260869</v>
      </c>
      <c r="V30" s="68">
        <f t="shared" si="52"/>
        <v>15.217391304347828</v>
      </c>
      <c r="W30" s="68">
        <f t="shared" si="50"/>
        <v>100</v>
      </c>
    </row>
    <row r="31" spans="1:23" x14ac:dyDescent="0.15">
      <c r="A31" s="51" t="str">
        <f t="shared" ref="A31:B31" si="53">A17</f>
        <v>令和2年</v>
      </c>
      <c r="B31" s="77" t="str">
        <f t="shared" si="53"/>
        <v>Ｒ2年</v>
      </c>
      <c r="C31" s="62">
        <v>23</v>
      </c>
      <c r="D31" s="62">
        <v>33</v>
      </c>
      <c r="E31" s="74">
        <v>27</v>
      </c>
      <c r="F31" s="74">
        <v>29</v>
      </c>
      <c r="G31" s="74">
        <v>12</v>
      </c>
      <c r="H31" s="74">
        <v>21</v>
      </c>
      <c r="I31" s="62">
        <v>20</v>
      </c>
      <c r="J31" s="62">
        <v>8</v>
      </c>
      <c r="K31" s="66">
        <f t="shared" si="46"/>
        <v>173</v>
      </c>
      <c r="L31" s="66">
        <f t="shared" si="47"/>
        <v>165</v>
      </c>
      <c r="M31" s="51"/>
      <c r="N31" s="8"/>
      <c r="O31" s="51" t="str">
        <f t="shared" si="48"/>
        <v>令和2年</v>
      </c>
      <c r="P31" s="68">
        <f t="shared" ref="P31:V31" si="54">C31/$L$31*100</f>
        <v>13.939393939393941</v>
      </c>
      <c r="Q31" s="68">
        <f t="shared" si="54"/>
        <v>20</v>
      </c>
      <c r="R31" s="68">
        <f t="shared" si="54"/>
        <v>16.363636363636363</v>
      </c>
      <c r="S31" s="68">
        <f t="shared" si="54"/>
        <v>17.575757575757574</v>
      </c>
      <c r="T31" s="68">
        <f t="shared" si="54"/>
        <v>7.2727272727272725</v>
      </c>
      <c r="U31" s="68">
        <f t="shared" si="54"/>
        <v>12.727272727272727</v>
      </c>
      <c r="V31" s="68">
        <f t="shared" si="54"/>
        <v>12.121212121212121</v>
      </c>
      <c r="W31" s="68">
        <f t="shared" si="50"/>
        <v>100</v>
      </c>
    </row>
    <row r="32" spans="1:23" x14ac:dyDescent="0.15">
      <c r="K32" s="1"/>
      <c r="L32" s="1"/>
      <c r="N32" s="8"/>
      <c r="W32" s="1"/>
    </row>
    <row r="33" spans="1:23" x14ac:dyDescent="0.15">
      <c r="A33" s="7" t="s">
        <v>113</v>
      </c>
      <c r="B33" s="79"/>
      <c r="C33" s="7"/>
      <c r="D33" s="7"/>
      <c r="E33" s="7"/>
      <c r="F33" s="7"/>
      <c r="G33" s="7"/>
      <c r="H33" s="7"/>
      <c r="I33" s="7"/>
      <c r="J33" s="7"/>
      <c r="K33" s="33"/>
      <c r="L33" s="33"/>
      <c r="N33" s="8"/>
      <c r="O33" s="7" t="s">
        <v>116</v>
      </c>
      <c r="P33" s="7"/>
      <c r="Q33" s="7"/>
      <c r="R33" s="7"/>
      <c r="S33" s="7"/>
      <c r="T33" s="7"/>
      <c r="U33" s="7"/>
      <c r="V33" s="7"/>
      <c r="W33" s="33"/>
    </row>
    <row r="34" spans="1:23" ht="24.95" customHeight="1" x14ac:dyDescent="0.15">
      <c r="A34" s="72"/>
      <c r="B34" s="83"/>
      <c r="C34" s="12" t="s">
        <v>35</v>
      </c>
      <c r="D34" s="12" t="s">
        <v>36</v>
      </c>
      <c r="E34" s="12" t="s">
        <v>37</v>
      </c>
      <c r="F34" s="12" t="s">
        <v>38</v>
      </c>
      <c r="G34" s="31" t="s">
        <v>39</v>
      </c>
      <c r="H34" s="31" t="s">
        <v>40</v>
      </c>
      <c r="I34" s="31" t="s">
        <v>41</v>
      </c>
      <c r="J34" s="31" t="s">
        <v>8</v>
      </c>
      <c r="K34" s="6" t="s">
        <v>9</v>
      </c>
      <c r="L34" s="53" t="s">
        <v>177</v>
      </c>
      <c r="N34" s="8"/>
      <c r="O34" s="18"/>
      <c r="P34" s="19" t="s">
        <v>35</v>
      </c>
      <c r="Q34" s="19" t="s">
        <v>36</v>
      </c>
      <c r="R34" s="30" t="s">
        <v>37</v>
      </c>
      <c r="S34" s="12" t="s">
        <v>38</v>
      </c>
      <c r="T34" s="31" t="s">
        <v>39</v>
      </c>
      <c r="U34" s="31" t="s">
        <v>40</v>
      </c>
      <c r="V34" s="31" t="s">
        <v>41</v>
      </c>
      <c r="W34" s="29" t="s">
        <v>9</v>
      </c>
    </row>
    <row r="35" spans="1:23" x14ac:dyDescent="0.15">
      <c r="A35" s="60" t="str">
        <f t="shared" ref="A35:B42" si="55">A21</f>
        <v>平成22年</v>
      </c>
      <c r="B35" s="81" t="str">
        <f t="shared" si="55"/>
        <v>Ｈ22年</v>
      </c>
      <c r="C35" s="62">
        <v>23</v>
      </c>
      <c r="D35" s="62">
        <v>25</v>
      </c>
      <c r="E35" s="74">
        <v>23</v>
      </c>
      <c r="F35" s="74">
        <v>21</v>
      </c>
      <c r="G35" s="74">
        <v>24</v>
      </c>
      <c r="H35" s="74">
        <v>20</v>
      </c>
      <c r="I35" s="62">
        <v>14</v>
      </c>
      <c r="J35" s="62">
        <v>5</v>
      </c>
      <c r="K35" s="66">
        <f>SUM(C35:J35)</f>
        <v>155</v>
      </c>
      <c r="L35" s="65">
        <f>SUM(C35:I35)</f>
        <v>150</v>
      </c>
      <c r="M35" s="51"/>
      <c r="N35" s="8"/>
      <c r="O35" s="60" t="str">
        <f>A35</f>
        <v>平成22年</v>
      </c>
      <c r="P35" s="67">
        <f>C35/$L$35*100</f>
        <v>15.333333333333332</v>
      </c>
      <c r="Q35" s="67">
        <f t="shared" ref="Q35:V35" si="56">D35/$L$35*100</f>
        <v>16.666666666666664</v>
      </c>
      <c r="R35" s="67">
        <f t="shared" si="56"/>
        <v>15.333333333333332</v>
      </c>
      <c r="S35" s="67">
        <f t="shared" si="56"/>
        <v>14.000000000000002</v>
      </c>
      <c r="T35" s="67">
        <f t="shared" si="56"/>
        <v>16</v>
      </c>
      <c r="U35" s="67">
        <f t="shared" si="56"/>
        <v>13.333333333333334</v>
      </c>
      <c r="V35" s="67">
        <f t="shared" si="56"/>
        <v>9.3333333333333339</v>
      </c>
      <c r="W35" s="67">
        <f t="shared" ref="W35:W41" si="57">SUM(P35:V35)</f>
        <v>99.999999999999986</v>
      </c>
    </row>
    <row r="36" spans="1:23" x14ac:dyDescent="0.15">
      <c r="A36" s="51" t="str">
        <f t="shared" si="55"/>
        <v>平成23年</v>
      </c>
      <c r="B36" s="77" t="str">
        <f t="shared" si="55"/>
        <v>Ｈ23年</v>
      </c>
      <c r="C36" s="62">
        <v>18</v>
      </c>
      <c r="D36" s="62">
        <v>17</v>
      </c>
      <c r="E36" s="74">
        <v>11</v>
      </c>
      <c r="F36" s="74">
        <v>16</v>
      </c>
      <c r="G36" s="74">
        <v>15</v>
      </c>
      <c r="H36" s="74">
        <v>19</v>
      </c>
      <c r="I36" s="62">
        <v>20</v>
      </c>
      <c r="J36" s="62">
        <v>1</v>
      </c>
      <c r="K36" s="66">
        <f t="shared" ref="K36:K42" si="58">SUM(C36:J36)</f>
        <v>117</v>
      </c>
      <c r="L36" s="66">
        <f t="shared" ref="L36:L42" si="59">SUM(C36:I36)</f>
        <v>116</v>
      </c>
      <c r="M36" s="51"/>
      <c r="N36" s="8"/>
      <c r="O36" s="51" t="str">
        <f t="shared" ref="O36:O41" si="60">A36</f>
        <v>平成23年</v>
      </c>
      <c r="P36" s="68">
        <f>C36/$L$36*100</f>
        <v>15.517241379310345</v>
      </c>
      <c r="Q36" s="68">
        <f t="shared" ref="Q36:V36" si="61">D36/$L$36*100</f>
        <v>14.655172413793101</v>
      </c>
      <c r="R36" s="68">
        <f t="shared" si="61"/>
        <v>9.4827586206896548</v>
      </c>
      <c r="S36" s="68">
        <f t="shared" si="61"/>
        <v>13.793103448275861</v>
      </c>
      <c r="T36" s="68">
        <f t="shared" si="61"/>
        <v>12.931034482758621</v>
      </c>
      <c r="U36" s="68">
        <f t="shared" si="61"/>
        <v>16.379310344827587</v>
      </c>
      <c r="V36" s="68">
        <f t="shared" si="61"/>
        <v>17.241379310344829</v>
      </c>
      <c r="W36" s="68">
        <f t="shared" si="57"/>
        <v>99.999999999999986</v>
      </c>
    </row>
    <row r="37" spans="1:23" x14ac:dyDescent="0.15">
      <c r="A37" s="51" t="str">
        <f t="shared" si="55"/>
        <v>平成24年</v>
      </c>
      <c r="B37" s="77" t="str">
        <f t="shared" si="55"/>
        <v>Ｈ24年</v>
      </c>
      <c r="C37" s="62">
        <v>16</v>
      </c>
      <c r="D37" s="62">
        <v>15</v>
      </c>
      <c r="E37" s="74">
        <v>14</v>
      </c>
      <c r="F37" s="74">
        <v>11</v>
      </c>
      <c r="G37" s="74">
        <v>14</v>
      </c>
      <c r="H37" s="74">
        <v>12</v>
      </c>
      <c r="I37" s="62">
        <v>19</v>
      </c>
      <c r="J37" s="62">
        <v>0</v>
      </c>
      <c r="K37" s="66">
        <f t="shared" si="58"/>
        <v>101</v>
      </c>
      <c r="L37" s="66">
        <f t="shared" si="59"/>
        <v>101</v>
      </c>
      <c r="M37" s="51"/>
      <c r="N37" s="8"/>
      <c r="O37" s="51" t="str">
        <f t="shared" si="60"/>
        <v>平成24年</v>
      </c>
      <c r="P37" s="68">
        <f>C37/$L$37*100</f>
        <v>15.841584158415841</v>
      </c>
      <c r="Q37" s="68">
        <f t="shared" ref="Q37:V37" si="62">D37/$L$37*100</f>
        <v>14.85148514851485</v>
      </c>
      <c r="R37" s="68">
        <f t="shared" si="62"/>
        <v>13.861386138613863</v>
      </c>
      <c r="S37" s="68">
        <f t="shared" si="62"/>
        <v>10.891089108910892</v>
      </c>
      <c r="T37" s="68">
        <f t="shared" si="62"/>
        <v>13.861386138613863</v>
      </c>
      <c r="U37" s="68">
        <f t="shared" si="62"/>
        <v>11.881188118811881</v>
      </c>
      <c r="V37" s="68">
        <f t="shared" si="62"/>
        <v>18.811881188118811</v>
      </c>
      <c r="W37" s="68">
        <f t="shared" si="57"/>
        <v>100</v>
      </c>
    </row>
    <row r="38" spans="1:23" x14ac:dyDescent="0.15">
      <c r="A38" s="51" t="str">
        <f t="shared" si="55"/>
        <v>平成25年</v>
      </c>
      <c r="B38" s="77" t="str">
        <f t="shared" si="55"/>
        <v>Ｈ25年</v>
      </c>
      <c r="C38" s="62">
        <v>13</v>
      </c>
      <c r="D38" s="62">
        <v>6</v>
      </c>
      <c r="E38" s="74">
        <v>14</v>
      </c>
      <c r="F38" s="74">
        <v>11</v>
      </c>
      <c r="G38" s="74">
        <v>18</v>
      </c>
      <c r="H38" s="74">
        <v>15</v>
      </c>
      <c r="I38" s="62">
        <v>21</v>
      </c>
      <c r="J38" s="62">
        <v>4</v>
      </c>
      <c r="K38" s="66">
        <f t="shared" si="58"/>
        <v>102</v>
      </c>
      <c r="L38" s="66">
        <f t="shared" si="59"/>
        <v>98</v>
      </c>
      <c r="M38" s="51"/>
      <c r="N38" s="8"/>
      <c r="O38" s="51" t="str">
        <f t="shared" si="60"/>
        <v>平成25年</v>
      </c>
      <c r="P38" s="68">
        <f>C38/$L$38*100</f>
        <v>13.26530612244898</v>
      </c>
      <c r="Q38" s="68">
        <f t="shared" ref="Q38:V38" si="63">D38/$L$38*100</f>
        <v>6.1224489795918364</v>
      </c>
      <c r="R38" s="68">
        <f t="shared" si="63"/>
        <v>14.285714285714285</v>
      </c>
      <c r="S38" s="68">
        <f t="shared" si="63"/>
        <v>11.224489795918368</v>
      </c>
      <c r="T38" s="68">
        <f t="shared" si="63"/>
        <v>18.367346938775512</v>
      </c>
      <c r="U38" s="68">
        <f t="shared" si="63"/>
        <v>15.306122448979592</v>
      </c>
      <c r="V38" s="68">
        <f t="shared" si="63"/>
        <v>21.428571428571427</v>
      </c>
      <c r="W38" s="68">
        <f t="shared" si="57"/>
        <v>100</v>
      </c>
    </row>
    <row r="39" spans="1:23" x14ac:dyDescent="0.15">
      <c r="A39" s="51" t="str">
        <f t="shared" si="55"/>
        <v>平成26年</v>
      </c>
      <c r="B39" s="77" t="str">
        <f t="shared" si="55"/>
        <v>Ｈ26年</v>
      </c>
      <c r="C39" s="62">
        <v>12</v>
      </c>
      <c r="D39" s="62">
        <v>12</v>
      </c>
      <c r="E39" s="74">
        <v>23</v>
      </c>
      <c r="F39" s="74">
        <v>17</v>
      </c>
      <c r="G39" s="74">
        <v>14</v>
      </c>
      <c r="H39" s="74">
        <v>17</v>
      </c>
      <c r="I39" s="62">
        <v>21</v>
      </c>
      <c r="J39" s="62">
        <v>2</v>
      </c>
      <c r="K39" s="66">
        <f t="shared" si="58"/>
        <v>118</v>
      </c>
      <c r="L39" s="66">
        <f t="shared" si="59"/>
        <v>116</v>
      </c>
      <c r="M39" s="51"/>
      <c r="N39" s="8"/>
      <c r="O39" s="51" t="str">
        <f t="shared" si="60"/>
        <v>平成26年</v>
      </c>
      <c r="P39" s="68">
        <f>C39/$L$39*100</f>
        <v>10.344827586206897</v>
      </c>
      <c r="Q39" s="68">
        <f t="shared" ref="Q39:V39" si="64">D39/$L$39*100</f>
        <v>10.344827586206897</v>
      </c>
      <c r="R39" s="68">
        <f t="shared" si="64"/>
        <v>19.827586206896552</v>
      </c>
      <c r="S39" s="68">
        <f t="shared" si="64"/>
        <v>14.655172413793101</v>
      </c>
      <c r="T39" s="68">
        <f t="shared" si="64"/>
        <v>12.068965517241379</v>
      </c>
      <c r="U39" s="68">
        <f t="shared" si="64"/>
        <v>14.655172413793101</v>
      </c>
      <c r="V39" s="68">
        <f t="shared" si="64"/>
        <v>18.103448275862068</v>
      </c>
      <c r="W39" s="68">
        <f t="shared" si="57"/>
        <v>99.999999999999986</v>
      </c>
    </row>
    <row r="40" spans="1:23" x14ac:dyDescent="0.15">
      <c r="A40" s="51" t="str">
        <f t="shared" si="55"/>
        <v>平成27年</v>
      </c>
      <c r="B40" s="77" t="str">
        <f t="shared" si="55"/>
        <v>Ｈ27年</v>
      </c>
      <c r="C40" s="62">
        <v>17</v>
      </c>
      <c r="D40" s="62">
        <v>13</v>
      </c>
      <c r="E40" s="74">
        <v>11</v>
      </c>
      <c r="F40" s="74">
        <v>13</v>
      </c>
      <c r="G40" s="74">
        <v>10</v>
      </c>
      <c r="H40" s="74">
        <v>19</v>
      </c>
      <c r="I40" s="62">
        <v>19</v>
      </c>
      <c r="J40" s="62">
        <v>0</v>
      </c>
      <c r="K40" s="66">
        <f t="shared" si="58"/>
        <v>102</v>
      </c>
      <c r="L40" s="66">
        <f t="shared" si="59"/>
        <v>102</v>
      </c>
      <c r="M40" s="51"/>
      <c r="N40" s="8"/>
      <c r="O40" s="51" t="str">
        <f t="shared" si="60"/>
        <v>平成27年</v>
      </c>
      <c r="P40" s="68">
        <f>C40/$L$40*100</f>
        <v>16.666666666666664</v>
      </c>
      <c r="Q40" s="68">
        <f t="shared" ref="Q40:V40" si="65">D40/$L$40*100</f>
        <v>12.745098039215685</v>
      </c>
      <c r="R40" s="68">
        <f t="shared" si="65"/>
        <v>10.784313725490197</v>
      </c>
      <c r="S40" s="68">
        <f t="shared" si="65"/>
        <v>12.745098039215685</v>
      </c>
      <c r="T40" s="68">
        <f t="shared" si="65"/>
        <v>9.8039215686274517</v>
      </c>
      <c r="U40" s="68">
        <f t="shared" si="65"/>
        <v>18.627450980392158</v>
      </c>
      <c r="V40" s="68">
        <f t="shared" si="65"/>
        <v>18.627450980392158</v>
      </c>
      <c r="W40" s="68">
        <f t="shared" si="57"/>
        <v>99.999999999999986</v>
      </c>
    </row>
    <row r="41" spans="1:23" x14ac:dyDescent="0.15">
      <c r="A41" s="51" t="str">
        <f t="shared" si="55"/>
        <v>平成28年</v>
      </c>
      <c r="B41" s="77" t="str">
        <f t="shared" si="55"/>
        <v>Ｈ28年</v>
      </c>
      <c r="C41" s="62">
        <v>10</v>
      </c>
      <c r="D41" s="62">
        <v>14</v>
      </c>
      <c r="E41" s="74">
        <v>18</v>
      </c>
      <c r="F41" s="74">
        <v>15</v>
      </c>
      <c r="G41" s="74">
        <v>13</v>
      </c>
      <c r="H41" s="74">
        <v>15</v>
      </c>
      <c r="I41" s="62">
        <v>11</v>
      </c>
      <c r="J41" s="62">
        <v>2</v>
      </c>
      <c r="K41" s="66">
        <f t="shared" si="58"/>
        <v>98</v>
      </c>
      <c r="L41" s="66">
        <f t="shared" si="59"/>
        <v>96</v>
      </c>
      <c r="M41" s="51"/>
      <c r="N41" s="8"/>
      <c r="O41" s="51" t="str">
        <f t="shared" si="60"/>
        <v>平成28年</v>
      </c>
      <c r="P41" s="68">
        <f>C41/$L$41*100</f>
        <v>10.416666666666668</v>
      </c>
      <c r="Q41" s="68">
        <f t="shared" ref="Q41:V41" si="66">D41/$L$41*100</f>
        <v>14.583333333333334</v>
      </c>
      <c r="R41" s="68">
        <f t="shared" si="66"/>
        <v>18.75</v>
      </c>
      <c r="S41" s="68">
        <f t="shared" si="66"/>
        <v>15.625</v>
      </c>
      <c r="T41" s="68">
        <f t="shared" si="66"/>
        <v>13.541666666666666</v>
      </c>
      <c r="U41" s="68">
        <f t="shared" si="66"/>
        <v>15.625</v>
      </c>
      <c r="V41" s="68">
        <f t="shared" si="66"/>
        <v>11.458333333333332</v>
      </c>
      <c r="W41" s="68">
        <f t="shared" si="57"/>
        <v>100</v>
      </c>
    </row>
    <row r="42" spans="1:23" x14ac:dyDescent="0.15">
      <c r="A42" s="51" t="str">
        <f t="shared" si="55"/>
        <v>平成29年</v>
      </c>
      <c r="B42" s="77" t="str">
        <f t="shared" si="55"/>
        <v>Ｈ29年</v>
      </c>
      <c r="C42" s="62">
        <v>21</v>
      </c>
      <c r="D42" s="62">
        <v>15</v>
      </c>
      <c r="E42" s="74">
        <v>6</v>
      </c>
      <c r="F42" s="74">
        <v>14</v>
      </c>
      <c r="G42" s="74">
        <v>13</v>
      </c>
      <c r="H42" s="74">
        <v>11</v>
      </c>
      <c r="I42" s="62">
        <v>8</v>
      </c>
      <c r="J42" s="62">
        <v>1</v>
      </c>
      <c r="K42" s="66">
        <f t="shared" si="58"/>
        <v>89</v>
      </c>
      <c r="L42" s="66">
        <f t="shared" si="59"/>
        <v>88</v>
      </c>
      <c r="M42" s="51"/>
      <c r="N42" s="8"/>
      <c r="O42" s="51" t="str">
        <f t="shared" ref="O42" si="67">A42</f>
        <v>平成29年</v>
      </c>
      <c r="P42" s="68">
        <f t="shared" ref="P42:V42" si="68">C42/$L$42*100</f>
        <v>23.863636363636363</v>
      </c>
      <c r="Q42" s="68">
        <f t="shared" si="68"/>
        <v>17.045454545454543</v>
      </c>
      <c r="R42" s="68">
        <f t="shared" si="68"/>
        <v>6.8181818181818175</v>
      </c>
      <c r="S42" s="68">
        <f t="shared" si="68"/>
        <v>15.909090909090908</v>
      </c>
      <c r="T42" s="68">
        <f t="shared" si="68"/>
        <v>14.772727272727273</v>
      </c>
      <c r="U42" s="68">
        <f t="shared" si="68"/>
        <v>12.5</v>
      </c>
      <c r="V42" s="68">
        <f t="shared" si="68"/>
        <v>9.0909090909090917</v>
      </c>
      <c r="W42" s="68">
        <f>SUM(P42:V42)</f>
        <v>100</v>
      </c>
    </row>
    <row r="43" spans="1:23" x14ac:dyDescent="0.15">
      <c r="A43" s="51" t="str">
        <f t="shared" ref="A43:B43" si="69">A29</f>
        <v>平成30年</v>
      </c>
      <c r="B43" s="77" t="str">
        <f t="shared" si="69"/>
        <v>Ｈ30年</v>
      </c>
      <c r="C43" s="62">
        <v>10</v>
      </c>
      <c r="D43" s="62">
        <v>15</v>
      </c>
      <c r="E43" s="74">
        <v>15</v>
      </c>
      <c r="F43" s="74">
        <v>12</v>
      </c>
      <c r="G43" s="74">
        <v>13</v>
      </c>
      <c r="H43" s="74">
        <v>11</v>
      </c>
      <c r="I43" s="62">
        <v>13</v>
      </c>
      <c r="J43" s="62">
        <v>2</v>
      </c>
      <c r="K43" s="66">
        <f t="shared" ref="K43:K45" si="70">SUM(C43:J43)</f>
        <v>91</v>
      </c>
      <c r="L43" s="66">
        <f t="shared" ref="L43:L45" si="71">SUM(C43:I43)</f>
        <v>89</v>
      </c>
      <c r="M43" s="51"/>
      <c r="N43" s="8"/>
      <c r="O43" s="51" t="str">
        <f t="shared" ref="O43:O45" si="72">A43</f>
        <v>平成30年</v>
      </c>
      <c r="P43" s="68">
        <f t="shared" ref="P43:V43" si="73">C43/$L$43*100</f>
        <v>11.235955056179774</v>
      </c>
      <c r="Q43" s="68">
        <f t="shared" si="73"/>
        <v>16.853932584269664</v>
      </c>
      <c r="R43" s="68">
        <f t="shared" si="73"/>
        <v>16.853932584269664</v>
      </c>
      <c r="S43" s="68">
        <f t="shared" si="73"/>
        <v>13.48314606741573</v>
      </c>
      <c r="T43" s="68">
        <f t="shared" si="73"/>
        <v>14.606741573033707</v>
      </c>
      <c r="U43" s="68">
        <f t="shared" si="73"/>
        <v>12.359550561797752</v>
      </c>
      <c r="V43" s="68">
        <f t="shared" si="73"/>
        <v>14.606741573033707</v>
      </c>
      <c r="W43" s="68">
        <f t="shared" ref="W43:W45" si="74">SUM(P43:V43)</f>
        <v>99.999999999999986</v>
      </c>
    </row>
    <row r="44" spans="1:23" x14ac:dyDescent="0.15">
      <c r="A44" s="51" t="str">
        <f t="shared" ref="A44:B44" si="75">A30</f>
        <v>令和元年</v>
      </c>
      <c r="B44" s="77" t="str">
        <f t="shared" si="75"/>
        <v>Ｒ元年</v>
      </c>
      <c r="C44" s="62">
        <v>19</v>
      </c>
      <c r="D44" s="62">
        <v>9</v>
      </c>
      <c r="E44" s="74">
        <v>7</v>
      </c>
      <c r="F44" s="74">
        <v>11</v>
      </c>
      <c r="G44" s="74">
        <v>10</v>
      </c>
      <c r="H44" s="74">
        <v>9</v>
      </c>
      <c r="I44" s="62">
        <v>10</v>
      </c>
      <c r="J44" s="62">
        <v>1</v>
      </c>
      <c r="K44" s="66">
        <f t="shared" si="70"/>
        <v>76</v>
      </c>
      <c r="L44" s="66">
        <f t="shared" si="71"/>
        <v>75</v>
      </c>
      <c r="M44" s="51"/>
      <c r="N44" s="51"/>
      <c r="O44" s="51" t="str">
        <f t="shared" si="72"/>
        <v>令和元年</v>
      </c>
      <c r="P44" s="68">
        <f t="shared" ref="P44:V44" si="76">C44/$L$44*100</f>
        <v>25.333333333333336</v>
      </c>
      <c r="Q44" s="68">
        <f t="shared" si="76"/>
        <v>12</v>
      </c>
      <c r="R44" s="68">
        <f t="shared" si="76"/>
        <v>9.3333333333333339</v>
      </c>
      <c r="S44" s="68">
        <f t="shared" si="76"/>
        <v>14.666666666666666</v>
      </c>
      <c r="T44" s="68">
        <f t="shared" si="76"/>
        <v>13.333333333333334</v>
      </c>
      <c r="U44" s="68">
        <f t="shared" si="76"/>
        <v>12</v>
      </c>
      <c r="V44" s="68">
        <f t="shared" si="76"/>
        <v>13.333333333333334</v>
      </c>
      <c r="W44" s="68">
        <f t="shared" si="74"/>
        <v>100</v>
      </c>
    </row>
    <row r="45" spans="1:23" x14ac:dyDescent="0.15">
      <c r="A45" s="51" t="str">
        <f t="shared" ref="A45:B45" si="77">A31</f>
        <v>令和2年</v>
      </c>
      <c r="B45" s="77" t="str">
        <f t="shared" si="77"/>
        <v>Ｒ2年</v>
      </c>
      <c r="C45" s="62">
        <v>11</v>
      </c>
      <c r="D45" s="62">
        <v>12</v>
      </c>
      <c r="E45" s="74">
        <v>15</v>
      </c>
      <c r="F45" s="74">
        <v>14</v>
      </c>
      <c r="G45" s="74">
        <v>9</v>
      </c>
      <c r="H45" s="74">
        <v>14</v>
      </c>
      <c r="I45" s="62">
        <v>16</v>
      </c>
      <c r="J45" s="62">
        <v>1</v>
      </c>
      <c r="K45" s="66">
        <f t="shared" si="70"/>
        <v>92</v>
      </c>
      <c r="L45" s="66">
        <f t="shared" si="71"/>
        <v>91</v>
      </c>
      <c r="M45" s="51"/>
      <c r="N45" s="51"/>
      <c r="O45" s="51" t="str">
        <f t="shared" si="72"/>
        <v>令和2年</v>
      </c>
      <c r="P45" s="68">
        <f t="shared" ref="P45:V45" si="78">C45/$L$45*100</f>
        <v>12.087912087912088</v>
      </c>
      <c r="Q45" s="68">
        <f t="shared" si="78"/>
        <v>13.186813186813188</v>
      </c>
      <c r="R45" s="68">
        <f t="shared" si="78"/>
        <v>16.483516483516482</v>
      </c>
      <c r="S45" s="68">
        <f t="shared" si="78"/>
        <v>15.384615384615385</v>
      </c>
      <c r="T45" s="68">
        <f t="shared" si="78"/>
        <v>9.8901098901098905</v>
      </c>
      <c r="U45" s="68">
        <f t="shared" si="78"/>
        <v>15.384615384615385</v>
      </c>
      <c r="V45" s="68">
        <f t="shared" si="78"/>
        <v>17.582417582417584</v>
      </c>
      <c r="W45" s="68">
        <f t="shared" si="74"/>
        <v>100</v>
      </c>
    </row>
    <row r="47" spans="1:23" x14ac:dyDescent="0.15">
      <c r="O47" s="9" t="s">
        <v>176</v>
      </c>
      <c r="P47" s="10"/>
      <c r="Q47" s="10"/>
      <c r="R47" s="10"/>
      <c r="S47" s="10"/>
      <c r="T47" s="10"/>
      <c r="U47" s="10"/>
      <c r="V47" s="10"/>
      <c r="W47" s="10"/>
    </row>
  </sheetData>
  <phoneticPr fontId="1"/>
  <pageMargins left="0.51181102362204722" right="0.31496062992125984" top="0.55118110236220474" bottom="0.55118110236220474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topLeftCell="A28" zoomScale="70" zoomScaleNormal="70" workbookViewId="0"/>
  </sheetViews>
  <sheetFormatPr defaultRowHeight="13.5" x14ac:dyDescent="0.15"/>
  <cols>
    <col min="2" max="2" width="1.125" style="78" customWidth="1"/>
    <col min="3" max="16" width="7.875" customWidth="1"/>
    <col min="17" max="17" width="8.875" customWidth="1"/>
    <col min="18" max="19" width="3.375" customWidth="1"/>
    <col min="21" max="33" width="7.875" customWidth="1"/>
  </cols>
  <sheetData>
    <row r="1" spans="1:33" ht="21" x14ac:dyDescent="0.15">
      <c r="A1" s="48" t="str">
        <f>"８　岩手県・性別・時間帯別・自殺死亡数・死亡割合("&amp;目次!D5&amp;")"</f>
        <v>８　岩手県・性別・時間帯別・自殺死亡数・死亡割合(平成22年～令和２年)</v>
      </c>
      <c r="B1" s="76"/>
      <c r="C1" s="4"/>
      <c r="D1" s="4"/>
      <c r="E1" s="4"/>
    </row>
    <row r="2" spans="1:33" ht="17.25" x14ac:dyDescent="0.15">
      <c r="A2" s="48"/>
      <c r="B2" s="76"/>
    </row>
    <row r="3" spans="1:33" x14ac:dyDescent="0.15">
      <c r="A3" s="49" t="s">
        <v>174</v>
      </c>
      <c r="B3" s="77"/>
    </row>
    <row r="5" spans="1:33" x14ac:dyDescent="0.15">
      <c r="A5" s="7" t="s">
        <v>117</v>
      </c>
      <c r="B5" s="7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S5" s="8"/>
      <c r="T5" s="7" t="s">
        <v>120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5" customHeight="1" x14ac:dyDescent="0.15">
      <c r="A6" s="72"/>
      <c r="B6" s="83"/>
      <c r="C6" s="31" t="s">
        <v>42</v>
      </c>
      <c r="D6" s="31" t="s">
        <v>43</v>
      </c>
      <c r="E6" s="31" t="s">
        <v>44</v>
      </c>
      <c r="F6" s="31" t="s">
        <v>45</v>
      </c>
      <c r="G6" s="31" t="s">
        <v>46</v>
      </c>
      <c r="H6" s="31" t="s">
        <v>47</v>
      </c>
      <c r="I6" s="31" t="s">
        <v>48</v>
      </c>
      <c r="J6" s="31" t="s">
        <v>49</v>
      </c>
      <c r="K6" s="31" t="s">
        <v>50</v>
      </c>
      <c r="L6" s="31" t="s">
        <v>51</v>
      </c>
      <c r="M6" s="31" t="s">
        <v>52</v>
      </c>
      <c r="N6" s="31" t="s">
        <v>53</v>
      </c>
      <c r="O6" s="31" t="s">
        <v>8</v>
      </c>
      <c r="P6" s="29" t="s">
        <v>9</v>
      </c>
      <c r="Q6" s="53" t="s">
        <v>72</v>
      </c>
      <c r="S6" s="8"/>
      <c r="T6" s="18"/>
      <c r="U6" s="19" t="s">
        <v>42</v>
      </c>
      <c r="V6" s="19" t="s">
        <v>43</v>
      </c>
      <c r="W6" s="30" t="s">
        <v>44</v>
      </c>
      <c r="X6" s="12" t="s">
        <v>45</v>
      </c>
      <c r="Y6" s="31" t="s">
        <v>46</v>
      </c>
      <c r="Z6" s="31" t="s">
        <v>47</v>
      </c>
      <c r="AA6" s="31" t="s">
        <v>48</v>
      </c>
      <c r="AB6" s="32" t="s">
        <v>49</v>
      </c>
      <c r="AC6" s="32" t="s">
        <v>50</v>
      </c>
      <c r="AD6" s="32" t="s">
        <v>51</v>
      </c>
      <c r="AE6" s="32" t="s">
        <v>52</v>
      </c>
      <c r="AF6" s="32" t="s">
        <v>53</v>
      </c>
      <c r="AG6" s="29" t="s">
        <v>9</v>
      </c>
    </row>
    <row r="7" spans="1:33" x14ac:dyDescent="0.15">
      <c r="A7" s="60" t="s">
        <v>3</v>
      </c>
      <c r="B7" s="81" t="s">
        <v>157</v>
      </c>
      <c r="C7" s="62">
        <f t="shared" ref="C7:O7" si="0">C21+C35</f>
        <v>42</v>
      </c>
      <c r="D7" s="62">
        <f t="shared" si="0"/>
        <v>18</v>
      </c>
      <c r="E7" s="62">
        <f t="shared" si="0"/>
        <v>45</v>
      </c>
      <c r="F7" s="62">
        <f t="shared" si="0"/>
        <v>34</v>
      </c>
      <c r="G7" s="62">
        <f t="shared" si="0"/>
        <v>30</v>
      </c>
      <c r="H7" s="62">
        <f t="shared" si="0"/>
        <v>39</v>
      </c>
      <c r="I7" s="62">
        <f t="shared" si="0"/>
        <v>39</v>
      </c>
      <c r="J7" s="62">
        <f t="shared" si="0"/>
        <v>27</v>
      </c>
      <c r="K7" s="62">
        <f t="shared" si="0"/>
        <v>33</v>
      </c>
      <c r="L7" s="62">
        <f t="shared" si="0"/>
        <v>30</v>
      </c>
      <c r="M7" s="62">
        <f t="shared" si="0"/>
        <v>17</v>
      </c>
      <c r="N7" s="62">
        <f t="shared" si="0"/>
        <v>19</v>
      </c>
      <c r="O7" s="62">
        <f t="shared" si="0"/>
        <v>66</v>
      </c>
      <c r="P7" s="65">
        <f>SUM(C7:O7)</f>
        <v>439</v>
      </c>
      <c r="Q7" s="65">
        <f>SUM(C7:N7)</f>
        <v>373</v>
      </c>
      <c r="R7" s="51"/>
      <c r="S7" s="8"/>
      <c r="T7" s="60" t="str">
        <f>A7</f>
        <v>平成22年</v>
      </c>
      <c r="U7" s="67">
        <f>C7/$Q$7*100</f>
        <v>11.260053619302949</v>
      </c>
      <c r="V7" s="67">
        <f t="shared" ref="V7:AF7" si="1">D7/$Q$7*100</f>
        <v>4.8257372654155493</v>
      </c>
      <c r="W7" s="67">
        <f t="shared" si="1"/>
        <v>12.064343163538874</v>
      </c>
      <c r="X7" s="67">
        <f t="shared" si="1"/>
        <v>9.1152815013404833</v>
      </c>
      <c r="Y7" s="67">
        <f t="shared" si="1"/>
        <v>8.0428954423592494</v>
      </c>
      <c r="Z7" s="67">
        <f t="shared" si="1"/>
        <v>10.455764075067025</v>
      </c>
      <c r="AA7" s="67">
        <f t="shared" si="1"/>
        <v>10.455764075067025</v>
      </c>
      <c r="AB7" s="67">
        <f t="shared" si="1"/>
        <v>7.2386058981233248</v>
      </c>
      <c r="AC7" s="67">
        <f t="shared" si="1"/>
        <v>8.8471849865951739</v>
      </c>
      <c r="AD7" s="67">
        <f t="shared" si="1"/>
        <v>8.0428954423592494</v>
      </c>
      <c r="AE7" s="67">
        <f t="shared" si="1"/>
        <v>4.5576407506702417</v>
      </c>
      <c r="AF7" s="67">
        <f t="shared" si="1"/>
        <v>5.0938337801608577</v>
      </c>
      <c r="AG7" s="67">
        <f t="shared" ref="AG7:AG12" si="2">SUM(U7:AF7)</f>
        <v>100</v>
      </c>
    </row>
    <row r="8" spans="1:33" x14ac:dyDescent="0.15">
      <c r="A8" s="51" t="s">
        <v>4</v>
      </c>
      <c r="B8" s="77" t="s">
        <v>158</v>
      </c>
      <c r="C8" s="62">
        <f t="shared" ref="C8:O8" si="3">C22+C36</f>
        <v>40</v>
      </c>
      <c r="D8" s="62">
        <f t="shared" si="3"/>
        <v>17</v>
      </c>
      <c r="E8" s="62">
        <f t="shared" si="3"/>
        <v>40</v>
      </c>
      <c r="F8" s="62">
        <f t="shared" si="3"/>
        <v>25</v>
      </c>
      <c r="G8" s="62">
        <f t="shared" si="3"/>
        <v>29</v>
      </c>
      <c r="H8" s="62">
        <f t="shared" si="3"/>
        <v>39</v>
      </c>
      <c r="I8" s="62">
        <f t="shared" si="3"/>
        <v>20</v>
      </c>
      <c r="J8" s="62">
        <f t="shared" si="3"/>
        <v>31</v>
      </c>
      <c r="K8" s="62">
        <f t="shared" si="3"/>
        <v>37</v>
      </c>
      <c r="L8" s="62">
        <f t="shared" si="3"/>
        <v>26</v>
      </c>
      <c r="M8" s="62">
        <f t="shared" si="3"/>
        <v>8</v>
      </c>
      <c r="N8" s="62">
        <f t="shared" si="3"/>
        <v>18</v>
      </c>
      <c r="O8" s="62">
        <f t="shared" si="3"/>
        <v>61</v>
      </c>
      <c r="P8" s="66">
        <f t="shared" ref="P8:P15" si="4">SUM(C8:O8)</f>
        <v>391</v>
      </c>
      <c r="Q8" s="66">
        <f t="shared" ref="Q8:Q15" si="5">SUM(C8:N8)</f>
        <v>330</v>
      </c>
      <c r="R8" s="51"/>
      <c r="S8" s="8"/>
      <c r="T8" s="51" t="str">
        <f t="shared" ref="T8:T15" si="6">A8</f>
        <v>平成23年</v>
      </c>
      <c r="U8" s="68">
        <f>C8/$Q$8*100</f>
        <v>12.121212121212121</v>
      </c>
      <c r="V8" s="68">
        <f t="shared" ref="V8:AF8" si="7">D8/$Q$8*100</f>
        <v>5.1515151515151514</v>
      </c>
      <c r="W8" s="68">
        <f t="shared" si="7"/>
        <v>12.121212121212121</v>
      </c>
      <c r="X8" s="68">
        <f t="shared" si="7"/>
        <v>7.5757575757575761</v>
      </c>
      <c r="Y8" s="68">
        <f t="shared" si="7"/>
        <v>8.7878787878787872</v>
      </c>
      <c r="Z8" s="68">
        <f t="shared" si="7"/>
        <v>11.818181818181818</v>
      </c>
      <c r="AA8" s="68">
        <f t="shared" si="7"/>
        <v>6.0606060606060606</v>
      </c>
      <c r="AB8" s="68">
        <f t="shared" si="7"/>
        <v>9.3939393939393927</v>
      </c>
      <c r="AC8" s="68">
        <f t="shared" si="7"/>
        <v>11.212121212121213</v>
      </c>
      <c r="AD8" s="68">
        <f t="shared" si="7"/>
        <v>7.878787878787878</v>
      </c>
      <c r="AE8" s="68">
        <f t="shared" si="7"/>
        <v>2.4242424242424243</v>
      </c>
      <c r="AF8" s="68">
        <f t="shared" si="7"/>
        <v>5.4545454545454541</v>
      </c>
      <c r="AG8" s="68">
        <f t="shared" si="2"/>
        <v>100</v>
      </c>
    </row>
    <row r="9" spans="1:33" x14ac:dyDescent="0.15">
      <c r="A9" s="51" t="s">
        <v>5</v>
      </c>
      <c r="B9" s="77" t="s">
        <v>159</v>
      </c>
      <c r="C9" s="62">
        <f t="shared" ref="C9:O9" si="8">C23+C37</f>
        <v>42</v>
      </c>
      <c r="D9" s="62">
        <f t="shared" si="8"/>
        <v>22</v>
      </c>
      <c r="E9" s="62">
        <f t="shared" si="8"/>
        <v>26</v>
      </c>
      <c r="F9" s="62">
        <f t="shared" si="8"/>
        <v>30</v>
      </c>
      <c r="G9" s="62">
        <f t="shared" si="8"/>
        <v>14</v>
      </c>
      <c r="H9" s="62">
        <f t="shared" si="8"/>
        <v>26</v>
      </c>
      <c r="I9" s="62">
        <f t="shared" si="8"/>
        <v>32</v>
      </c>
      <c r="J9" s="62">
        <f t="shared" si="8"/>
        <v>27</v>
      </c>
      <c r="K9" s="62">
        <f t="shared" si="8"/>
        <v>32</v>
      </c>
      <c r="L9" s="62">
        <f t="shared" si="8"/>
        <v>14</v>
      </c>
      <c r="M9" s="62">
        <f t="shared" si="8"/>
        <v>8</v>
      </c>
      <c r="N9" s="62">
        <f t="shared" si="8"/>
        <v>10</v>
      </c>
      <c r="O9" s="62">
        <f t="shared" si="8"/>
        <v>59</v>
      </c>
      <c r="P9" s="66">
        <f t="shared" si="4"/>
        <v>342</v>
      </c>
      <c r="Q9" s="66">
        <f t="shared" si="5"/>
        <v>283</v>
      </c>
      <c r="R9" s="51"/>
      <c r="S9" s="8"/>
      <c r="T9" s="51" t="str">
        <f t="shared" si="6"/>
        <v>平成24年</v>
      </c>
      <c r="U9" s="68">
        <f>C9/$Q$9*100</f>
        <v>14.840989399293287</v>
      </c>
      <c r="V9" s="68">
        <f t="shared" ref="V9:AF9" si="9">D9/$Q$9*100</f>
        <v>7.7738515901060072</v>
      </c>
      <c r="W9" s="68">
        <f t="shared" si="9"/>
        <v>9.1872791519434625</v>
      </c>
      <c r="X9" s="68">
        <f t="shared" si="9"/>
        <v>10.600706713780919</v>
      </c>
      <c r="Y9" s="68">
        <f t="shared" si="9"/>
        <v>4.946996466431095</v>
      </c>
      <c r="Z9" s="68">
        <f t="shared" si="9"/>
        <v>9.1872791519434625</v>
      </c>
      <c r="AA9" s="68">
        <f t="shared" si="9"/>
        <v>11.307420494699647</v>
      </c>
      <c r="AB9" s="68">
        <f t="shared" si="9"/>
        <v>9.5406360424028271</v>
      </c>
      <c r="AC9" s="68">
        <f t="shared" si="9"/>
        <v>11.307420494699647</v>
      </c>
      <c r="AD9" s="68">
        <f t="shared" si="9"/>
        <v>4.946996466431095</v>
      </c>
      <c r="AE9" s="68">
        <f t="shared" si="9"/>
        <v>2.8268551236749118</v>
      </c>
      <c r="AF9" s="68">
        <f t="shared" si="9"/>
        <v>3.5335689045936398</v>
      </c>
      <c r="AG9" s="68">
        <f t="shared" si="2"/>
        <v>99.999999999999986</v>
      </c>
    </row>
    <row r="10" spans="1:33" x14ac:dyDescent="0.15">
      <c r="A10" s="51" t="s">
        <v>71</v>
      </c>
      <c r="B10" s="77" t="s">
        <v>160</v>
      </c>
      <c r="C10" s="62">
        <f t="shared" ref="C10:O10" si="10">C24+C38</f>
        <v>31</v>
      </c>
      <c r="D10" s="62">
        <f t="shared" si="10"/>
        <v>12</v>
      </c>
      <c r="E10" s="62">
        <f t="shared" si="10"/>
        <v>23</v>
      </c>
      <c r="F10" s="62">
        <f t="shared" si="10"/>
        <v>33</v>
      </c>
      <c r="G10" s="62">
        <f t="shared" si="10"/>
        <v>22</v>
      </c>
      <c r="H10" s="62">
        <f t="shared" si="10"/>
        <v>21</v>
      </c>
      <c r="I10" s="62">
        <f t="shared" si="10"/>
        <v>30</v>
      </c>
      <c r="J10" s="62">
        <f t="shared" si="10"/>
        <v>38</v>
      </c>
      <c r="K10" s="62">
        <f t="shared" si="10"/>
        <v>30</v>
      </c>
      <c r="L10" s="62">
        <f t="shared" si="10"/>
        <v>14</v>
      </c>
      <c r="M10" s="62">
        <f t="shared" si="10"/>
        <v>12</v>
      </c>
      <c r="N10" s="62">
        <f t="shared" si="10"/>
        <v>21</v>
      </c>
      <c r="O10" s="62">
        <f t="shared" si="10"/>
        <v>74</v>
      </c>
      <c r="P10" s="66">
        <f t="shared" si="4"/>
        <v>361</v>
      </c>
      <c r="Q10" s="66">
        <f t="shared" si="5"/>
        <v>287</v>
      </c>
      <c r="R10" s="51"/>
      <c r="S10" s="8"/>
      <c r="T10" s="51" t="str">
        <f t="shared" si="6"/>
        <v>平成25年</v>
      </c>
      <c r="U10" s="68">
        <f>C10/$Q$10*100</f>
        <v>10.801393728222997</v>
      </c>
      <c r="V10" s="68">
        <f t="shared" ref="V10:AF10" si="11">D10/$Q$10*100</f>
        <v>4.1811846689895473</v>
      </c>
      <c r="W10" s="68">
        <f t="shared" si="11"/>
        <v>8.0139372822299642</v>
      </c>
      <c r="X10" s="68">
        <f t="shared" si="11"/>
        <v>11.498257839721255</v>
      </c>
      <c r="Y10" s="68">
        <f t="shared" si="11"/>
        <v>7.6655052264808354</v>
      </c>
      <c r="Z10" s="68">
        <f t="shared" si="11"/>
        <v>7.3170731707317067</v>
      </c>
      <c r="AA10" s="68">
        <f t="shared" si="11"/>
        <v>10.452961672473867</v>
      </c>
      <c r="AB10" s="68">
        <f t="shared" si="11"/>
        <v>13.240418118466899</v>
      </c>
      <c r="AC10" s="68">
        <f t="shared" si="11"/>
        <v>10.452961672473867</v>
      </c>
      <c r="AD10" s="68">
        <f t="shared" si="11"/>
        <v>4.8780487804878048</v>
      </c>
      <c r="AE10" s="68">
        <f t="shared" si="11"/>
        <v>4.1811846689895473</v>
      </c>
      <c r="AF10" s="68">
        <f t="shared" si="11"/>
        <v>7.3170731707317067</v>
      </c>
      <c r="AG10" s="68">
        <f t="shared" si="2"/>
        <v>99.999999999999986</v>
      </c>
    </row>
    <row r="11" spans="1:33" x14ac:dyDescent="0.15">
      <c r="A11" s="51" t="s">
        <v>148</v>
      </c>
      <c r="B11" s="77" t="s">
        <v>161</v>
      </c>
      <c r="C11" s="62">
        <f t="shared" ref="C11:O11" si="12">C25+C39</f>
        <v>29</v>
      </c>
      <c r="D11" s="62">
        <f t="shared" si="12"/>
        <v>15</v>
      </c>
      <c r="E11" s="62">
        <f t="shared" si="12"/>
        <v>36</v>
      </c>
      <c r="F11" s="62">
        <f t="shared" si="12"/>
        <v>32</v>
      </c>
      <c r="G11" s="62">
        <f t="shared" si="12"/>
        <v>19</v>
      </c>
      <c r="H11" s="62">
        <f t="shared" si="12"/>
        <v>25</v>
      </c>
      <c r="I11" s="62">
        <f t="shared" si="12"/>
        <v>36</v>
      </c>
      <c r="J11" s="62">
        <f t="shared" si="12"/>
        <v>37</v>
      </c>
      <c r="K11" s="62">
        <f t="shared" si="12"/>
        <v>28</v>
      </c>
      <c r="L11" s="62">
        <f t="shared" si="12"/>
        <v>16</v>
      </c>
      <c r="M11" s="62">
        <f t="shared" si="12"/>
        <v>9</v>
      </c>
      <c r="N11" s="62">
        <f t="shared" si="12"/>
        <v>13</v>
      </c>
      <c r="O11" s="62">
        <f t="shared" si="12"/>
        <v>59</v>
      </c>
      <c r="P11" s="66">
        <f t="shared" si="4"/>
        <v>354</v>
      </c>
      <c r="Q11" s="66">
        <f t="shared" si="5"/>
        <v>295</v>
      </c>
      <c r="R11" s="51"/>
      <c r="S11" s="8"/>
      <c r="T11" s="51" t="str">
        <f t="shared" si="6"/>
        <v>平成26年</v>
      </c>
      <c r="U11" s="68">
        <f>C11/$Q$11*100</f>
        <v>9.8305084745762716</v>
      </c>
      <c r="V11" s="68">
        <f t="shared" ref="V11:AF11" si="13">D11/$Q$11*100</f>
        <v>5.0847457627118651</v>
      </c>
      <c r="W11" s="68">
        <f t="shared" si="13"/>
        <v>12.203389830508476</v>
      </c>
      <c r="X11" s="68">
        <f t="shared" si="13"/>
        <v>10.847457627118644</v>
      </c>
      <c r="Y11" s="68">
        <f t="shared" si="13"/>
        <v>6.4406779661016946</v>
      </c>
      <c r="Z11" s="68">
        <f t="shared" si="13"/>
        <v>8.4745762711864394</v>
      </c>
      <c r="AA11" s="68">
        <f t="shared" si="13"/>
        <v>12.203389830508476</v>
      </c>
      <c r="AB11" s="68">
        <f t="shared" si="13"/>
        <v>12.542372881355931</v>
      </c>
      <c r="AC11" s="68">
        <f t="shared" si="13"/>
        <v>9.4915254237288131</v>
      </c>
      <c r="AD11" s="68">
        <f t="shared" si="13"/>
        <v>5.4237288135593218</v>
      </c>
      <c r="AE11" s="68">
        <f t="shared" si="13"/>
        <v>3.050847457627119</v>
      </c>
      <c r="AF11" s="68">
        <f t="shared" si="13"/>
        <v>4.406779661016949</v>
      </c>
      <c r="AG11" s="68">
        <f t="shared" si="2"/>
        <v>100</v>
      </c>
    </row>
    <row r="12" spans="1:33" x14ac:dyDescent="0.15">
      <c r="A12" s="51" t="s">
        <v>149</v>
      </c>
      <c r="B12" s="77" t="s">
        <v>162</v>
      </c>
      <c r="C12" s="62">
        <f t="shared" ref="C12:O12" si="14">C26+C40</f>
        <v>18</v>
      </c>
      <c r="D12" s="62">
        <f t="shared" si="14"/>
        <v>25</v>
      </c>
      <c r="E12" s="62">
        <f t="shared" si="14"/>
        <v>22</v>
      </c>
      <c r="F12" s="62">
        <f t="shared" si="14"/>
        <v>26</v>
      </c>
      <c r="G12" s="62">
        <f t="shared" si="14"/>
        <v>9</v>
      </c>
      <c r="H12" s="62">
        <f t="shared" si="14"/>
        <v>19</v>
      </c>
      <c r="I12" s="62">
        <f t="shared" si="14"/>
        <v>35</v>
      </c>
      <c r="J12" s="62">
        <f t="shared" si="14"/>
        <v>29</v>
      </c>
      <c r="K12" s="62">
        <f t="shared" si="14"/>
        <v>27</v>
      </c>
      <c r="L12" s="62">
        <f t="shared" si="14"/>
        <v>18</v>
      </c>
      <c r="M12" s="62">
        <f t="shared" si="14"/>
        <v>10</v>
      </c>
      <c r="N12" s="62">
        <f t="shared" si="14"/>
        <v>10</v>
      </c>
      <c r="O12" s="62">
        <f t="shared" si="14"/>
        <v>55</v>
      </c>
      <c r="P12" s="66">
        <f t="shared" si="4"/>
        <v>303</v>
      </c>
      <c r="Q12" s="66">
        <f t="shared" si="5"/>
        <v>248</v>
      </c>
      <c r="R12" s="51"/>
      <c r="S12" s="8"/>
      <c r="T12" s="51" t="str">
        <f t="shared" si="6"/>
        <v>平成27年</v>
      </c>
      <c r="U12" s="68">
        <f>C12/$Q$12*100</f>
        <v>7.2580645161290329</v>
      </c>
      <c r="V12" s="68">
        <f t="shared" ref="V12:AF12" si="15">D12/$Q$12*100</f>
        <v>10.080645161290322</v>
      </c>
      <c r="W12" s="68">
        <f t="shared" si="15"/>
        <v>8.870967741935484</v>
      </c>
      <c r="X12" s="68">
        <f t="shared" si="15"/>
        <v>10.483870967741936</v>
      </c>
      <c r="Y12" s="68">
        <f t="shared" si="15"/>
        <v>3.6290322580645165</v>
      </c>
      <c r="Z12" s="68">
        <f t="shared" si="15"/>
        <v>7.661290322580645</v>
      </c>
      <c r="AA12" s="68">
        <f t="shared" si="15"/>
        <v>14.112903225806454</v>
      </c>
      <c r="AB12" s="68">
        <f t="shared" si="15"/>
        <v>11.693548387096774</v>
      </c>
      <c r="AC12" s="68">
        <f t="shared" si="15"/>
        <v>10.887096774193548</v>
      </c>
      <c r="AD12" s="68">
        <f t="shared" si="15"/>
        <v>7.2580645161290329</v>
      </c>
      <c r="AE12" s="68">
        <f t="shared" si="15"/>
        <v>4.032258064516129</v>
      </c>
      <c r="AF12" s="68">
        <f t="shared" si="15"/>
        <v>4.032258064516129</v>
      </c>
      <c r="AG12" s="68">
        <f t="shared" si="2"/>
        <v>100.00000000000001</v>
      </c>
    </row>
    <row r="13" spans="1:33" x14ac:dyDescent="0.15">
      <c r="A13" s="51" t="s">
        <v>163</v>
      </c>
      <c r="B13" s="77" t="s">
        <v>164</v>
      </c>
      <c r="C13" s="62">
        <f t="shared" ref="C13:O13" si="16">C27+C41</f>
        <v>13</v>
      </c>
      <c r="D13" s="62">
        <f t="shared" si="16"/>
        <v>11</v>
      </c>
      <c r="E13" s="62">
        <f t="shared" si="16"/>
        <v>24</v>
      </c>
      <c r="F13" s="62">
        <f t="shared" si="16"/>
        <v>22</v>
      </c>
      <c r="G13" s="62">
        <f t="shared" si="16"/>
        <v>11</v>
      </c>
      <c r="H13" s="62">
        <f t="shared" si="16"/>
        <v>23</v>
      </c>
      <c r="I13" s="62">
        <f t="shared" si="16"/>
        <v>34</v>
      </c>
      <c r="J13" s="62">
        <f t="shared" si="16"/>
        <v>22</v>
      </c>
      <c r="K13" s="62">
        <f t="shared" si="16"/>
        <v>22</v>
      </c>
      <c r="L13" s="62">
        <f t="shared" si="16"/>
        <v>10</v>
      </c>
      <c r="M13" s="62">
        <f t="shared" si="16"/>
        <v>5</v>
      </c>
      <c r="N13" s="62">
        <f t="shared" si="16"/>
        <v>6</v>
      </c>
      <c r="O13" s="62">
        <f t="shared" si="16"/>
        <v>99</v>
      </c>
      <c r="P13" s="66">
        <f t="shared" si="4"/>
        <v>302</v>
      </c>
      <c r="Q13" s="66">
        <f t="shared" si="5"/>
        <v>203</v>
      </c>
      <c r="R13" s="51"/>
      <c r="S13" s="8"/>
      <c r="T13" s="51" t="str">
        <f t="shared" si="6"/>
        <v>平成28年</v>
      </c>
      <c r="U13" s="68">
        <f>C13/$Q$13*100</f>
        <v>6.403940886699508</v>
      </c>
      <c r="V13" s="68">
        <f t="shared" ref="V13:AF13" si="17">D13/$Q$13*100</f>
        <v>5.4187192118226601</v>
      </c>
      <c r="W13" s="68">
        <f t="shared" si="17"/>
        <v>11.822660098522167</v>
      </c>
      <c r="X13" s="68">
        <f t="shared" si="17"/>
        <v>10.83743842364532</v>
      </c>
      <c r="Y13" s="68">
        <f t="shared" si="17"/>
        <v>5.4187192118226601</v>
      </c>
      <c r="Z13" s="68">
        <f t="shared" si="17"/>
        <v>11.330049261083744</v>
      </c>
      <c r="AA13" s="68">
        <f t="shared" si="17"/>
        <v>16.748768472906402</v>
      </c>
      <c r="AB13" s="68">
        <f t="shared" si="17"/>
        <v>10.83743842364532</v>
      </c>
      <c r="AC13" s="68">
        <f t="shared" si="17"/>
        <v>10.83743842364532</v>
      </c>
      <c r="AD13" s="68">
        <f t="shared" si="17"/>
        <v>4.9261083743842367</v>
      </c>
      <c r="AE13" s="68">
        <f t="shared" si="17"/>
        <v>2.4630541871921183</v>
      </c>
      <c r="AF13" s="68">
        <f t="shared" si="17"/>
        <v>2.9556650246305418</v>
      </c>
      <c r="AG13" s="68">
        <f t="shared" ref="AG13" si="18">SUM(U13:AF13)</f>
        <v>100.00000000000001</v>
      </c>
    </row>
    <row r="14" spans="1:33" x14ac:dyDescent="0.15">
      <c r="A14" s="51" t="s">
        <v>169</v>
      </c>
      <c r="B14" s="77" t="s">
        <v>170</v>
      </c>
      <c r="C14" s="62">
        <f t="shared" ref="C14:O14" si="19">C28+C42</f>
        <v>9</v>
      </c>
      <c r="D14" s="62">
        <f t="shared" si="19"/>
        <v>13</v>
      </c>
      <c r="E14" s="62">
        <f t="shared" si="19"/>
        <v>23</v>
      </c>
      <c r="F14" s="62">
        <f t="shared" si="19"/>
        <v>13</v>
      </c>
      <c r="G14" s="62">
        <f t="shared" si="19"/>
        <v>13</v>
      </c>
      <c r="H14" s="62">
        <f t="shared" si="19"/>
        <v>30</v>
      </c>
      <c r="I14" s="62">
        <f t="shared" si="19"/>
        <v>20</v>
      </c>
      <c r="J14" s="62">
        <f t="shared" si="19"/>
        <v>12</v>
      </c>
      <c r="K14" s="62">
        <f t="shared" si="19"/>
        <v>26</v>
      </c>
      <c r="L14" s="62">
        <f t="shared" si="19"/>
        <v>16</v>
      </c>
      <c r="M14" s="62">
        <f t="shared" si="19"/>
        <v>5</v>
      </c>
      <c r="N14" s="62">
        <f t="shared" si="19"/>
        <v>8</v>
      </c>
      <c r="O14" s="62">
        <f t="shared" si="19"/>
        <v>76</v>
      </c>
      <c r="P14" s="66">
        <f t="shared" si="4"/>
        <v>264</v>
      </c>
      <c r="Q14" s="66">
        <f t="shared" si="5"/>
        <v>188</v>
      </c>
      <c r="R14" s="51"/>
      <c r="S14" s="8"/>
      <c r="T14" s="51" t="str">
        <f t="shared" si="6"/>
        <v>平成29年</v>
      </c>
      <c r="U14" s="68">
        <f t="shared" ref="U14:AF14" si="20">C14/$Q$14*100</f>
        <v>4.7872340425531918</v>
      </c>
      <c r="V14" s="68">
        <f t="shared" si="20"/>
        <v>6.9148936170212769</v>
      </c>
      <c r="W14" s="68">
        <f t="shared" si="20"/>
        <v>12.23404255319149</v>
      </c>
      <c r="X14" s="68">
        <f t="shared" si="20"/>
        <v>6.9148936170212769</v>
      </c>
      <c r="Y14" s="68">
        <f t="shared" si="20"/>
        <v>6.9148936170212769</v>
      </c>
      <c r="Z14" s="68">
        <f t="shared" si="20"/>
        <v>15.957446808510639</v>
      </c>
      <c r="AA14" s="68">
        <f t="shared" si="20"/>
        <v>10.638297872340425</v>
      </c>
      <c r="AB14" s="68">
        <f t="shared" si="20"/>
        <v>6.3829787234042552</v>
      </c>
      <c r="AC14" s="68">
        <f t="shared" si="20"/>
        <v>13.829787234042554</v>
      </c>
      <c r="AD14" s="68">
        <f t="shared" si="20"/>
        <v>8.5106382978723403</v>
      </c>
      <c r="AE14" s="68">
        <f t="shared" si="20"/>
        <v>2.6595744680851063</v>
      </c>
      <c r="AF14" s="68">
        <f t="shared" si="20"/>
        <v>4.2553191489361701</v>
      </c>
      <c r="AG14" s="68">
        <f>SUM(U14:AF14)</f>
        <v>100</v>
      </c>
    </row>
    <row r="15" spans="1:33" x14ac:dyDescent="0.15">
      <c r="A15" s="51" t="s">
        <v>171</v>
      </c>
      <c r="B15" s="77" t="s">
        <v>172</v>
      </c>
      <c r="C15" s="62">
        <f t="shared" ref="C15:O15" si="21">C29+C43</f>
        <v>15</v>
      </c>
      <c r="D15" s="62">
        <f t="shared" si="21"/>
        <v>18</v>
      </c>
      <c r="E15" s="62">
        <f t="shared" si="21"/>
        <v>32</v>
      </c>
      <c r="F15" s="62">
        <f t="shared" si="21"/>
        <v>14</v>
      </c>
      <c r="G15" s="62">
        <f t="shared" si="21"/>
        <v>11</v>
      </c>
      <c r="H15" s="62">
        <f t="shared" si="21"/>
        <v>19</v>
      </c>
      <c r="I15" s="62">
        <f t="shared" si="21"/>
        <v>13</v>
      </c>
      <c r="J15" s="62">
        <f t="shared" si="21"/>
        <v>28</v>
      </c>
      <c r="K15" s="62">
        <f t="shared" si="21"/>
        <v>19</v>
      </c>
      <c r="L15" s="62">
        <f t="shared" si="21"/>
        <v>18</v>
      </c>
      <c r="M15" s="62">
        <f t="shared" si="21"/>
        <v>9</v>
      </c>
      <c r="N15" s="62">
        <f t="shared" si="21"/>
        <v>6</v>
      </c>
      <c r="O15" s="62">
        <f t="shared" si="21"/>
        <v>60</v>
      </c>
      <c r="P15" s="66">
        <f t="shared" si="4"/>
        <v>262</v>
      </c>
      <c r="Q15" s="66">
        <f t="shared" si="5"/>
        <v>202</v>
      </c>
      <c r="R15" s="51"/>
      <c r="S15" s="8"/>
      <c r="T15" s="51" t="str">
        <f t="shared" si="6"/>
        <v>平成30年</v>
      </c>
      <c r="U15" s="68">
        <f>C15/$Q$15*100</f>
        <v>7.4257425742574252</v>
      </c>
      <c r="V15" s="68">
        <f t="shared" ref="V15:AF15" si="22">D15/$Q$15*100</f>
        <v>8.9108910891089099</v>
      </c>
      <c r="W15" s="68">
        <f t="shared" si="22"/>
        <v>15.841584158415841</v>
      </c>
      <c r="X15" s="68">
        <f t="shared" si="22"/>
        <v>6.9306930693069315</v>
      </c>
      <c r="Y15" s="68">
        <f t="shared" si="22"/>
        <v>5.4455445544554459</v>
      </c>
      <c r="Z15" s="68">
        <f t="shared" si="22"/>
        <v>9.4059405940594054</v>
      </c>
      <c r="AA15" s="68">
        <f t="shared" si="22"/>
        <v>6.435643564356436</v>
      </c>
      <c r="AB15" s="68">
        <f t="shared" si="22"/>
        <v>13.861386138613863</v>
      </c>
      <c r="AC15" s="68">
        <f t="shared" si="22"/>
        <v>9.4059405940594054</v>
      </c>
      <c r="AD15" s="68">
        <f t="shared" si="22"/>
        <v>8.9108910891089099</v>
      </c>
      <c r="AE15" s="68">
        <f t="shared" si="22"/>
        <v>4.455445544554455</v>
      </c>
      <c r="AF15" s="68">
        <f t="shared" si="22"/>
        <v>2.9702970297029703</v>
      </c>
      <c r="AG15" s="68">
        <f t="shared" ref="AG15" si="23">SUM(U15:AF15)</f>
        <v>100.00000000000001</v>
      </c>
    </row>
    <row r="16" spans="1:33" x14ac:dyDescent="0.15">
      <c r="A16" s="51" t="s">
        <v>202</v>
      </c>
      <c r="B16" s="77" t="s">
        <v>210</v>
      </c>
      <c r="C16" s="62">
        <f t="shared" ref="C16:O16" si="24">C30+C44</f>
        <v>13</v>
      </c>
      <c r="D16" s="62">
        <f t="shared" si="24"/>
        <v>9</v>
      </c>
      <c r="E16" s="62">
        <f t="shared" si="24"/>
        <v>20</v>
      </c>
      <c r="F16" s="62">
        <f t="shared" si="24"/>
        <v>25</v>
      </c>
      <c r="G16" s="62">
        <f t="shared" si="24"/>
        <v>11</v>
      </c>
      <c r="H16" s="62">
        <f t="shared" si="24"/>
        <v>30</v>
      </c>
      <c r="I16" s="62">
        <f t="shared" si="24"/>
        <v>23</v>
      </c>
      <c r="J16" s="62">
        <f t="shared" si="24"/>
        <v>25</v>
      </c>
      <c r="K16" s="62">
        <f t="shared" si="24"/>
        <v>18</v>
      </c>
      <c r="L16" s="62">
        <f t="shared" si="24"/>
        <v>14</v>
      </c>
      <c r="M16" s="62">
        <f t="shared" si="24"/>
        <v>12</v>
      </c>
      <c r="N16" s="62">
        <f t="shared" si="24"/>
        <v>7</v>
      </c>
      <c r="O16" s="62">
        <f t="shared" si="24"/>
        <v>59</v>
      </c>
      <c r="P16" s="66">
        <f t="shared" ref="P16:P17" si="25">SUM(C16:O16)</f>
        <v>266</v>
      </c>
      <c r="Q16" s="66">
        <f t="shared" ref="Q16:Q17" si="26">SUM(C16:N16)</f>
        <v>207</v>
      </c>
      <c r="R16" s="51"/>
      <c r="S16" s="8"/>
      <c r="T16" s="51" t="str">
        <f t="shared" ref="T16:T17" si="27">A16</f>
        <v>令和元年</v>
      </c>
      <c r="U16" s="68">
        <f t="shared" ref="U16:AC16" si="28">C16/$Q$16*100</f>
        <v>6.2801932367149762</v>
      </c>
      <c r="V16" s="68">
        <f t="shared" si="28"/>
        <v>4.3478260869565215</v>
      </c>
      <c r="W16" s="68">
        <f t="shared" si="28"/>
        <v>9.6618357487922708</v>
      </c>
      <c r="X16" s="68">
        <f t="shared" si="28"/>
        <v>12.077294685990339</v>
      </c>
      <c r="Y16" s="68">
        <f t="shared" si="28"/>
        <v>5.3140096618357484</v>
      </c>
      <c r="Z16" s="68">
        <f t="shared" si="28"/>
        <v>14.492753623188406</v>
      </c>
      <c r="AA16" s="68">
        <f t="shared" si="28"/>
        <v>11.111111111111111</v>
      </c>
      <c r="AB16" s="68">
        <f t="shared" si="28"/>
        <v>12.077294685990339</v>
      </c>
      <c r="AC16" s="68">
        <f t="shared" si="28"/>
        <v>8.695652173913043</v>
      </c>
      <c r="AD16" s="68">
        <f>L16/$Q$17*100</f>
        <v>6.7632850241545892</v>
      </c>
      <c r="AE16" s="68">
        <f>M16/$Q$16*100</f>
        <v>5.7971014492753623</v>
      </c>
      <c r="AF16" s="68">
        <f>N16/$Q$16*100</f>
        <v>3.3816425120772946</v>
      </c>
      <c r="AG16" s="68">
        <f t="shared" ref="AG16:AG17" si="29">SUM(U16:AF16)</f>
        <v>99.999999999999986</v>
      </c>
    </row>
    <row r="17" spans="1:33" x14ac:dyDescent="0.15">
      <c r="A17" s="51" t="s">
        <v>203</v>
      </c>
      <c r="B17" s="77" t="s">
        <v>209</v>
      </c>
      <c r="C17" s="62">
        <f t="shared" ref="C17:O17" si="30">C31+C45</f>
        <v>12</v>
      </c>
      <c r="D17" s="62">
        <f t="shared" si="30"/>
        <v>12</v>
      </c>
      <c r="E17" s="62">
        <f t="shared" si="30"/>
        <v>27</v>
      </c>
      <c r="F17" s="62">
        <f t="shared" si="30"/>
        <v>21</v>
      </c>
      <c r="G17" s="62">
        <f t="shared" si="30"/>
        <v>20</v>
      </c>
      <c r="H17" s="62">
        <f t="shared" si="30"/>
        <v>15</v>
      </c>
      <c r="I17" s="62">
        <f t="shared" si="30"/>
        <v>24</v>
      </c>
      <c r="J17" s="62">
        <f t="shared" si="30"/>
        <v>32</v>
      </c>
      <c r="K17" s="62">
        <f t="shared" si="30"/>
        <v>16</v>
      </c>
      <c r="L17" s="62">
        <f t="shared" si="30"/>
        <v>13</v>
      </c>
      <c r="M17" s="62">
        <f t="shared" si="30"/>
        <v>9</v>
      </c>
      <c r="N17" s="62">
        <f t="shared" si="30"/>
        <v>6</v>
      </c>
      <c r="O17" s="62">
        <f t="shared" si="30"/>
        <v>58</v>
      </c>
      <c r="P17" s="66">
        <f t="shared" si="25"/>
        <v>265</v>
      </c>
      <c r="Q17" s="66">
        <f t="shared" si="26"/>
        <v>207</v>
      </c>
      <c r="R17" s="51"/>
      <c r="S17" s="8"/>
      <c r="T17" s="51" t="str">
        <f t="shared" si="27"/>
        <v>令和2年</v>
      </c>
      <c r="U17" s="68">
        <f t="shared" ref="U17:AC17" si="31">C17/$Q$17*100</f>
        <v>5.7971014492753623</v>
      </c>
      <c r="V17" s="68">
        <f t="shared" si="31"/>
        <v>5.7971014492753623</v>
      </c>
      <c r="W17" s="68">
        <f t="shared" si="31"/>
        <v>13.043478260869565</v>
      </c>
      <c r="X17" s="68">
        <f t="shared" si="31"/>
        <v>10.144927536231885</v>
      </c>
      <c r="Y17" s="68">
        <f t="shared" si="31"/>
        <v>9.6618357487922708</v>
      </c>
      <c r="Z17" s="68">
        <f t="shared" si="31"/>
        <v>7.2463768115942031</v>
      </c>
      <c r="AA17" s="68">
        <f t="shared" si="31"/>
        <v>11.594202898550725</v>
      </c>
      <c r="AB17" s="68">
        <f t="shared" si="31"/>
        <v>15.458937198067632</v>
      </c>
      <c r="AC17" s="68">
        <f t="shared" si="31"/>
        <v>7.7294685990338161</v>
      </c>
      <c r="AD17" s="68">
        <f>L17/$Q$17*100</f>
        <v>6.2801932367149762</v>
      </c>
      <c r="AE17" s="68">
        <f>M17/$Q$17*100</f>
        <v>4.3478260869565215</v>
      </c>
      <c r="AF17" s="68">
        <f>N17/$Q$17*100</f>
        <v>2.8985507246376812</v>
      </c>
      <c r="AG17" s="68">
        <f t="shared" si="29"/>
        <v>100.00000000000001</v>
      </c>
    </row>
    <row r="18" spans="1:33" x14ac:dyDescent="0.15">
      <c r="P18" s="1"/>
      <c r="Q18" s="1"/>
      <c r="S18" s="8"/>
      <c r="AG18" s="1"/>
    </row>
    <row r="19" spans="1:33" x14ac:dyDescent="0.15">
      <c r="A19" s="7" t="s">
        <v>118</v>
      </c>
      <c r="B19" s="7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3"/>
      <c r="Q19" s="33"/>
      <c r="S19" s="8"/>
      <c r="T19" s="7" t="s">
        <v>121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33"/>
    </row>
    <row r="20" spans="1:33" ht="15" customHeight="1" x14ac:dyDescent="0.15">
      <c r="A20" s="72"/>
      <c r="B20" s="82"/>
      <c r="C20" s="19" t="s">
        <v>42</v>
      </c>
      <c r="D20" s="19" t="s">
        <v>43</v>
      </c>
      <c r="E20" s="30" t="s">
        <v>44</v>
      </c>
      <c r="F20" s="12" t="s">
        <v>45</v>
      </c>
      <c r="G20" s="31" t="s">
        <v>46</v>
      </c>
      <c r="H20" s="31" t="s">
        <v>47</v>
      </c>
      <c r="I20" s="31" t="s">
        <v>48</v>
      </c>
      <c r="J20" s="32" t="s">
        <v>49</v>
      </c>
      <c r="K20" s="32" t="s">
        <v>50</v>
      </c>
      <c r="L20" s="32" t="s">
        <v>51</v>
      </c>
      <c r="M20" s="32" t="s">
        <v>52</v>
      </c>
      <c r="N20" s="32" t="s">
        <v>53</v>
      </c>
      <c r="O20" s="32" t="s">
        <v>8</v>
      </c>
      <c r="P20" s="29" t="s">
        <v>9</v>
      </c>
      <c r="Q20" s="53" t="s">
        <v>72</v>
      </c>
      <c r="S20" s="8"/>
      <c r="T20" s="18"/>
      <c r="U20" s="19" t="s">
        <v>42</v>
      </c>
      <c r="V20" s="19" t="s">
        <v>43</v>
      </c>
      <c r="W20" s="30" t="s">
        <v>44</v>
      </c>
      <c r="X20" s="12" t="s">
        <v>45</v>
      </c>
      <c r="Y20" s="31" t="s">
        <v>46</v>
      </c>
      <c r="Z20" s="31" t="s">
        <v>47</v>
      </c>
      <c r="AA20" s="31" t="s">
        <v>48</v>
      </c>
      <c r="AB20" s="32" t="s">
        <v>49</v>
      </c>
      <c r="AC20" s="32" t="s">
        <v>50</v>
      </c>
      <c r="AD20" s="32" t="s">
        <v>51</v>
      </c>
      <c r="AE20" s="32" t="s">
        <v>52</v>
      </c>
      <c r="AF20" s="32" t="s">
        <v>53</v>
      </c>
      <c r="AG20" s="29" t="s">
        <v>9</v>
      </c>
    </row>
    <row r="21" spans="1:33" x14ac:dyDescent="0.15">
      <c r="A21" s="51" t="str">
        <f>A7</f>
        <v>平成22年</v>
      </c>
      <c r="B21" s="77" t="str">
        <f>B7</f>
        <v>Ｈ22年</v>
      </c>
      <c r="C21" s="61">
        <v>31</v>
      </c>
      <c r="D21" s="61">
        <v>12</v>
      </c>
      <c r="E21" s="73">
        <v>30</v>
      </c>
      <c r="F21" s="73">
        <v>22</v>
      </c>
      <c r="G21" s="73">
        <v>18</v>
      </c>
      <c r="H21" s="73">
        <v>19</v>
      </c>
      <c r="I21" s="61">
        <v>21</v>
      </c>
      <c r="J21" s="61">
        <v>18</v>
      </c>
      <c r="K21" s="61">
        <v>21</v>
      </c>
      <c r="L21" s="61">
        <v>20</v>
      </c>
      <c r="M21" s="61">
        <v>12</v>
      </c>
      <c r="N21" s="61">
        <v>13</v>
      </c>
      <c r="O21" s="61">
        <v>47</v>
      </c>
      <c r="P21" s="65">
        <f t="shared" ref="P21:P29" si="32">SUM(C21:O21)</f>
        <v>284</v>
      </c>
      <c r="Q21" s="65">
        <f t="shared" ref="Q21:Q29" si="33">SUM(C21:N21)</f>
        <v>237</v>
      </c>
      <c r="R21" s="51"/>
      <c r="S21" s="8"/>
      <c r="T21" s="60" t="str">
        <f>A21</f>
        <v>平成22年</v>
      </c>
      <c r="U21" s="67">
        <f>C21/$Q$21*100</f>
        <v>13.080168776371309</v>
      </c>
      <c r="V21" s="67">
        <f t="shared" ref="V21:AF21" si="34">D21/$Q$21*100</f>
        <v>5.0632911392405067</v>
      </c>
      <c r="W21" s="67">
        <f t="shared" si="34"/>
        <v>12.658227848101266</v>
      </c>
      <c r="X21" s="67">
        <f t="shared" si="34"/>
        <v>9.2827004219409286</v>
      </c>
      <c r="Y21" s="67">
        <f t="shared" si="34"/>
        <v>7.59493670886076</v>
      </c>
      <c r="Z21" s="67">
        <f t="shared" si="34"/>
        <v>8.0168776371308024</v>
      </c>
      <c r="AA21" s="67">
        <f t="shared" si="34"/>
        <v>8.8607594936708853</v>
      </c>
      <c r="AB21" s="67">
        <f t="shared" si="34"/>
        <v>7.59493670886076</v>
      </c>
      <c r="AC21" s="67">
        <f t="shared" si="34"/>
        <v>8.8607594936708853</v>
      </c>
      <c r="AD21" s="67">
        <f t="shared" si="34"/>
        <v>8.4388185654008439</v>
      </c>
      <c r="AE21" s="67">
        <f t="shared" si="34"/>
        <v>5.0632911392405067</v>
      </c>
      <c r="AF21" s="67">
        <f t="shared" si="34"/>
        <v>5.485232067510549</v>
      </c>
      <c r="AG21" s="67">
        <f t="shared" ref="AG21:AG26" si="35">SUM(U21:AF21)</f>
        <v>99.999999999999986</v>
      </c>
    </row>
    <row r="22" spans="1:33" x14ac:dyDescent="0.15">
      <c r="A22" s="51" t="str">
        <f t="shared" ref="A22:B22" si="36">A8</f>
        <v>平成23年</v>
      </c>
      <c r="B22" s="77" t="str">
        <f t="shared" si="36"/>
        <v>Ｈ23年</v>
      </c>
      <c r="C22" s="62">
        <v>32</v>
      </c>
      <c r="D22" s="62">
        <v>10</v>
      </c>
      <c r="E22" s="74">
        <v>28</v>
      </c>
      <c r="F22" s="74">
        <v>19</v>
      </c>
      <c r="G22" s="74">
        <v>20</v>
      </c>
      <c r="H22" s="74">
        <v>24</v>
      </c>
      <c r="I22" s="62">
        <v>10</v>
      </c>
      <c r="J22" s="62">
        <v>23</v>
      </c>
      <c r="K22" s="62">
        <v>27</v>
      </c>
      <c r="L22" s="62">
        <v>17</v>
      </c>
      <c r="M22" s="62">
        <v>5</v>
      </c>
      <c r="N22" s="62">
        <v>12</v>
      </c>
      <c r="O22" s="62">
        <v>47</v>
      </c>
      <c r="P22" s="66">
        <f t="shared" si="32"/>
        <v>274</v>
      </c>
      <c r="Q22" s="66">
        <f t="shared" si="33"/>
        <v>227</v>
      </c>
      <c r="R22" s="51"/>
      <c r="S22" s="8"/>
      <c r="T22" s="51" t="str">
        <f t="shared" ref="T22:T29" si="37">A22</f>
        <v>平成23年</v>
      </c>
      <c r="U22" s="68">
        <f>C22/$Q$22*100</f>
        <v>14.096916299559473</v>
      </c>
      <c r="V22" s="68">
        <f t="shared" ref="V22:AF22" si="38">D22/$Q$22*100</f>
        <v>4.4052863436123353</v>
      </c>
      <c r="W22" s="68">
        <f t="shared" si="38"/>
        <v>12.334801762114537</v>
      </c>
      <c r="X22" s="68">
        <f t="shared" si="38"/>
        <v>8.3700440528634363</v>
      </c>
      <c r="Y22" s="68">
        <f t="shared" si="38"/>
        <v>8.8105726872246706</v>
      </c>
      <c r="Z22" s="68">
        <f t="shared" si="38"/>
        <v>10.572687224669604</v>
      </c>
      <c r="AA22" s="68">
        <f t="shared" si="38"/>
        <v>4.4052863436123353</v>
      </c>
      <c r="AB22" s="68">
        <f t="shared" si="38"/>
        <v>10.13215859030837</v>
      </c>
      <c r="AC22" s="68">
        <f t="shared" si="38"/>
        <v>11.894273127753303</v>
      </c>
      <c r="AD22" s="68">
        <f t="shared" si="38"/>
        <v>7.4889867841409687</v>
      </c>
      <c r="AE22" s="68">
        <f t="shared" si="38"/>
        <v>2.2026431718061676</v>
      </c>
      <c r="AF22" s="68">
        <f t="shared" si="38"/>
        <v>5.286343612334802</v>
      </c>
      <c r="AG22" s="68">
        <f t="shared" si="35"/>
        <v>100</v>
      </c>
    </row>
    <row r="23" spans="1:33" x14ac:dyDescent="0.15">
      <c r="A23" s="51" t="str">
        <f t="shared" ref="A23:B23" si="39">A9</f>
        <v>平成24年</v>
      </c>
      <c r="B23" s="77" t="str">
        <f t="shared" si="39"/>
        <v>Ｈ24年</v>
      </c>
      <c r="C23" s="62">
        <v>32</v>
      </c>
      <c r="D23" s="62">
        <v>16</v>
      </c>
      <c r="E23" s="74">
        <v>18</v>
      </c>
      <c r="F23" s="74">
        <v>18</v>
      </c>
      <c r="G23" s="74">
        <v>9</v>
      </c>
      <c r="H23" s="74">
        <v>16</v>
      </c>
      <c r="I23" s="62">
        <v>17</v>
      </c>
      <c r="J23" s="62">
        <v>23</v>
      </c>
      <c r="K23" s="62">
        <v>19</v>
      </c>
      <c r="L23" s="62">
        <v>9</v>
      </c>
      <c r="M23" s="62">
        <v>4</v>
      </c>
      <c r="N23" s="62">
        <v>10</v>
      </c>
      <c r="O23" s="62">
        <v>50</v>
      </c>
      <c r="P23" s="66">
        <f t="shared" si="32"/>
        <v>241</v>
      </c>
      <c r="Q23" s="66">
        <f t="shared" si="33"/>
        <v>191</v>
      </c>
      <c r="R23" s="51"/>
      <c r="S23" s="8"/>
      <c r="T23" s="51" t="str">
        <f t="shared" si="37"/>
        <v>平成24年</v>
      </c>
      <c r="U23" s="68">
        <f>C23/$Q$23*100</f>
        <v>16.753926701570681</v>
      </c>
      <c r="V23" s="68">
        <f t="shared" ref="V23:AF23" si="40">D23/$Q$23*100</f>
        <v>8.3769633507853403</v>
      </c>
      <c r="W23" s="68">
        <f t="shared" si="40"/>
        <v>9.4240837696335085</v>
      </c>
      <c r="X23" s="68">
        <f t="shared" si="40"/>
        <v>9.4240837696335085</v>
      </c>
      <c r="Y23" s="68">
        <f t="shared" si="40"/>
        <v>4.7120418848167542</v>
      </c>
      <c r="Z23" s="68">
        <f t="shared" si="40"/>
        <v>8.3769633507853403</v>
      </c>
      <c r="AA23" s="68">
        <f t="shared" si="40"/>
        <v>8.9005235602094235</v>
      </c>
      <c r="AB23" s="68">
        <f t="shared" si="40"/>
        <v>12.041884816753926</v>
      </c>
      <c r="AC23" s="68">
        <f t="shared" si="40"/>
        <v>9.9476439790575917</v>
      </c>
      <c r="AD23" s="68">
        <f t="shared" si="40"/>
        <v>4.7120418848167542</v>
      </c>
      <c r="AE23" s="68">
        <f t="shared" si="40"/>
        <v>2.0942408376963351</v>
      </c>
      <c r="AF23" s="68">
        <f t="shared" si="40"/>
        <v>5.2356020942408374</v>
      </c>
      <c r="AG23" s="68">
        <f t="shared" si="35"/>
        <v>100</v>
      </c>
    </row>
    <row r="24" spans="1:33" x14ac:dyDescent="0.15">
      <c r="A24" s="51" t="str">
        <f t="shared" ref="A24:B24" si="41">A10</f>
        <v>平成25年</v>
      </c>
      <c r="B24" s="77" t="str">
        <f t="shared" si="41"/>
        <v>Ｈ25年</v>
      </c>
      <c r="C24" s="62">
        <v>25</v>
      </c>
      <c r="D24" s="62">
        <v>10</v>
      </c>
      <c r="E24" s="74">
        <v>16</v>
      </c>
      <c r="F24" s="74">
        <v>19</v>
      </c>
      <c r="G24" s="74">
        <v>17</v>
      </c>
      <c r="H24" s="74">
        <v>16</v>
      </c>
      <c r="I24" s="62">
        <v>21</v>
      </c>
      <c r="J24" s="62">
        <v>24</v>
      </c>
      <c r="K24" s="62">
        <v>17</v>
      </c>
      <c r="L24" s="62">
        <v>10</v>
      </c>
      <c r="M24" s="62">
        <v>10</v>
      </c>
      <c r="N24" s="62">
        <v>19</v>
      </c>
      <c r="O24" s="62">
        <v>55</v>
      </c>
      <c r="P24" s="66">
        <f t="shared" si="32"/>
        <v>259</v>
      </c>
      <c r="Q24" s="66">
        <f t="shared" si="33"/>
        <v>204</v>
      </c>
      <c r="R24" s="51"/>
      <c r="S24" s="8"/>
      <c r="T24" s="51" t="str">
        <f t="shared" si="37"/>
        <v>平成25年</v>
      </c>
      <c r="U24" s="68">
        <f>C24/$Q$24*100</f>
        <v>12.254901960784313</v>
      </c>
      <c r="V24" s="68">
        <f t="shared" ref="V24:AF24" si="42">D24/$Q$24*100</f>
        <v>4.9019607843137258</v>
      </c>
      <c r="W24" s="68">
        <f t="shared" si="42"/>
        <v>7.8431372549019605</v>
      </c>
      <c r="X24" s="68">
        <f t="shared" si="42"/>
        <v>9.3137254901960791</v>
      </c>
      <c r="Y24" s="68">
        <f t="shared" si="42"/>
        <v>8.3333333333333321</v>
      </c>
      <c r="Z24" s="68">
        <f t="shared" si="42"/>
        <v>7.8431372549019605</v>
      </c>
      <c r="AA24" s="68">
        <f t="shared" si="42"/>
        <v>10.294117647058822</v>
      </c>
      <c r="AB24" s="68">
        <f t="shared" si="42"/>
        <v>11.76470588235294</v>
      </c>
      <c r="AC24" s="68">
        <f t="shared" si="42"/>
        <v>8.3333333333333321</v>
      </c>
      <c r="AD24" s="68">
        <f t="shared" si="42"/>
        <v>4.9019607843137258</v>
      </c>
      <c r="AE24" s="68">
        <f t="shared" si="42"/>
        <v>4.9019607843137258</v>
      </c>
      <c r="AF24" s="68">
        <f t="shared" si="42"/>
        <v>9.3137254901960791</v>
      </c>
      <c r="AG24" s="68">
        <f t="shared" si="35"/>
        <v>100</v>
      </c>
    </row>
    <row r="25" spans="1:33" x14ac:dyDescent="0.15">
      <c r="A25" s="51" t="str">
        <f t="shared" ref="A25:B25" si="43">A11</f>
        <v>平成26年</v>
      </c>
      <c r="B25" s="77" t="str">
        <f t="shared" si="43"/>
        <v>Ｈ26年</v>
      </c>
      <c r="C25" s="62">
        <v>20</v>
      </c>
      <c r="D25" s="62">
        <v>10</v>
      </c>
      <c r="E25" s="74">
        <v>24</v>
      </c>
      <c r="F25" s="74">
        <v>21</v>
      </c>
      <c r="G25" s="74">
        <v>9</v>
      </c>
      <c r="H25" s="74">
        <v>18</v>
      </c>
      <c r="I25" s="62">
        <v>21</v>
      </c>
      <c r="J25" s="62">
        <v>22</v>
      </c>
      <c r="K25" s="62">
        <v>20</v>
      </c>
      <c r="L25" s="62">
        <v>9</v>
      </c>
      <c r="M25" s="62">
        <v>6</v>
      </c>
      <c r="N25" s="62">
        <v>10</v>
      </c>
      <c r="O25" s="62">
        <v>46</v>
      </c>
      <c r="P25" s="66">
        <f t="shared" si="32"/>
        <v>236</v>
      </c>
      <c r="Q25" s="66">
        <f t="shared" si="33"/>
        <v>190</v>
      </c>
      <c r="R25" s="51"/>
      <c r="S25" s="8"/>
      <c r="T25" s="51" t="str">
        <f t="shared" si="37"/>
        <v>平成26年</v>
      </c>
      <c r="U25" s="68">
        <f>C25/$Q$25*100</f>
        <v>10.526315789473683</v>
      </c>
      <c r="V25" s="68">
        <f t="shared" ref="V25:AF25" si="44">D25/$Q$25*100</f>
        <v>5.2631578947368416</v>
      </c>
      <c r="W25" s="68">
        <f t="shared" si="44"/>
        <v>12.631578947368421</v>
      </c>
      <c r="X25" s="68">
        <f t="shared" si="44"/>
        <v>11.052631578947368</v>
      </c>
      <c r="Y25" s="68">
        <f t="shared" si="44"/>
        <v>4.7368421052631584</v>
      </c>
      <c r="Z25" s="68">
        <f t="shared" si="44"/>
        <v>9.4736842105263168</v>
      </c>
      <c r="AA25" s="68">
        <f t="shared" si="44"/>
        <v>11.052631578947368</v>
      </c>
      <c r="AB25" s="68">
        <f t="shared" si="44"/>
        <v>11.578947368421053</v>
      </c>
      <c r="AC25" s="68">
        <f t="shared" si="44"/>
        <v>10.526315789473683</v>
      </c>
      <c r="AD25" s="68">
        <f t="shared" si="44"/>
        <v>4.7368421052631584</v>
      </c>
      <c r="AE25" s="68">
        <f t="shared" si="44"/>
        <v>3.1578947368421053</v>
      </c>
      <c r="AF25" s="68">
        <f t="shared" si="44"/>
        <v>5.2631578947368416</v>
      </c>
      <c r="AG25" s="68">
        <f t="shared" si="35"/>
        <v>100</v>
      </c>
    </row>
    <row r="26" spans="1:33" x14ac:dyDescent="0.15">
      <c r="A26" s="51" t="str">
        <f t="shared" ref="A26:B26" si="45">A12</f>
        <v>平成27年</v>
      </c>
      <c r="B26" s="77" t="str">
        <f t="shared" si="45"/>
        <v>Ｈ27年</v>
      </c>
      <c r="C26" s="62">
        <v>14</v>
      </c>
      <c r="D26" s="62">
        <v>18</v>
      </c>
      <c r="E26" s="74">
        <v>14</v>
      </c>
      <c r="F26" s="74">
        <v>20</v>
      </c>
      <c r="G26" s="74">
        <v>8</v>
      </c>
      <c r="H26" s="74">
        <v>10</v>
      </c>
      <c r="I26" s="62">
        <v>21</v>
      </c>
      <c r="J26" s="62">
        <v>18</v>
      </c>
      <c r="K26" s="62">
        <v>17</v>
      </c>
      <c r="L26" s="62">
        <v>10</v>
      </c>
      <c r="M26" s="62">
        <v>8</v>
      </c>
      <c r="N26" s="62">
        <v>5</v>
      </c>
      <c r="O26" s="62">
        <v>38</v>
      </c>
      <c r="P26" s="66">
        <f t="shared" si="32"/>
        <v>201</v>
      </c>
      <c r="Q26" s="66">
        <f t="shared" si="33"/>
        <v>163</v>
      </c>
      <c r="R26" s="51"/>
      <c r="S26" s="8"/>
      <c r="T26" s="51" t="str">
        <f t="shared" si="37"/>
        <v>平成27年</v>
      </c>
      <c r="U26" s="68">
        <f>C26/$Q$26*100</f>
        <v>8.5889570552147241</v>
      </c>
      <c r="V26" s="68">
        <f t="shared" ref="V26:AF26" si="46">D26/$Q$26*100</f>
        <v>11.042944785276074</v>
      </c>
      <c r="W26" s="68">
        <f t="shared" si="46"/>
        <v>8.5889570552147241</v>
      </c>
      <c r="X26" s="68">
        <f t="shared" si="46"/>
        <v>12.269938650306749</v>
      </c>
      <c r="Y26" s="68">
        <f t="shared" si="46"/>
        <v>4.9079754601226995</v>
      </c>
      <c r="Z26" s="68">
        <f t="shared" si="46"/>
        <v>6.1349693251533743</v>
      </c>
      <c r="AA26" s="68">
        <f t="shared" si="46"/>
        <v>12.883435582822086</v>
      </c>
      <c r="AB26" s="68">
        <f t="shared" si="46"/>
        <v>11.042944785276074</v>
      </c>
      <c r="AC26" s="68">
        <f t="shared" si="46"/>
        <v>10.429447852760736</v>
      </c>
      <c r="AD26" s="68">
        <f t="shared" si="46"/>
        <v>6.1349693251533743</v>
      </c>
      <c r="AE26" s="68">
        <f t="shared" si="46"/>
        <v>4.9079754601226995</v>
      </c>
      <c r="AF26" s="68">
        <f t="shared" si="46"/>
        <v>3.0674846625766872</v>
      </c>
      <c r="AG26" s="68">
        <f t="shared" si="35"/>
        <v>100.00000000000001</v>
      </c>
    </row>
    <row r="27" spans="1:33" x14ac:dyDescent="0.15">
      <c r="A27" s="51" t="str">
        <f t="shared" ref="A27:B27" si="47">A13</f>
        <v>平成28年</v>
      </c>
      <c r="B27" s="77" t="str">
        <f t="shared" si="47"/>
        <v>Ｈ28年</v>
      </c>
      <c r="C27" s="62">
        <v>6</v>
      </c>
      <c r="D27" s="62">
        <v>7</v>
      </c>
      <c r="E27" s="74">
        <v>22</v>
      </c>
      <c r="F27" s="74">
        <v>18</v>
      </c>
      <c r="G27" s="74">
        <v>6</v>
      </c>
      <c r="H27" s="74">
        <v>15</v>
      </c>
      <c r="I27" s="62">
        <v>21</v>
      </c>
      <c r="J27" s="62">
        <v>15</v>
      </c>
      <c r="K27" s="62">
        <v>15</v>
      </c>
      <c r="L27" s="62">
        <v>5</v>
      </c>
      <c r="M27" s="62">
        <v>3</v>
      </c>
      <c r="N27" s="62">
        <v>4</v>
      </c>
      <c r="O27" s="62">
        <v>67</v>
      </c>
      <c r="P27" s="66">
        <f t="shared" si="32"/>
        <v>204</v>
      </c>
      <c r="Q27" s="66">
        <f t="shared" si="33"/>
        <v>137</v>
      </c>
      <c r="R27" s="51"/>
      <c r="S27" s="8"/>
      <c r="T27" s="51" t="str">
        <f t="shared" si="37"/>
        <v>平成28年</v>
      </c>
      <c r="U27" s="68">
        <f>C27/$Q$27*100</f>
        <v>4.3795620437956204</v>
      </c>
      <c r="V27" s="68">
        <f t="shared" ref="V27:AF27" si="48">D27/$Q$27*100</f>
        <v>5.1094890510948909</v>
      </c>
      <c r="W27" s="68">
        <f t="shared" si="48"/>
        <v>16.058394160583941</v>
      </c>
      <c r="X27" s="68">
        <f t="shared" si="48"/>
        <v>13.138686131386862</v>
      </c>
      <c r="Y27" s="68">
        <f t="shared" si="48"/>
        <v>4.3795620437956204</v>
      </c>
      <c r="Z27" s="68">
        <f t="shared" si="48"/>
        <v>10.948905109489052</v>
      </c>
      <c r="AA27" s="68">
        <f t="shared" si="48"/>
        <v>15.328467153284672</v>
      </c>
      <c r="AB27" s="68">
        <f t="shared" si="48"/>
        <v>10.948905109489052</v>
      </c>
      <c r="AC27" s="68">
        <f t="shared" si="48"/>
        <v>10.948905109489052</v>
      </c>
      <c r="AD27" s="68">
        <f t="shared" si="48"/>
        <v>3.6496350364963499</v>
      </c>
      <c r="AE27" s="68">
        <f t="shared" si="48"/>
        <v>2.1897810218978102</v>
      </c>
      <c r="AF27" s="68">
        <f t="shared" si="48"/>
        <v>2.9197080291970803</v>
      </c>
      <c r="AG27" s="68">
        <f t="shared" ref="AG27:AG28" si="49">SUM(U27:AF27)</f>
        <v>100</v>
      </c>
    </row>
    <row r="28" spans="1:33" x14ac:dyDescent="0.15">
      <c r="A28" s="51" t="str">
        <f>A14</f>
        <v>平成29年</v>
      </c>
      <c r="B28" s="77" t="str">
        <f>B14</f>
        <v>Ｈ29年</v>
      </c>
      <c r="C28" s="62">
        <v>9</v>
      </c>
      <c r="D28" s="62">
        <v>11</v>
      </c>
      <c r="E28" s="74">
        <v>16</v>
      </c>
      <c r="F28" s="74">
        <v>9</v>
      </c>
      <c r="G28" s="74">
        <v>7</v>
      </c>
      <c r="H28" s="74">
        <v>17</v>
      </c>
      <c r="I28" s="62">
        <v>13</v>
      </c>
      <c r="J28" s="62">
        <v>11</v>
      </c>
      <c r="K28" s="62">
        <v>20</v>
      </c>
      <c r="L28" s="62">
        <v>9</v>
      </c>
      <c r="M28" s="62">
        <v>2</v>
      </c>
      <c r="N28" s="62">
        <v>6</v>
      </c>
      <c r="O28" s="62">
        <v>45</v>
      </c>
      <c r="P28" s="66">
        <f t="shared" si="32"/>
        <v>175</v>
      </c>
      <c r="Q28" s="66">
        <f t="shared" si="33"/>
        <v>130</v>
      </c>
      <c r="R28" s="51"/>
      <c r="S28" s="8"/>
      <c r="T28" s="51" t="str">
        <f t="shared" ref="T28" si="50">A28</f>
        <v>平成29年</v>
      </c>
      <c r="U28" s="68">
        <f t="shared" ref="U28:AF28" si="51">C28/$Q$28*100</f>
        <v>6.9230769230769234</v>
      </c>
      <c r="V28" s="68">
        <f t="shared" si="51"/>
        <v>8.4615384615384617</v>
      </c>
      <c r="W28" s="68">
        <f t="shared" si="51"/>
        <v>12.307692307692308</v>
      </c>
      <c r="X28" s="68">
        <f t="shared" si="51"/>
        <v>6.9230769230769234</v>
      </c>
      <c r="Y28" s="68">
        <f t="shared" si="51"/>
        <v>5.384615384615385</v>
      </c>
      <c r="Z28" s="68">
        <f t="shared" si="51"/>
        <v>13.076923076923078</v>
      </c>
      <c r="AA28" s="68">
        <f t="shared" si="51"/>
        <v>10</v>
      </c>
      <c r="AB28" s="68">
        <f t="shared" si="51"/>
        <v>8.4615384615384617</v>
      </c>
      <c r="AC28" s="68">
        <f t="shared" si="51"/>
        <v>15.384615384615385</v>
      </c>
      <c r="AD28" s="68">
        <f t="shared" si="51"/>
        <v>6.9230769230769234</v>
      </c>
      <c r="AE28" s="68">
        <f t="shared" si="51"/>
        <v>1.5384615384615385</v>
      </c>
      <c r="AF28" s="68">
        <f t="shared" si="51"/>
        <v>4.6153846153846159</v>
      </c>
      <c r="AG28" s="68">
        <f t="shared" si="49"/>
        <v>100</v>
      </c>
    </row>
    <row r="29" spans="1:33" x14ac:dyDescent="0.15">
      <c r="A29" s="51" t="str">
        <f t="shared" ref="A29:B31" si="52">A15</f>
        <v>平成30年</v>
      </c>
      <c r="B29" s="77" t="str">
        <f>B15</f>
        <v>Ｈ30年</v>
      </c>
      <c r="C29" s="62">
        <v>10</v>
      </c>
      <c r="D29" s="62">
        <v>14</v>
      </c>
      <c r="E29" s="74">
        <v>21</v>
      </c>
      <c r="F29" s="74">
        <v>10</v>
      </c>
      <c r="G29" s="74">
        <v>9</v>
      </c>
      <c r="H29" s="74">
        <v>12</v>
      </c>
      <c r="I29" s="62">
        <v>6</v>
      </c>
      <c r="J29" s="62">
        <v>13</v>
      </c>
      <c r="K29" s="62">
        <v>13</v>
      </c>
      <c r="L29" s="62">
        <v>13</v>
      </c>
      <c r="M29" s="62">
        <v>6</v>
      </c>
      <c r="N29" s="62">
        <v>2</v>
      </c>
      <c r="O29" s="62">
        <v>42</v>
      </c>
      <c r="P29" s="66">
        <f t="shared" si="32"/>
        <v>171</v>
      </c>
      <c r="Q29" s="66">
        <f t="shared" si="33"/>
        <v>129</v>
      </c>
      <c r="R29" s="51"/>
      <c r="S29" s="8"/>
      <c r="T29" s="51" t="str">
        <f t="shared" si="37"/>
        <v>平成30年</v>
      </c>
      <c r="U29" s="68">
        <f>C29/$Q$29*100</f>
        <v>7.7519379844961236</v>
      </c>
      <c r="V29" s="68">
        <f t="shared" ref="V29:AF29" si="53">D29/$Q$29*100</f>
        <v>10.852713178294573</v>
      </c>
      <c r="W29" s="68">
        <f t="shared" si="53"/>
        <v>16.279069767441861</v>
      </c>
      <c r="X29" s="68">
        <f t="shared" si="53"/>
        <v>7.7519379844961236</v>
      </c>
      <c r="Y29" s="68">
        <f t="shared" si="53"/>
        <v>6.9767441860465116</v>
      </c>
      <c r="Z29" s="68">
        <f t="shared" si="53"/>
        <v>9.3023255813953494</v>
      </c>
      <c r="AA29" s="68">
        <f t="shared" si="53"/>
        <v>4.6511627906976747</v>
      </c>
      <c r="AB29" s="68">
        <f t="shared" si="53"/>
        <v>10.077519379844961</v>
      </c>
      <c r="AC29" s="68">
        <f t="shared" si="53"/>
        <v>10.077519379844961</v>
      </c>
      <c r="AD29" s="68">
        <f t="shared" si="53"/>
        <v>10.077519379844961</v>
      </c>
      <c r="AE29" s="68">
        <f t="shared" si="53"/>
        <v>4.6511627906976747</v>
      </c>
      <c r="AF29" s="68">
        <f t="shared" si="53"/>
        <v>1.5503875968992249</v>
      </c>
      <c r="AG29" s="68">
        <f>SUM(U29:AF29)</f>
        <v>99.999999999999986</v>
      </c>
    </row>
    <row r="30" spans="1:33" x14ac:dyDescent="0.15">
      <c r="A30" s="51" t="str">
        <f t="shared" si="52"/>
        <v>令和元年</v>
      </c>
      <c r="B30" s="77" t="str">
        <f t="shared" si="52"/>
        <v>Ｒ元年</v>
      </c>
      <c r="C30" s="62">
        <v>6</v>
      </c>
      <c r="D30" s="62">
        <v>7</v>
      </c>
      <c r="E30" s="74">
        <v>12</v>
      </c>
      <c r="F30" s="74">
        <v>21</v>
      </c>
      <c r="G30" s="74">
        <v>9</v>
      </c>
      <c r="H30" s="74">
        <v>21</v>
      </c>
      <c r="I30" s="62">
        <v>14</v>
      </c>
      <c r="J30" s="62">
        <v>18</v>
      </c>
      <c r="K30" s="62">
        <v>14</v>
      </c>
      <c r="L30" s="62">
        <v>8</v>
      </c>
      <c r="M30" s="62">
        <v>7</v>
      </c>
      <c r="N30" s="62">
        <v>5</v>
      </c>
      <c r="O30" s="62">
        <v>48</v>
      </c>
      <c r="P30" s="66">
        <f t="shared" ref="P30:P31" si="54">SUM(C30:O30)</f>
        <v>190</v>
      </c>
      <c r="Q30" s="66">
        <f t="shared" ref="Q30:Q31" si="55">SUM(C30:N30)</f>
        <v>142</v>
      </c>
      <c r="R30" s="51"/>
      <c r="S30" s="8"/>
      <c r="T30" s="51" t="str">
        <f t="shared" ref="T30:T31" si="56">A30</f>
        <v>令和元年</v>
      </c>
      <c r="U30" s="68">
        <f t="shared" ref="U30:AF30" si="57">C30/$Q$30*100</f>
        <v>4.225352112676056</v>
      </c>
      <c r="V30" s="68">
        <f t="shared" si="57"/>
        <v>4.929577464788732</v>
      </c>
      <c r="W30" s="68">
        <f t="shared" si="57"/>
        <v>8.4507042253521121</v>
      </c>
      <c r="X30" s="68">
        <f t="shared" si="57"/>
        <v>14.788732394366196</v>
      </c>
      <c r="Y30" s="68">
        <f t="shared" si="57"/>
        <v>6.3380281690140841</v>
      </c>
      <c r="Z30" s="68">
        <f t="shared" si="57"/>
        <v>14.788732394366196</v>
      </c>
      <c r="AA30" s="68">
        <f t="shared" si="57"/>
        <v>9.8591549295774641</v>
      </c>
      <c r="AB30" s="68">
        <f t="shared" si="57"/>
        <v>12.676056338028168</v>
      </c>
      <c r="AC30" s="68">
        <f t="shared" si="57"/>
        <v>9.8591549295774641</v>
      </c>
      <c r="AD30" s="68">
        <f t="shared" si="57"/>
        <v>5.6338028169014089</v>
      </c>
      <c r="AE30" s="68">
        <f t="shared" si="57"/>
        <v>4.929577464788732</v>
      </c>
      <c r="AF30" s="68">
        <f t="shared" si="57"/>
        <v>3.5211267605633805</v>
      </c>
      <c r="AG30" s="68">
        <f t="shared" ref="AG30:AG31" si="58">SUM(U30:AF30)</f>
        <v>99.999999999999986</v>
      </c>
    </row>
    <row r="31" spans="1:33" x14ac:dyDescent="0.15">
      <c r="A31" s="51" t="str">
        <f t="shared" si="52"/>
        <v>令和2年</v>
      </c>
      <c r="B31" s="77" t="str">
        <f t="shared" si="52"/>
        <v>Ｒ2年</v>
      </c>
      <c r="C31" s="62">
        <v>9</v>
      </c>
      <c r="D31" s="62">
        <v>4</v>
      </c>
      <c r="E31" s="74">
        <v>17</v>
      </c>
      <c r="F31" s="74">
        <v>15</v>
      </c>
      <c r="G31" s="74">
        <v>11</v>
      </c>
      <c r="H31" s="74">
        <v>9</v>
      </c>
      <c r="I31" s="62">
        <v>11</v>
      </c>
      <c r="J31" s="62">
        <v>25</v>
      </c>
      <c r="K31" s="62">
        <v>12</v>
      </c>
      <c r="L31" s="62">
        <v>8</v>
      </c>
      <c r="M31" s="62">
        <v>4</v>
      </c>
      <c r="N31" s="62">
        <v>3</v>
      </c>
      <c r="O31" s="62">
        <v>45</v>
      </c>
      <c r="P31" s="66">
        <f t="shared" si="54"/>
        <v>173</v>
      </c>
      <c r="Q31" s="66">
        <f t="shared" si="55"/>
        <v>128</v>
      </c>
      <c r="R31" s="51"/>
      <c r="S31" s="8"/>
      <c r="T31" s="51" t="str">
        <f t="shared" si="56"/>
        <v>令和2年</v>
      </c>
      <c r="U31" s="68">
        <f t="shared" ref="U31:AF31" si="59">C31/$Q$31*100</f>
        <v>7.03125</v>
      </c>
      <c r="V31" s="68">
        <f t="shared" si="59"/>
        <v>3.125</v>
      </c>
      <c r="W31" s="68">
        <f t="shared" si="59"/>
        <v>13.28125</v>
      </c>
      <c r="X31" s="68">
        <f t="shared" si="59"/>
        <v>11.71875</v>
      </c>
      <c r="Y31" s="68">
        <f t="shared" si="59"/>
        <v>8.59375</v>
      </c>
      <c r="Z31" s="68">
        <f t="shared" si="59"/>
        <v>7.03125</v>
      </c>
      <c r="AA31" s="68">
        <f t="shared" si="59"/>
        <v>8.59375</v>
      </c>
      <c r="AB31" s="68">
        <f t="shared" si="59"/>
        <v>19.53125</v>
      </c>
      <c r="AC31" s="68">
        <f t="shared" si="59"/>
        <v>9.375</v>
      </c>
      <c r="AD31" s="68">
        <f t="shared" si="59"/>
        <v>6.25</v>
      </c>
      <c r="AE31" s="68">
        <f t="shared" si="59"/>
        <v>3.125</v>
      </c>
      <c r="AF31" s="68">
        <f t="shared" si="59"/>
        <v>2.34375</v>
      </c>
      <c r="AG31" s="68">
        <f t="shared" si="58"/>
        <v>100</v>
      </c>
    </row>
    <row r="32" spans="1:33" x14ac:dyDescent="0.15">
      <c r="P32" s="1"/>
      <c r="Q32" s="1"/>
      <c r="S32" s="8"/>
      <c r="AG32" s="1"/>
    </row>
    <row r="33" spans="1:33" x14ac:dyDescent="0.15">
      <c r="A33" s="7" t="s">
        <v>119</v>
      </c>
      <c r="B33" s="7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33"/>
      <c r="Q33" s="33"/>
      <c r="S33" s="8"/>
      <c r="T33" s="7" t="s">
        <v>122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33"/>
    </row>
    <row r="34" spans="1:33" ht="15" customHeight="1" x14ac:dyDescent="0.15">
      <c r="A34" s="72"/>
      <c r="B34" s="83"/>
      <c r="C34" s="19" t="s">
        <v>42</v>
      </c>
      <c r="D34" s="19" t="s">
        <v>43</v>
      </c>
      <c r="E34" s="30" t="s">
        <v>44</v>
      </c>
      <c r="F34" s="12" t="s">
        <v>45</v>
      </c>
      <c r="G34" s="31" t="s">
        <v>46</v>
      </c>
      <c r="H34" s="31" t="s">
        <v>47</v>
      </c>
      <c r="I34" s="31" t="s">
        <v>48</v>
      </c>
      <c r="J34" s="32" t="s">
        <v>49</v>
      </c>
      <c r="K34" s="32" t="s">
        <v>50</v>
      </c>
      <c r="L34" s="32" t="s">
        <v>51</v>
      </c>
      <c r="M34" s="32" t="s">
        <v>52</v>
      </c>
      <c r="N34" s="32" t="s">
        <v>53</v>
      </c>
      <c r="O34" s="32" t="s">
        <v>8</v>
      </c>
      <c r="P34" s="29" t="s">
        <v>9</v>
      </c>
      <c r="Q34" s="53" t="s">
        <v>72</v>
      </c>
      <c r="S34" s="8"/>
      <c r="T34" s="18"/>
      <c r="U34" s="19" t="s">
        <v>42</v>
      </c>
      <c r="V34" s="19" t="s">
        <v>43</v>
      </c>
      <c r="W34" s="30" t="s">
        <v>44</v>
      </c>
      <c r="X34" s="12" t="s">
        <v>45</v>
      </c>
      <c r="Y34" s="31" t="s">
        <v>46</v>
      </c>
      <c r="Z34" s="31" t="s">
        <v>47</v>
      </c>
      <c r="AA34" s="31" t="s">
        <v>48</v>
      </c>
      <c r="AB34" s="32" t="s">
        <v>49</v>
      </c>
      <c r="AC34" s="32" t="s">
        <v>50</v>
      </c>
      <c r="AD34" s="32" t="s">
        <v>51</v>
      </c>
      <c r="AE34" s="32" t="s">
        <v>52</v>
      </c>
      <c r="AF34" s="32" t="s">
        <v>53</v>
      </c>
      <c r="AG34" s="29" t="s">
        <v>9</v>
      </c>
    </row>
    <row r="35" spans="1:33" x14ac:dyDescent="0.15">
      <c r="A35" s="60" t="str">
        <f>A21</f>
        <v>平成22年</v>
      </c>
      <c r="B35" s="81" t="str">
        <f>B21</f>
        <v>Ｈ22年</v>
      </c>
      <c r="C35" s="61">
        <v>11</v>
      </c>
      <c r="D35" s="61">
        <v>6</v>
      </c>
      <c r="E35" s="73">
        <v>15</v>
      </c>
      <c r="F35" s="73">
        <v>12</v>
      </c>
      <c r="G35" s="73">
        <v>12</v>
      </c>
      <c r="H35" s="73">
        <v>20</v>
      </c>
      <c r="I35" s="61">
        <v>18</v>
      </c>
      <c r="J35" s="61">
        <v>9</v>
      </c>
      <c r="K35" s="61">
        <v>12</v>
      </c>
      <c r="L35" s="61">
        <v>10</v>
      </c>
      <c r="M35" s="61">
        <v>5</v>
      </c>
      <c r="N35" s="61">
        <v>6</v>
      </c>
      <c r="O35" s="61">
        <v>19</v>
      </c>
      <c r="P35" s="65">
        <f t="shared" ref="P35:P43" si="60">SUM(C35:O35)</f>
        <v>155</v>
      </c>
      <c r="Q35" s="65">
        <f t="shared" ref="Q35:Q43" si="61">SUM(C35:N35)</f>
        <v>136</v>
      </c>
      <c r="R35" s="51"/>
      <c r="S35" s="8"/>
      <c r="T35" s="60" t="str">
        <f>A35</f>
        <v>平成22年</v>
      </c>
      <c r="U35" s="67">
        <f>C35/$Q$35*100</f>
        <v>8.0882352941176467</v>
      </c>
      <c r="V35" s="67">
        <f t="shared" ref="V35:AF35" si="62">D35/$Q$35*100</f>
        <v>4.4117647058823533</v>
      </c>
      <c r="W35" s="67">
        <f t="shared" si="62"/>
        <v>11.029411764705882</v>
      </c>
      <c r="X35" s="67">
        <f t="shared" si="62"/>
        <v>8.8235294117647065</v>
      </c>
      <c r="Y35" s="67">
        <f t="shared" si="62"/>
        <v>8.8235294117647065</v>
      </c>
      <c r="Z35" s="67">
        <f t="shared" si="62"/>
        <v>14.705882352941178</v>
      </c>
      <c r="AA35" s="67">
        <f t="shared" si="62"/>
        <v>13.23529411764706</v>
      </c>
      <c r="AB35" s="67">
        <f t="shared" si="62"/>
        <v>6.6176470588235299</v>
      </c>
      <c r="AC35" s="67">
        <f t="shared" si="62"/>
        <v>8.8235294117647065</v>
      </c>
      <c r="AD35" s="67">
        <f t="shared" si="62"/>
        <v>7.3529411764705888</v>
      </c>
      <c r="AE35" s="67">
        <f t="shared" si="62"/>
        <v>3.6764705882352944</v>
      </c>
      <c r="AF35" s="67">
        <f t="shared" si="62"/>
        <v>4.4117647058823533</v>
      </c>
      <c r="AG35" s="67">
        <f t="shared" ref="AG35:AG40" si="63">SUM(U35:AF35)</f>
        <v>100.00000000000001</v>
      </c>
    </row>
    <row r="36" spans="1:33" x14ac:dyDescent="0.15">
      <c r="A36" s="51" t="str">
        <f t="shared" ref="A36:B36" si="64">A22</f>
        <v>平成23年</v>
      </c>
      <c r="B36" s="77" t="str">
        <f t="shared" si="64"/>
        <v>Ｈ23年</v>
      </c>
      <c r="C36" s="62">
        <v>8</v>
      </c>
      <c r="D36" s="62">
        <v>7</v>
      </c>
      <c r="E36" s="74">
        <v>12</v>
      </c>
      <c r="F36" s="74">
        <v>6</v>
      </c>
      <c r="G36" s="74">
        <v>9</v>
      </c>
      <c r="H36" s="74">
        <v>15</v>
      </c>
      <c r="I36" s="62">
        <v>10</v>
      </c>
      <c r="J36" s="62">
        <v>8</v>
      </c>
      <c r="K36" s="62">
        <v>10</v>
      </c>
      <c r="L36" s="62">
        <v>9</v>
      </c>
      <c r="M36" s="62">
        <v>3</v>
      </c>
      <c r="N36" s="62">
        <v>6</v>
      </c>
      <c r="O36" s="62">
        <v>14</v>
      </c>
      <c r="P36" s="66">
        <f t="shared" si="60"/>
        <v>117</v>
      </c>
      <c r="Q36" s="66">
        <f t="shared" si="61"/>
        <v>103</v>
      </c>
      <c r="R36" s="51"/>
      <c r="S36" s="8"/>
      <c r="T36" s="51" t="str">
        <f t="shared" ref="T36:T43" si="65">A36</f>
        <v>平成23年</v>
      </c>
      <c r="U36" s="68">
        <f>C36/$Q$36*100</f>
        <v>7.7669902912621351</v>
      </c>
      <c r="V36" s="68">
        <f t="shared" ref="V36:AF36" si="66">D36/$Q$36*100</f>
        <v>6.7961165048543686</v>
      </c>
      <c r="W36" s="68">
        <f t="shared" si="66"/>
        <v>11.650485436893204</v>
      </c>
      <c r="X36" s="68">
        <f t="shared" si="66"/>
        <v>5.825242718446602</v>
      </c>
      <c r="Y36" s="68">
        <f t="shared" si="66"/>
        <v>8.7378640776699026</v>
      </c>
      <c r="Z36" s="68">
        <f t="shared" si="66"/>
        <v>14.563106796116504</v>
      </c>
      <c r="AA36" s="68">
        <f t="shared" si="66"/>
        <v>9.7087378640776691</v>
      </c>
      <c r="AB36" s="68">
        <f t="shared" si="66"/>
        <v>7.7669902912621351</v>
      </c>
      <c r="AC36" s="68">
        <f t="shared" si="66"/>
        <v>9.7087378640776691</v>
      </c>
      <c r="AD36" s="68">
        <f t="shared" si="66"/>
        <v>8.7378640776699026</v>
      </c>
      <c r="AE36" s="68">
        <f t="shared" si="66"/>
        <v>2.912621359223301</v>
      </c>
      <c r="AF36" s="68">
        <f t="shared" si="66"/>
        <v>5.825242718446602</v>
      </c>
      <c r="AG36" s="68">
        <f t="shared" si="63"/>
        <v>99.999999999999972</v>
      </c>
    </row>
    <row r="37" spans="1:33" x14ac:dyDescent="0.15">
      <c r="A37" s="51" t="str">
        <f t="shared" ref="A37:B37" si="67">A23</f>
        <v>平成24年</v>
      </c>
      <c r="B37" s="77" t="str">
        <f t="shared" si="67"/>
        <v>Ｈ24年</v>
      </c>
      <c r="C37" s="62">
        <v>10</v>
      </c>
      <c r="D37" s="62">
        <v>6</v>
      </c>
      <c r="E37" s="74">
        <v>8</v>
      </c>
      <c r="F37" s="74">
        <v>12</v>
      </c>
      <c r="G37" s="74">
        <v>5</v>
      </c>
      <c r="H37" s="74">
        <v>10</v>
      </c>
      <c r="I37" s="62">
        <v>15</v>
      </c>
      <c r="J37" s="62">
        <v>4</v>
      </c>
      <c r="K37" s="62">
        <v>13</v>
      </c>
      <c r="L37" s="62">
        <v>5</v>
      </c>
      <c r="M37" s="62">
        <v>4</v>
      </c>
      <c r="N37" s="62">
        <v>0</v>
      </c>
      <c r="O37" s="62">
        <v>9</v>
      </c>
      <c r="P37" s="66">
        <f t="shared" si="60"/>
        <v>101</v>
      </c>
      <c r="Q37" s="66">
        <f t="shared" si="61"/>
        <v>92</v>
      </c>
      <c r="R37" s="51"/>
      <c r="S37" s="8"/>
      <c r="T37" s="51" t="str">
        <f t="shared" si="65"/>
        <v>平成24年</v>
      </c>
      <c r="U37" s="68">
        <f>C37/$Q$37*100</f>
        <v>10.869565217391305</v>
      </c>
      <c r="V37" s="68">
        <f t="shared" ref="V37:AF37" si="68">D37/$Q$37*100</f>
        <v>6.5217391304347823</v>
      </c>
      <c r="W37" s="68">
        <f t="shared" si="68"/>
        <v>8.695652173913043</v>
      </c>
      <c r="X37" s="68">
        <f t="shared" si="68"/>
        <v>13.043478260869565</v>
      </c>
      <c r="Y37" s="68">
        <f t="shared" si="68"/>
        <v>5.4347826086956523</v>
      </c>
      <c r="Z37" s="68">
        <f t="shared" si="68"/>
        <v>10.869565217391305</v>
      </c>
      <c r="AA37" s="68">
        <f t="shared" si="68"/>
        <v>16.304347826086957</v>
      </c>
      <c r="AB37" s="68">
        <f t="shared" si="68"/>
        <v>4.3478260869565215</v>
      </c>
      <c r="AC37" s="68">
        <f t="shared" si="68"/>
        <v>14.130434782608695</v>
      </c>
      <c r="AD37" s="68">
        <f t="shared" si="68"/>
        <v>5.4347826086956523</v>
      </c>
      <c r="AE37" s="68">
        <f t="shared" si="68"/>
        <v>4.3478260869565215</v>
      </c>
      <c r="AF37" s="68">
        <f t="shared" si="68"/>
        <v>0</v>
      </c>
      <c r="AG37" s="68">
        <f t="shared" si="63"/>
        <v>99.999999999999986</v>
      </c>
    </row>
    <row r="38" spans="1:33" x14ac:dyDescent="0.15">
      <c r="A38" s="51" t="str">
        <f t="shared" ref="A38:B38" si="69">A24</f>
        <v>平成25年</v>
      </c>
      <c r="B38" s="77" t="str">
        <f t="shared" si="69"/>
        <v>Ｈ25年</v>
      </c>
      <c r="C38" s="62">
        <v>6</v>
      </c>
      <c r="D38" s="62">
        <v>2</v>
      </c>
      <c r="E38" s="74">
        <v>7</v>
      </c>
      <c r="F38" s="74">
        <v>14</v>
      </c>
      <c r="G38" s="74">
        <v>5</v>
      </c>
      <c r="H38" s="74">
        <v>5</v>
      </c>
      <c r="I38" s="62">
        <v>9</v>
      </c>
      <c r="J38" s="62">
        <v>14</v>
      </c>
      <c r="K38" s="62">
        <v>13</v>
      </c>
      <c r="L38" s="62">
        <v>4</v>
      </c>
      <c r="M38" s="62">
        <v>2</v>
      </c>
      <c r="N38" s="62">
        <v>2</v>
      </c>
      <c r="O38" s="62">
        <v>19</v>
      </c>
      <c r="P38" s="66">
        <f t="shared" si="60"/>
        <v>102</v>
      </c>
      <c r="Q38" s="66">
        <f t="shared" si="61"/>
        <v>83</v>
      </c>
      <c r="R38" s="51"/>
      <c r="S38" s="8"/>
      <c r="T38" s="51" t="str">
        <f t="shared" si="65"/>
        <v>平成25年</v>
      </c>
      <c r="U38" s="68">
        <f>C38/$Q$38*100</f>
        <v>7.2289156626506017</v>
      </c>
      <c r="V38" s="68">
        <f t="shared" ref="V38:AF38" si="70">D38/$Q$38*100</f>
        <v>2.4096385542168677</v>
      </c>
      <c r="W38" s="68">
        <f t="shared" si="70"/>
        <v>8.4337349397590362</v>
      </c>
      <c r="X38" s="68">
        <f t="shared" si="70"/>
        <v>16.867469879518072</v>
      </c>
      <c r="Y38" s="68">
        <f t="shared" si="70"/>
        <v>6.024096385542169</v>
      </c>
      <c r="Z38" s="68">
        <f t="shared" si="70"/>
        <v>6.024096385542169</v>
      </c>
      <c r="AA38" s="68">
        <f t="shared" si="70"/>
        <v>10.843373493975903</v>
      </c>
      <c r="AB38" s="68">
        <f t="shared" si="70"/>
        <v>16.867469879518072</v>
      </c>
      <c r="AC38" s="68">
        <f t="shared" si="70"/>
        <v>15.66265060240964</v>
      </c>
      <c r="AD38" s="68">
        <f t="shared" si="70"/>
        <v>4.8192771084337354</v>
      </c>
      <c r="AE38" s="68">
        <f t="shared" si="70"/>
        <v>2.4096385542168677</v>
      </c>
      <c r="AF38" s="68">
        <f t="shared" si="70"/>
        <v>2.4096385542168677</v>
      </c>
      <c r="AG38" s="68">
        <f t="shared" si="63"/>
        <v>100</v>
      </c>
    </row>
    <row r="39" spans="1:33" x14ac:dyDescent="0.15">
      <c r="A39" s="51" t="str">
        <f t="shared" ref="A39:B39" si="71">A25</f>
        <v>平成26年</v>
      </c>
      <c r="B39" s="77" t="str">
        <f t="shared" si="71"/>
        <v>Ｈ26年</v>
      </c>
      <c r="C39" s="62">
        <v>9</v>
      </c>
      <c r="D39" s="62">
        <v>5</v>
      </c>
      <c r="E39" s="74">
        <v>12</v>
      </c>
      <c r="F39" s="74">
        <v>11</v>
      </c>
      <c r="G39" s="74">
        <v>10</v>
      </c>
      <c r="H39" s="74">
        <v>7</v>
      </c>
      <c r="I39" s="62">
        <v>15</v>
      </c>
      <c r="J39" s="62">
        <v>15</v>
      </c>
      <c r="K39" s="62">
        <v>8</v>
      </c>
      <c r="L39" s="62">
        <v>7</v>
      </c>
      <c r="M39" s="62">
        <v>3</v>
      </c>
      <c r="N39" s="62">
        <v>3</v>
      </c>
      <c r="O39" s="62">
        <v>13</v>
      </c>
      <c r="P39" s="66">
        <f t="shared" si="60"/>
        <v>118</v>
      </c>
      <c r="Q39" s="66">
        <f t="shared" si="61"/>
        <v>105</v>
      </c>
      <c r="R39" s="51"/>
      <c r="S39" s="8"/>
      <c r="T39" s="51" t="str">
        <f t="shared" si="65"/>
        <v>平成26年</v>
      </c>
      <c r="U39" s="68">
        <f>C39/$Q$39*100</f>
        <v>8.5714285714285712</v>
      </c>
      <c r="V39" s="68">
        <f t="shared" ref="V39:AF39" si="72">D39/$Q$39*100</f>
        <v>4.7619047619047619</v>
      </c>
      <c r="W39" s="68">
        <f t="shared" si="72"/>
        <v>11.428571428571429</v>
      </c>
      <c r="X39" s="68">
        <f t="shared" si="72"/>
        <v>10.476190476190476</v>
      </c>
      <c r="Y39" s="68">
        <f t="shared" si="72"/>
        <v>9.5238095238095237</v>
      </c>
      <c r="Z39" s="68">
        <f t="shared" si="72"/>
        <v>6.666666666666667</v>
      </c>
      <c r="AA39" s="68">
        <f t="shared" si="72"/>
        <v>14.285714285714285</v>
      </c>
      <c r="AB39" s="68">
        <f t="shared" si="72"/>
        <v>14.285714285714285</v>
      </c>
      <c r="AC39" s="68">
        <f t="shared" si="72"/>
        <v>7.6190476190476195</v>
      </c>
      <c r="AD39" s="68">
        <f t="shared" si="72"/>
        <v>6.666666666666667</v>
      </c>
      <c r="AE39" s="68">
        <f t="shared" si="72"/>
        <v>2.8571428571428572</v>
      </c>
      <c r="AF39" s="68">
        <f t="shared" si="72"/>
        <v>2.8571428571428572</v>
      </c>
      <c r="AG39" s="68">
        <f t="shared" si="63"/>
        <v>100.00000000000001</v>
      </c>
    </row>
    <row r="40" spans="1:33" x14ac:dyDescent="0.15">
      <c r="A40" s="51" t="str">
        <f t="shared" ref="A40:B40" si="73">A26</f>
        <v>平成27年</v>
      </c>
      <c r="B40" s="77" t="str">
        <f t="shared" si="73"/>
        <v>Ｈ27年</v>
      </c>
      <c r="C40" s="62">
        <v>4</v>
      </c>
      <c r="D40" s="62">
        <v>7</v>
      </c>
      <c r="E40" s="74">
        <v>8</v>
      </c>
      <c r="F40" s="74">
        <v>6</v>
      </c>
      <c r="G40" s="74">
        <v>1</v>
      </c>
      <c r="H40" s="74">
        <v>9</v>
      </c>
      <c r="I40" s="62">
        <v>14</v>
      </c>
      <c r="J40" s="62">
        <v>11</v>
      </c>
      <c r="K40" s="62">
        <v>10</v>
      </c>
      <c r="L40" s="62">
        <v>8</v>
      </c>
      <c r="M40" s="62">
        <v>2</v>
      </c>
      <c r="N40" s="62">
        <v>5</v>
      </c>
      <c r="O40" s="62">
        <v>17</v>
      </c>
      <c r="P40" s="66">
        <f t="shared" si="60"/>
        <v>102</v>
      </c>
      <c r="Q40" s="66">
        <f t="shared" si="61"/>
        <v>85</v>
      </c>
      <c r="R40" s="51"/>
      <c r="S40" s="8"/>
      <c r="T40" s="51" t="str">
        <f t="shared" si="65"/>
        <v>平成27年</v>
      </c>
      <c r="U40" s="68">
        <f>C40/$Q$40*100</f>
        <v>4.7058823529411766</v>
      </c>
      <c r="V40" s="68">
        <f t="shared" ref="V40:AF40" si="74">D40/$Q$40*100</f>
        <v>8.235294117647058</v>
      </c>
      <c r="W40" s="68">
        <f t="shared" si="74"/>
        <v>9.4117647058823533</v>
      </c>
      <c r="X40" s="68">
        <f t="shared" si="74"/>
        <v>7.0588235294117645</v>
      </c>
      <c r="Y40" s="68">
        <f t="shared" si="74"/>
        <v>1.1764705882352942</v>
      </c>
      <c r="Z40" s="68">
        <f t="shared" si="74"/>
        <v>10.588235294117647</v>
      </c>
      <c r="AA40" s="68">
        <f t="shared" si="74"/>
        <v>16.470588235294116</v>
      </c>
      <c r="AB40" s="68">
        <f t="shared" si="74"/>
        <v>12.941176470588237</v>
      </c>
      <c r="AC40" s="68">
        <f t="shared" si="74"/>
        <v>11.76470588235294</v>
      </c>
      <c r="AD40" s="68">
        <f t="shared" si="74"/>
        <v>9.4117647058823533</v>
      </c>
      <c r="AE40" s="68">
        <f t="shared" si="74"/>
        <v>2.3529411764705883</v>
      </c>
      <c r="AF40" s="68">
        <f t="shared" si="74"/>
        <v>5.8823529411764701</v>
      </c>
      <c r="AG40" s="68">
        <f t="shared" si="63"/>
        <v>99.999999999999986</v>
      </c>
    </row>
    <row r="41" spans="1:33" x14ac:dyDescent="0.15">
      <c r="A41" s="51" t="str">
        <f t="shared" ref="A41:B41" si="75">A27</f>
        <v>平成28年</v>
      </c>
      <c r="B41" s="77" t="str">
        <f t="shared" si="75"/>
        <v>Ｈ28年</v>
      </c>
      <c r="C41" s="62">
        <v>7</v>
      </c>
      <c r="D41" s="62">
        <v>4</v>
      </c>
      <c r="E41" s="74">
        <v>2</v>
      </c>
      <c r="F41" s="74">
        <v>4</v>
      </c>
      <c r="G41" s="74">
        <v>5</v>
      </c>
      <c r="H41" s="74">
        <v>8</v>
      </c>
      <c r="I41" s="62">
        <v>13</v>
      </c>
      <c r="J41" s="62">
        <v>7</v>
      </c>
      <c r="K41" s="62">
        <v>7</v>
      </c>
      <c r="L41" s="62">
        <v>5</v>
      </c>
      <c r="M41" s="62">
        <v>2</v>
      </c>
      <c r="N41" s="62">
        <v>2</v>
      </c>
      <c r="O41" s="62">
        <v>32</v>
      </c>
      <c r="P41" s="66">
        <f t="shared" si="60"/>
        <v>98</v>
      </c>
      <c r="Q41" s="66">
        <f t="shared" si="61"/>
        <v>66</v>
      </c>
      <c r="R41" s="51"/>
      <c r="S41" s="8"/>
      <c r="T41" s="51" t="str">
        <f t="shared" si="65"/>
        <v>平成28年</v>
      </c>
      <c r="U41" s="68">
        <f>C41/$Q$41*100</f>
        <v>10.606060606060606</v>
      </c>
      <c r="V41" s="68">
        <f t="shared" ref="V41:AF41" si="76">D41/$Q$41*100</f>
        <v>6.0606060606060606</v>
      </c>
      <c r="W41" s="68">
        <f t="shared" si="76"/>
        <v>3.0303030303030303</v>
      </c>
      <c r="X41" s="68">
        <f t="shared" si="76"/>
        <v>6.0606060606060606</v>
      </c>
      <c r="Y41" s="68">
        <f t="shared" si="76"/>
        <v>7.5757575757575761</v>
      </c>
      <c r="Z41" s="68">
        <f t="shared" si="76"/>
        <v>12.121212121212121</v>
      </c>
      <c r="AA41" s="68">
        <f t="shared" si="76"/>
        <v>19.696969696969695</v>
      </c>
      <c r="AB41" s="68">
        <f t="shared" si="76"/>
        <v>10.606060606060606</v>
      </c>
      <c r="AC41" s="68">
        <f t="shared" si="76"/>
        <v>10.606060606060606</v>
      </c>
      <c r="AD41" s="68">
        <f t="shared" si="76"/>
        <v>7.5757575757575761</v>
      </c>
      <c r="AE41" s="68">
        <f t="shared" si="76"/>
        <v>3.0303030303030303</v>
      </c>
      <c r="AF41" s="68">
        <f t="shared" si="76"/>
        <v>3.0303030303030303</v>
      </c>
      <c r="AG41" s="68">
        <f t="shared" ref="AG41:AG42" si="77">SUM(U41:AF41)</f>
        <v>100.00000000000001</v>
      </c>
    </row>
    <row r="42" spans="1:33" x14ac:dyDescent="0.15">
      <c r="A42" s="51" t="str">
        <f>A28</f>
        <v>平成29年</v>
      </c>
      <c r="B42" s="77" t="str">
        <f>B28</f>
        <v>Ｈ29年</v>
      </c>
      <c r="C42" s="62">
        <v>0</v>
      </c>
      <c r="D42" s="62">
        <v>2</v>
      </c>
      <c r="E42" s="74">
        <v>7</v>
      </c>
      <c r="F42" s="74">
        <v>4</v>
      </c>
      <c r="G42" s="74">
        <v>6</v>
      </c>
      <c r="H42" s="74">
        <v>13</v>
      </c>
      <c r="I42" s="62">
        <v>7</v>
      </c>
      <c r="J42" s="62">
        <v>1</v>
      </c>
      <c r="K42" s="62">
        <v>6</v>
      </c>
      <c r="L42" s="62">
        <v>7</v>
      </c>
      <c r="M42" s="62">
        <v>3</v>
      </c>
      <c r="N42" s="62">
        <v>2</v>
      </c>
      <c r="O42" s="62">
        <v>31</v>
      </c>
      <c r="P42" s="66">
        <f t="shared" si="60"/>
        <v>89</v>
      </c>
      <c r="Q42" s="66">
        <f t="shared" si="61"/>
        <v>58</v>
      </c>
      <c r="R42" s="51"/>
      <c r="S42" s="8"/>
      <c r="T42" s="51" t="str">
        <f t="shared" ref="T42" si="78">A42</f>
        <v>平成29年</v>
      </c>
      <c r="U42" s="68">
        <f>C42/$Q$42*100</f>
        <v>0</v>
      </c>
      <c r="V42" s="68">
        <f t="shared" ref="V42:AE42" si="79">D42/$Q$42*100</f>
        <v>3.4482758620689653</v>
      </c>
      <c r="W42" s="68">
        <f t="shared" si="79"/>
        <v>12.068965517241379</v>
      </c>
      <c r="X42" s="68">
        <f t="shared" si="79"/>
        <v>6.8965517241379306</v>
      </c>
      <c r="Y42" s="68">
        <f>G42/$Q$42*100</f>
        <v>10.344827586206897</v>
      </c>
      <c r="Z42" s="68">
        <f>H42/$Q$42*100</f>
        <v>22.413793103448278</v>
      </c>
      <c r="AA42" s="68">
        <f t="shared" si="79"/>
        <v>12.068965517241379</v>
      </c>
      <c r="AB42" s="68">
        <f t="shared" si="79"/>
        <v>1.7241379310344827</v>
      </c>
      <c r="AC42" s="68">
        <f t="shared" si="79"/>
        <v>10.344827586206897</v>
      </c>
      <c r="AD42" s="68">
        <f>L42/$Q$42*100</f>
        <v>12.068965517241379</v>
      </c>
      <c r="AE42" s="68">
        <f t="shared" si="79"/>
        <v>5.1724137931034484</v>
      </c>
      <c r="AF42" s="68">
        <f>N42/$Q$42*100</f>
        <v>3.4482758620689653</v>
      </c>
      <c r="AG42" s="68">
        <f t="shared" si="77"/>
        <v>99.999999999999986</v>
      </c>
    </row>
    <row r="43" spans="1:33" x14ac:dyDescent="0.15">
      <c r="A43" s="51" t="str">
        <f>A29</f>
        <v>平成30年</v>
      </c>
      <c r="B43" s="77" t="str">
        <f>B29</f>
        <v>Ｈ30年</v>
      </c>
      <c r="C43" s="62">
        <v>5</v>
      </c>
      <c r="D43" s="62">
        <v>4</v>
      </c>
      <c r="E43" s="74">
        <v>11</v>
      </c>
      <c r="F43" s="74">
        <v>4</v>
      </c>
      <c r="G43" s="74">
        <v>2</v>
      </c>
      <c r="H43" s="74">
        <v>7</v>
      </c>
      <c r="I43" s="62">
        <v>7</v>
      </c>
      <c r="J43" s="62">
        <v>15</v>
      </c>
      <c r="K43" s="62">
        <v>6</v>
      </c>
      <c r="L43" s="62">
        <v>5</v>
      </c>
      <c r="M43" s="62">
        <v>3</v>
      </c>
      <c r="N43" s="62">
        <v>4</v>
      </c>
      <c r="O43" s="62">
        <v>18</v>
      </c>
      <c r="P43" s="66">
        <f t="shared" si="60"/>
        <v>91</v>
      </c>
      <c r="Q43" s="66">
        <f t="shared" si="61"/>
        <v>73</v>
      </c>
      <c r="R43" s="51"/>
      <c r="S43" s="8"/>
      <c r="T43" s="51" t="str">
        <f t="shared" si="65"/>
        <v>平成30年</v>
      </c>
      <c r="U43" s="68">
        <f>C43/$Q$43*100</f>
        <v>6.8493150684931505</v>
      </c>
      <c r="V43" s="68">
        <f t="shared" ref="V43:AF43" si="80">D43/$Q$43*100</f>
        <v>5.4794520547945202</v>
      </c>
      <c r="W43" s="68">
        <f t="shared" si="80"/>
        <v>15.068493150684931</v>
      </c>
      <c r="X43" s="68">
        <f t="shared" si="80"/>
        <v>5.4794520547945202</v>
      </c>
      <c r="Y43" s="68">
        <f t="shared" si="80"/>
        <v>2.7397260273972601</v>
      </c>
      <c r="Z43" s="68">
        <f t="shared" si="80"/>
        <v>9.5890410958904102</v>
      </c>
      <c r="AA43" s="68">
        <f t="shared" si="80"/>
        <v>9.5890410958904102</v>
      </c>
      <c r="AB43" s="68">
        <f t="shared" si="80"/>
        <v>20.547945205479451</v>
      </c>
      <c r="AC43" s="68">
        <f t="shared" si="80"/>
        <v>8.2191780821917799</v>
      </c>
      <c r="AD43" s="68">
        <f t="shared" si="80"/>
        <v>6.8493150684931505</v>
      </c>
      <c r="AE43" s="68">
        <f t="shared" si="80"/>
        <v>4.10958904109589</v>
      </c>
      <c r="AF43" s="68">
        <f t="shared" si="80"/>
        <v>5.4794520547945202</v>
      </c>
      <c r="AG43" s="68">
        <f t="shared" ref="AG43" si="81">SUM(U43:AF43)</f>
        <v>99.999999999999986</v>
      </c>
    </row>
    <row r="44" spans="1:33" x14ac:dyDescent="0.15">
      <c r="A44" s="51" t="str">
        <f t="shared" ref="A44:B44" si="82">A30</f>
        <v>令和元年</v>
      </c>
      <c r="B44" s="77" t="str">
        <f t="shared" si="82"/>
        <v>Ｒ元年</v>
      </c>
      <c r="C44" s="62">
        <v>7</v>
      </c>
      <c r="D44" s="62">
        <v>2</v>
      </c>
      <c r="E44" s="74">
        <v>8</v>
      </c>
      <c r="F44" s="74">
        <v>4</v>
      </c>
      <c r="G44" s="74">
        <v>2</v>
      </c>
      <c r="H44" s="74">
        <v>9</v>
      </c>
      <c r="I44" s="62">
        <v>9</v>
      </c>
      <c r="J44" s="62">
        <v>7</v>
      </c>
      <c r="K44" s="62">
        <v>4</v>
      </c>
      <c r="L44" s="62">
        <v>6</v>
      </c>
      <c r="M44" s="62">
        <v>5</v>
      </c>
      <c r="N44" s="62">
        <v>2</v>
      </c>
      <c r="O44" s="62">
        <v>11</v>
      </c>
      <c r="P44" s="66">
        <f t="shared" ref="P44:P45" si="83">SUM(C44:O44)</f>
        <v>76</v>
      </c>
      <c r="Q44" s="66">
        <f t="shared" ref="Q44:Q45" si="84">SUM(C44:N44)</f>
        <v>65</v>
      </c>
      <c r="R44" s="38"/>
      <c r="S44" s="51"/>
      <c r="T44" s="51" t="str">
        <f t="shared" ref="T44:T45" si="85">A44</f>
        <v>令和元年</v>
      </c>
      <c r="U44" s="68">
        <f t="shared" ref="U44:AA44" si="86">C44/$Q$44*100</f>
        <v>10.76923076923077</v>
      </c>
      <c r="V44" s="68">
        <f t="shared" si="86"/>
        <v>3.0769230769230771</v>
      </c>
      <c r="W44" s="68">
        <f t="shared" si="86"/>
        <v>12.307692307692308</v>
      </c>
      <c r="X44" s="68">
        <f t="shared" si="86"/>
        <v>6.1538461538461542</v>
      </c>
      <c r="Y44" s="68">
        <f t="shared" si="86"/>
        <v>3.0769230769230771</v>
      </c>
      <c r="Z44" s="68">
        <f t="shared" si="86"/>
        <v>13.846153846153847</v>
      </c>
      <c r="AA44" s="68">
        <f t="shared" si="86"/>
        <v>13.846153846153847</v>
      </c>
      <c r="AB44" s="68">
        <f>J44/$Q$44*100</f>
        <v>10.76923076923077</v>
      </c>
      <c r="AC44" s="68">
        <f>K44/$Q$44*100</f>
        <v>6.1538461538461542</v>
      </c>
      <c r="AD44" s="68">
        <f>L44/$Q$44*100</f>
        <v>9.2307692307692317</v>
      </c>
      <c r="AE44" s="68">
        <f>M44/$Q$44*100</f>
        <v>7.6923076923076925</v>
      </c>
      <c r="AF44" s="68">
        <f>N44/$Q$44*100</f>
        <v>3.0769230769230771</v>
      </c>
      <c r="AG44" s="68">
        <f t="shared" ref="AG44:AG45" si="87">SUM(U44:AF44)</f>
        <v>100.00000000000001</v>
      </c>
    </row>
    <row r="45" spans="1:33" x14ac:dyDescent="0.15">
      <c r="A45" s="51" t="str">
        <f t="shared" ref="A45:B45" si="88">A31</f>
        <v>令和2年</v>
      </c>
      <c r="B45" s="77" t="str">
        <f t="shared" si="88"/>
        <v>Ｒ2年</v>
      </c>
      <c r="C45" s="62">
        <v>3</v>
      </c>
      <c r="D45" s="62">
        <v>8</v>
      </c>
      <c r="E45" s="74">
        <v>10</v>
      </c>
      <c r="F45" s="74">
        <v>6</v>
      </c>
      <c r="G45" s="74">
        <v>9</v>
      </c>
      <c r="H45" s="74">
        <v>6</v>
      </c>
      <c r="I45" s="62">
        <v>13</v>
      </c>
      <c r="J45" s="62">
        <v>7</v>
      </c>
      <c r="K45" s="62">
        <v>4</v>
      </c>
      <c r="L45" s="62">
        <v>5</v>
      </c>
      <c r="M45" s="62">
        <v>5</v>
      </c>
      <c r="N45" s="62">
        <v>3</v>
      </c>
      <c r="O45" s="62">
        <v>13</v>
      </c>
      <c r="P45" s="66">
        <f t="shared" si="83"/>
        <v>92</v>
      </c>
      <c r="Q45" s="66">
        <f t="shared" si="84"/>
        <v>79</v>
      </c>
      <c r="R45" s="38"/>
      <c r="S45" s="51"/>
      <c r="T45" s="51" t="str">
        <f t="shared" si="85"/>
        <v>令和2年</v>
      </c>
      <c r="U45" s="68">
        <f t="shared" ref="U45:AA45" si="89">C45/$Q$45*100</f>
        <v>3.79746835443038</v>
      </c>
      <c r="V45" s="68">
        <f t="shared" si="89"/>
        <v>10.126582278481013</v>
      </c>
      <c r="W45" s="68">
        <f t="shared" si="89"/>
        <v>12.658227848101266</v>
      </c>
      <c r="X45" s="68">
        <f t="shared" si="89"/>
        <v>7.59493670886076</v>
      </c>
      <c r="Y45" s="68">
        <f t="shared" si="89"/>
        <v>11.39240506329114</v>
      </c>
      <c r="Z45" s="68">
        <f t="shared" si="89"/>
        <v>7.59493670886076</v>
      </c>
      <c r="AA45" s="68">
        <f t="shared" si="89"/>
        <v>16.455696202531644</v>
      </c>
      <c r="AB45" s="68">
        <f>J45/$Q$45*100</f>
        <v>8.8607594936708853</v>
      </c>
      <c r="AC45" s="68">
        <f>K45/$Q$45*100</f>
        <v>5.0632911392405067</v>
      </c>
      <c r="AD45" s="68">
        <f>L45/$Q$45*100</f>
        <v>6.3291139240506329</v>
      </c>
      <c r="AE45" s="68">
        <f>M45/$Q$45*100</f>
        <v>6.3291139240506329</v>
      </c>
      <c r="AF45" s="68">
        <f>N45/$Q$45*100</f>
        <v>3.79746835443038</v>
      </c>
      <c r="AG45" s="68">
        <f t="shared" si="87"/>
        <v>99.999999999999986</v>
      </c>
    </row>
    <row r="47" spans="1:33" x14ac:dyDescent="0.15">
      <c r="T47" s="9" t="s">
        <v>176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</sheetData>
  <phoneticPr fontId="1"/>
  <pageMargins left="0.51181102362204722" right="0.31496062992125984" top="0.55118110236220474" bottom="0.55118110236220474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目次</vt:lpstr>
      <vt:lpstr>1　グラフ</vt:lpstr>
      <vt:lpstr>2 年齢別・同居の有無別</vt:lpstr>
      <vt:lpstr>3 職業別</vt:lpstr>
      <vt:lpstr>4 原因・動機別</vt:lpstr>
      <vt:lpstr>5 場所別</vt:lpstr>
      <vt:lpstr>6 手段別</vt:lpstr>
      <vt:lpstr>7 曜日別</vt:lpstr>
      <vt:lpstr>8 時間帯別</vt:lpstr>
      <vt:lpstr>9 未遂歴の有無別</vt:lpstr>
      <vt:lpstr>'1　グラフ'!Print_Area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SS11010613</dc:creator>
  <cp:lastModifiedBy>001825</cp:lastModifiedBy>
  <cp:lastPrinted>2022-08-15T01:49:14Z</cp:lastPrinted>
  <dcterms:created xsi:type="dcterms:W3CDTF">2014-04-29T23:55:54Z</dcterms:created>
  <dcterms:modified xsi:type="dcterms:W3CDTF">2022-09-21T02:42:20Z</dcterms:modified>
</cp:coreProperties>
</file>