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</sheets>
  <definedNames>
    <definedName name="a" localSheetId="0">#N/A</definedName>
    <definedName name="a">#N/A</definedName>
    <definedName name="aaa">#N/A</definedName>
    <definedName name="Record45" localSheetId="0">#N/A</definedName>
    <definedName name="Record45">#N/A</definedName>
    <definedName name="あ" localSheetId="0">#N/A</definedName>
    <definedName name="あ">#N/A</definedName>
    <definedName name="指定病院等">#N/A</definedName>
  </definedNames>
  <calcPr calcId="145621"/>
</workbook>
</file>

<file path=xl/calcChain.xml><?xml version="1.0" encoding="utf-8"?>
<calcChain xmlns="http://schemas.openxmlformats.org/spreadsheetml/2006/main">
  <c r="B14" i="1" l="1"/>
  <c r="D14" i="1" s="1"/>
  <c r="E14" i="1"/>
  <c r="G14" i="1"/>
  <c r="J14" i="1"/>
  <c r="K14" i="1"/>
  <c r="K50" i="1" s="1"/>
  <c r="O14" i="1"/>
  <c r="S14" i="1"/>
  <c r="T14" i="1" s="1"/>
  <c r="D15" i="1"/>
  <c r="G15" i="1"/>
  <c r="M15" i="1"/>
  <c r="S15" i="1"/>
  <c r="R50" i="1"/>
  <c r="Q50" i="1"/>
  <c r="P50" i="1"/>
  <c r="L50" i="1"/>
  <c r="F50" i="1"/>
  <c r="C50" i="1"/>
  <c r="S49" i="1"/>
  <c r="M49" i="1"/>
  <c r="G49" i="1"/>
  <c r="D49" i="1"/>
  <c r="S48" i="1"/>
  <c r="M48" i="1"/>
  <c r="G48" i="1"/>
  <c r="D48" i="1"/>
  <c r="S47" i="1"/>
  <c r="M47" i="1"/>
  <c r="G47" i="1"/>
  <c r="D47" i="1"/>
  <c r="S46" i="1"/>
  <c r="M46" i="1"/>
  <c r="G46" i="1"/>
  <c r="D46" i="1"/>
  <c r="S45" i="1"/>
  <c r="M45" i="1"/>
  <c r="G45" i="1"/>
  <c r="D45" i="1"/>
  <c r="S44" i="1"/>
  <c r="M44" i="1"/>
  <c r="G44" i="1"/>
  <c r="D44" i="1"/>
  <c r="S43" i="1"/>
  <c r="M43" i="1"/>
  <c r="G43" i="1"/>
  <c r="D43" i="1"/>
  <c r="S42" i="1"/>
  <c r="M42" i="1"/>
  <c r="G42" i="1"/>
  <c r="D42" i="1"/>
  <c r="S41" i="1"/>
  <c r="M41" i="1"/>
  <c r="G41" i="1"/>
  <c r="D41" i="1"/>
  <c r="S39" i="1"/>
  <c r="M39" i="1"/>
  <c r="G39" i="1"/>
  <c r="D39" i="1"/>
  <c r="S38" i="1"/>
  <c r="M38" i="1"/>
  <c r="G38" i="1"/>
  <c r="D38" i="1"/>
  <c r="S37" i="1"/>
  <c r="M37" i="1"/>
  <c r="G37" i="1"/>
  <c r="D37" i="1"/>
  <c r="S36" i="1"/>
  <c r="M36" i="1"/>
  <c r="G36" i="1"/>
  <c r="D36" i="1"/>
  <c r="S30" i="1"/>
  <c r="M30" i="1"/>
  <c r="G30" i="1"/>
  <c r="D30" i="1"/>
  <c r="S29" i="1"/>
  <c r="M29" i="1"/>
  <c r="G29" i="1"/>
  <c r="D29" i="1"/>
  <c r="S28" i="1"/>
  <c r="M28" i="1"/>
  <c r="G28" i="1"/>
  <c r="D28" i="1"/>
  <c r="S27" i="1"/>
  <c r="M27" i="1"/>
  <c r="G27" i="1"/>
  <c r="D27" i="1"/>
  <c r="S26" i="1"/>
  <c r="M26" i="1"/>
  <c r="G26" i="1"/>
  <c r="D26" i="1"/>
  <c r="S25" i="1"/>
  <c r="M25" i="1"/>
  <c r="G25" i="1"/>
  <c r="D25" i="1"/>
  <c r="S24" i="1"/>
  <c r="M24" i="1"/>
  <c r="G24" i="1"/>
  <c r="D24" i="1"/>
  <c r="S23" i="1"/>
  <c r="M23" i="1"/>
  <c r="G23" i="1"/>
  <c r="D23" i="1"/>
  <c r="S22" i="1"/>
  <c r="M22" i="1"/>
  <c r="G22" i="1"/>
  <c r="D22" i="1"/>
  <c r="S21" i="1"/>
  <c r="M21" i="1"/>
  <c r="G21" i="1"/>
  <c r="D21" i="1"/>
  <c r="S20" i="1"/>
  <c r="M20" i="1"/>
  <c r="G20" i="1"/>
  <c r="D20" i="1"/>
  <c r="S19" i="1"/>
  <c r="M19" i="1"/>
  <c r="G19" i="1"/>
  <c r="D19" i="1"/>
  <c r="S18" i="1"/>
  <c r="M18" i="1"/>
  <c r="G18" i="1"/>
  <c r="D18" i="1"/>
  <c r="S17" i="1"/>
  <c r="M17" i="1"/>
  <c r="U17" i="1" s="1"/>
  <c r="G17" i="1"/>
  <c r="D17" i="1"/>
  <c r="S16" i="1"/>
  <c r="M16" i="1"/>
  <c r="U16" i="1" s="1"/>
  <c r="G16" i="1"/>
  <c r="D16" i="1"/>
  <c r="S13" i="1"/>
  <c r="M13" i="1"/>
  <c r="G13" i="1"/>
  <c r="D13" i="1"/>
  <c r="S12" i="1"/>
  <c r="M12" i="1"/>
  <c r="U12" i="1" s="1"/>
  <c r="G12" i="1"/>
  <c r="D12" i="1"/>
  <c r="U20" i="1" l="1"/>
  <c r="V20" i="1" s="1"/>
  <c r="U21" i="1"/>
  <c r="U23" i="1"/>
  <c r="U24" i="1"/>
  <c r="U25" i="1"/>
  <c r="U27" i="1"/>
  <c r="H16" i="1"/>
  <c r="H20" i="1"/>
  <c r="H28" i="1"/>
  <c r="H41" i="1"/>
  <c r="H42" i="1"/>
  <c r="H43" i="1"/>
  <c r="H45" i="1"/>
  <c r="H49" i="1"/>
  <c r="V16" i="1"/>
  <c r="U13" i="1"/>
  <c r="U18" i="1"/>
  <c r="U19" i="1"/>
  <c r="U22" i="1"/>
  <c r="U26" i="1"/>
  <c r="N28" i="1"/>
  <c r="U29" i="1"/>
  <c r="U30" i="1"/>
  <c r="U36" i="1"/>
  <c r="U37" i="1"/>
  <c r="U38" i="1"/>
  <c r="U39" i="1"/>
  <c r="U40" i="1"/>
  <c r="U41" i="1"/>
  <c r="U42" i="1"/>
  <c r="U43" i="1"/>
  <c r="U44" i="1"/>
  <c r="U45" i="1"/>
  <c r="V45" i="1" s="1"/>
  <c r="U46" i="1"/>
  <c r="U47" i="1"/>
  <c r="U48" i="1"/>
  <c r="U49" i="1"/>
  <c r="N15" i="1"/>
  <c r="T45" i="1"/>
  <c r="T46" i="1"/>
  <c r="T47" i="1"/>
  <c r="T48" i="1"/>
  <c r="U28" i="1"/>
  <c r="N17" i="1"/>
  <c r="H27" i="1"/>
  <c r="V27" i="1" s="1"/>
  <c r="N30" i="1"/>
  <c r="T15" i="1"/>
  <c r="H15" i="1"/>
  <c r="H14" i="1"/>
  <c r="T16" i="1"/>
  <c r="T17" i="1"/>
  <c r="T18" i="1"/>
  <c r="T19" i="1"/>
  <c r="N20" i="1"/>
  <c r="N25" i="1"/>
  <c r="N27" i="1"/>
  <c r="T41" i="1"/>
  <c r="I14" i="1"/>
  <c r="M14" i="1" s="1"/>
  <c r="N14" i="1" s="1"/>
  <c r="N19" i="1"/>
  <c r="T28" i="1"/>
  <c r="U15" i="1"/>
  <c r="G50" i="1"/>
  <c r="H13" i="1"/>
  <c r="V13" i="1" s="1"/>
  <c r="T24" i="1"/>
  <c r="T25" i="1"/>
  <c r="T26" i="1"/>
  <c r="T27" i="1"/>
  <c r="N38" i="1"/>
  <c r="H48" i="1"/>
  <c r="T49" i="1"/>
  <c r="B50" i="1"/>
  <c r="N13" i="1"/>
  <c r="H19" i="1"/>
  <c r="T20" i="1"/>
  <c r="H21" i="1"/>
  <c r="V21" i="1" s="1"/>
  <c r="H22" i="1"/>
  <c r="H24" i="1"/>
  <c r="T37" i="1"/>
  <c r="T38" i="1"/>
  <c r="T39" i="1"/>
  <c r="N41" i="1"/>
  <c r="N46" i="1"/>
  <c r="N48" i="1"/>
  <c r="H29" i="1"/>
  <c r="H37" i="1"/>
  <c r="N49" i="1"/>
  <c r="D50" i="1"/>
  <c r="N16" i="1"/>
  <c r="T21" i="1"/>
  <c r="T22" i="1"/>
  <c r="T23" i="1"/>
  <c r="N24" i="1"/>
  <c r="T29" i="1"/>
  <c r="T30" i="1"/>
  <c r="T36" i="1"/>
  <c r="N37" i="1"/>
  <c r="T42" i="1"/>
  <c r="T43" i="1"/>
  <c r="T44" i="1"/>
  <c r="N45" i="1"/>
  <c r="H23" i="1"/>
  <c r="H36" i="1"/>
  <c r="H44" i="1"/>
  <c r="T12" i="1"/>
  <c r="T13" i="1"/>
  <c r="H17" i="1"/>
  <c r="V17" i="1" s="1"/>
  <c r="N18" i="1"/>
  <c r="N21" i="1"/>
  <c r="N23" i="1"/>
  <c r="H25" i="1"/>
  <c r="H26" i="1"/>
  <c r="N29" i="1"/>
  <c r="N36" i="1"/>
  <c r="H38" i="1"/>
  <c r="N39" i="1"/>
  <c r="N42" i="1"/>
  <c r="N44" i="1"/>
  <c r="H46" i="1"/>
  <c r="H47" i="1"/>
  <c r="N22" i="1"/>
  <c r="N26" i="1"/>
  <c r="N43" i="1"/>
  <c r="N47" i="1"/>
  <c r="E50" i="1"/>
  <c r="J50" i="1"/>
  <c r="H12" i="1"/>
  <c r="V12" i="1" s="1"/>
  <c r="H18" i="1"/>
  <c r="H30" i="1"/>
  <c r="H39" i="1"/>
  <c r="O50" i="1"/>
  <c r="S50" i="1"/>
  <c r="N12" i="1"/>
  <c r="V37" i="1" l="1"/>
  <c r="V24" i="1"/>
  <c r="V18" i="1"/>
  <c r="V15" i="1"/>
  <c r="V43" i="1"/>
  <c r="V39" i="1"/>
  <c r="V25" i="1"/>
  <c r="V47" i="1"/>
  <c r="V46" i="1"/>
  <c r="V42" i="1"/>
  <c r="V23" i="1"/>
  <c r="V49" i="1"/>
  <c r="V41" i="1"/>
  <c r="V28" i="1"/>
  <c r="U14" i="1"/>
  <c r="V38" i="1"/>
  <c r="V30" i="1"/>
  <c r="V29" i="1"/>
  <c r="V19" i="1"/>
  <c r="V26" i="1"/>
  <c r="V44" i="1"/>
  <c r="V22" i="1"/>
  <c r="I50" i="1"/>
  <c r="V48" i="1"/>
  <c r="V40" i="1"/>
  <c r="V36" i="1"/>
  <c r="V14" i="1"/>
  <c r="T50" i="1"/>
  <c r="H50" i="1"/>
  <c r="M50" i="1"/>
  <c r="N50" i="1" l="1"/>
  <c r="U50" i="1"/>
  <c r="V50" i="1" s="1"/>
</calcChain>
</file>

<file path=xl/sharedStrings.xml><?xml version="1.0" encoding="utf-8"?>
<sst xmlns="http://schemas.openxmlformats.org/spreadsheetml/2006/main" count="93" uniqueCount="55">
  <si>
    <t>市町村名</t>
    <rPh sb="0" eb="3">
      <t>シチョウソン</t>
    </rPh>
    <rPh sb="3" eb="4">
      <t>メイ</t>
    </rPh>
    <phoneticPr fontId="7"/>
  </si>
  <si>
    <t>選挙当日有権者数</t>
    <rPh sb="0" eb="2">
      <t>センキョ</t>
    </rPh>
    <rPh sb="2" eb="4">
      <t>トウジツ</t>
    </rPh>
    <rPh sb="4" eb="7">
      <t>ユウケンシャ</t>
    </rPh>
    <rPh sb="7" eb="8">
      <t>スウ</t>
    </rPh>
    <phoneticPr fontId="5"/>
  </si>
  <si>
    <t>投票者数</t>
    <rPh sb="0" eb="3">
      <t>トウヒョウシャ</t>
    </rPh>
    <rPh sb="3" eb="4">
      <t>スウ</t>
    </rPh>
    <phoneticPr fontId="5"/>
  </si>
  <si>
    <t>18歳</t>
    <rPh sb="2" eb="3">
      <t>サイ</t>
    </rPh>
    <phoneticPr fontId="5"/>
  </si>
  <si>
    <t>19歳</t>
    <rPh sb="2" eb="3">
      <t>サイ</t>
    </rPh>
    <phoneticPr fontId="8"/>
  </si>
  <si>
    <t>計</t>
    <rPh sb="0" eb="1">
      <t>ケイ</t>
    </rPh>
    <phoneticPr fontId="5"/>
  </si>
  <si>
    <t>18歳</t>
    <rPh sb="2" eb="3">
      <t>サイ</t>
    </rPh>
    <phoneticPr fontId="7"/>
  </si>
  <si>
    <t>19歳</t>
    <rPh sb="2" eb="3">
      <t>サイ</t>
    </rPh>
    <phoneticPr fontId="7"/>
  </si>
  <si>
    <t>国内</t>
    <rPh sb="0" eb="2">
      <t>コクナイ</t>
    </rPh>
    <phoneticPr fontId="5"/>
  </si>
  <si>
    <t>在外</t>
    <rPh sb="0" eb="2">
      <t>ザイガイ</t>
    </rPh>
    <phoneticPr fontId="5"/>
  </si>
  <si>
    <t>小計</t>
    <rPh sb="0" eb="2">
      <t>ショウケイ</t>
    </rPh>
    <phoneticPr fontId="7"/>
  </si>
  <si>
    <t>投票所における投票者数</t>
    <rPh sb="0" eb="2">
      <t>トウヒョウ</t>
    </rPh>
    <rPh sb="2" eb="3">
      <t>ジョ</t>
    </rPh>
    <rPh sb="7" eb="10">
      <t>トウヒョウシャ</t>
    </rPh>
    <rPh sb="10" eb="11">
      <t>スウ</t>
    </rPh>
    <phoneticPr fontId="5"/>
  </si>
  <si>
    <t>期日前投票者数</t>
    <rPh sb="0" eb="3">
      <t>キジツゼン</t>
    </rPh>
    <rPh sb="3" eb="6">
      <t>トウヒョウシャ</t>
    </rPh>
    <rPh sb="6" eb="7">
      <t>スウ</t>
    </rPh>
    <phoneticPr fontId="5"/>
  </si>
  <si>
    <t>不在者投票者数</t>
    <rPh sb="0" eb="1">
      <t>フ</t>
    </rPh>
    <rPh sb="1" eb="2">
      <t>ザイ</t>
    </rPh>
    <rPh sb="2" eb="3">
      <t>シャ</t>
    </rPh>
    <rPh sb="3" eb="6">
      <t>トウヒョウシャ</t>
    </rPh>
    <rPh sb="6" eb="7">
      <t>スウ</t>
    </rPh>
    <phoneticPr fontId="5"/>
  </si>
  <si>
    <t>在外投票者数
（国内における投票を除く）</t>
    <rPh sb="0" eb="2">
      <t>ザイガイ</t>
    </rPh>
    <rPh sb="2" eb="5">
      <t>トウヒョウシャ</t>
    </rPh>
    <rPh sb="5" eb="6">
      <t>スウ</t>
    </rPh>
    <rPh sb="8" eb="10">
      <t>コクナイ</t>
    </rPh>
    <rPh sb="14" eb="16">
      <t>トウヒョウ</t>
    </rPh>
    <rPh sb="17" eb="18">
      <t>ノゾ</t>
    </rPh>
    <phoneticPr fontId="5"/>
  </si>
  <si>
    <t>投票率</t>
    <rPh sb="0" eb="3">
      <t>トウヒョウリツ</t>
    </rPh>
    <phoneticPr fontId="8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</si>
  <si>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</si>
  <si>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</si>
  <si>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</si>
  <si>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</si>
  <si>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</si>
  <si>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</si>
  <si>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</si>
  <si>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</si>
  <si>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</si>
  <si>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</si>
  <si>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</si>
  <si>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</si>
  <si>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</si>
  <si>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</si>
  <si>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</si>
  <si>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</si>
  <si>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</si>
  <si>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</si>
  <si>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</si>
  <si>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</si>
  <si>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</si>
  <si>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</si>
  <si>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</si>
  <si>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</si>
  <si>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</si>
  <si>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</si>
  <si>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軽米町</t>
  </si>
  <si>
    <t>洋野町</t>
  </si>
  <si>
    <t>一戸町</t>
  </si>
  <si>
    <t>田野畑村</t>
  </si>
  <si>
    <t>普代村</t>
  </si>
  <si>
    <t>野田村</t>
  </si>
  <si>
    <t>九戸村</t>
  </si>
  <si>
    <t>県計</t>
    <rPh sb="0" eb="1">
      <t>ケン</t>
    </rPh>
    <rPh sb="1" eb="2">
      <t>ケイ</t>
    </rPh>
    <phoneticPr fontId="8"/>
  </si>
  <si>
    <t>計</t>
    <rPh sb="0" eb="1">
      <t>ケイ</t>
    </rPh>
    <phoneticPr fontId="4"/>
  </si>
  <si>
    <t>投票率</t>
    <rPh sb="0" eb="2">
      <t>トウヒョウ</t>
    </rPh>
    <rPh sb="2" eb="3">
      <t>リツ</t>
    </rPh>
    <phoneticPr fontId="4"/>
  </si>
  <si>
    <t>県選挙管理委員会事務局</t>
    <rPh sb="0" eb="1">
      <t>ケン</t>
    </rPh>
    <rPh sb="1" eb="3">
      <t>センキョ</t>
    </rPh>
    <rPh sb="3" eb="5">
      <t>カンリ</t>
    </rPh>
    <rPh sb="5" eb="8">
      <t>イインカイ</t>
    </rPh>
    <rPh sb="8" eb="11">
      <t>ジムキョク</t>
    </rPh>
    <phoneticPr fontId="4"/>
  </si>
  <si>
    <t>第24回参議院議員通常選挙に係る18歳、19歳の選挙人に関する調査結果</t>
    <rPh sb="18" eb="19">
      <t>サイ</t>
    </rPh>
    <rPh sb="22" eb="23">
      <t>サイ</t>
    </rPh>
    <rPh sb="24" eb="27">
      <t>センキョニン</t>
    </rPh>
    <rPh sb="28" eb="29">
      <t>カン</t>
    </rPh>
    <rPh sb="31" eb="33">
      <t>チョウサ</t>
    </rPh>
    <rPh sb="33" eb="35">
      <t>ケッカ</t>
    </rPh>
    <phoneticPr fontId="5"/>
  </si>
  <si>
    <t>別紙</t>
    <rPh sb="0" eb="2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</si>
</sst>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>
    <font>
      <sz val="8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2" fillId="0" borderId="0"/>
    <xf numFmtId="0" fontId="6" fillId="0" borderId="0" applyFill="0" applyBorder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Border="1" applyProtection="1">
      <alignment vertical="center"/>
    </xf>
    <xf numFmtId="0" fontId="3" fillId="0" borderId="0" xfId="2" applyFont="1" applyFill="1" applyBorder="1" applyAlignment="1" applyProtection="1">
      <alignment horizontal="center" vertical="center" shrinkToFit="1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0" xfId="2" quotePrefix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2" borderId="8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 applyProtection="1">
      <alignment vertical="center" wrapText="1"/>
    </xf>
    <xf numFmtId="0" fontId="3" fillId="2" borderId="9" xfId="2" applyFont="1" applyFill="1" applyBorder="1" applyAlignment="1" applyProtection="1">
      <alignment vertical="center"/>
    </xf>
    <xf numFmtId="38" fontId="3" fillId="2" borderId="1" xfId="3" applyFont="1" applyFill="1" applyBorder="1" applyAlignment="1" applyProtection="1">
      <alignment horizontal="right" vertical="center" shrinkToFit="1"/>
      <protection locked="0"/>
    </xf>
    <xf numFmtId="38" fontId="3" fillId="2" borderId="1" xfId="3" applyFont="1" applyFill="1" applyBorder="1" applyAlignment="1" applyProtection="1">
      <alignment horizontal="right" vertical="center" shrinkToFit="1"/>
    </xf>
    <xf numFmtId="40" fontId="3" fillId="2" borderId="1" xfId="3" applyNumberFormat="1" applyFont="1" applyFill="1" applyBorder="1" applyAlignment="1" applyProtection="1">
      <alignment horizontal="right" vertical="center" shrinkToFit="1"/>
    </xf>
    <xf numFmtId="38" fontId="3" fillId="2" borderId="1" xfId="0" applyNumberFormat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38" fontId="10" fillId="2" borderId="1" xfId="3" applyFont="1" applyFill="1" applyBorder="1" applyAlignment="1" applyProtection="1">
      <alignment horizontal="right" vertical="center" shrinkToFit="1"/>
      <protection locked="0"/>
    </xf>
    <xf numFmtId="38" fontId="10" fillId="2" borderId="1" xfId="3" applyFont="1" applyFill="1" applyBorder="1" applyAlignment="1" applyProtection="1">
      <alignment horizontal="right" vertical="center" shrinkToFit="1"/>
    </xf>
    <xf numFmtId="38" fontId="3" fillId="2" borderId="1" xfId="2" applyNumberFormat="1" applyFont="1" applyFill="1" applyBorder="1" applyAlignment="1" applyProtection="1">
      <alignment horizontal="right" vertical="center"/>
    </xf>
    <xf numFmtId="0" fontId="3" fillId="2" borderId="0" xfId="0" applyFont="1" applyFill="1">
      <alignment vertical="center"/>
    </xf>
    <xf numFmtId="0" fontId="3" fillId="2" borderId="11" xfId="2" applyFont="1" applyFill="1" applyBorder="1" applyAlignment="1">
      <alignment horizontal="center" vertical="center"/>
    </xf>
    <xf numFmtId="38" fontId="3" fillId="2" borderId="1" xfId="3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2" borderId="8" xfId="2" applyFont="1" applyFill="1" applyBorder="1" applyAlignment="1" applyProtection="1">
      <alignment horizontal="center" vertical="center"/>
    </xf>
    <xf numFmtId="0" fontId="3" fillId="2" borderId="9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</xf>
    <xf numFmtId="0" fontId="3" fillId="2" borderId="5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 applyProtection="1">
      <alignment vertic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2" borderId="11" xfId="2" applyFont="1" applyFill="1" applyBorder="1" applyAlignment="1" applyProtection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9" xfId="2" applyFont="1" applyFill="1" applyBorder="1" applyAlignment="1" applyProtection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4"/>
    <cellStyle name="桁区切り 2 2" xfId="5"/>
    <cellStyle name="桁区切り 3" xfId="3"/>
    <cellStyle name="標準" xfId="0" builtinId="0"/>
    <cellStyle name="標準 2" xfId="6"/>
    <cellStyle name="標準 2 2" xfId="7"/>
    <cellStyle name="標準 3" xfId="8"/>
    <cellStyle name="標準 4" xfId="9"/>
    <cellStyle name="標準 5" xfId="2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5"/>
  <sheetViews>
    <sheetView tabSelected="1" topLeftCell="J1" workbookViewId="0">
      <pane ySplit="11" topLeftCell="A12" activePane="bottomLeft" state="frozen"/>
      <selection pane="bottomLeft" activeCell="V7" sqref="V7"/>
    </sheetView>
  </sheetViews>
  <sheetFormatPr defaultRowHeight="13.5"/>
  <cols>
    <col min="1" max="1" width="13" style="8" customWidth="1"/>
    <col min="2" max="20" width="13" style="9" customWidth="1"/>
    <col min="21" max="21" width="10" style="6" bestFit="1" customWidth="1"/>
    <col min="22" max="16384" width="9.33203125" style="6"/>
  </cols>
  <sheetData>
    <row r="2" spans="1:22">
      <c r="A2" s="28" t="s">
        <v>54</v>
      </c>
      <c r="B2" s="28"/>
      <c r="U2" s="29">
        <v>42607</v>
      </c>
      <c r="V2" s="29"/>
    </row>
    <row r="4" spans="1:22">
      <c r="B4" s="2"/>
      <c r="C4" s="2"/>
      <c r="D4" s="2"/>
      <c r="F4" s="3"/>
      <c r="H4" s="1" t="s">
        <v>53</v>
      </c>
      <c r="I4" s="4"/>
      <c r="J4" s="4"/>
      <c r="K4" s="2"/>
      <c r="L4" s="5"/>
      <c r="M4" s="5"/>
      <c r="N4" s="4"/>
      <c r="O4" s="4"/>
      <c r="P4" s="4"/>
      <c r="Q4" s="2"/>
      <c r="R4" s="5"/>
      <c r="S4" s="5"/>
      <c r="T4" s="6" t="s">
        <v>52</v>
      </c>
    </row>
    <row r="5" spans="1:22">
      <c r="B5" s="2"/>
      <c r="C5" s="2"/>
      <c r="D5" s="2"/>
      <c r="F5" s="3"/>
      <c r="G5" s="1"/>
      <c r="H5" s="4"/>
      <c r="I5" s="4"/>
      <c r="J5" s="4"/>
      <c r="K5" s="2"/>
      <c r="L5" s="5"/>
      <c r="M5" s="5"/>
      <c r="N5" s="4"/>
      <c r="O5" s="4"/>
      <c r="P5" s="4"/>
      <c r="Q5" s="2"/>
      <c r="R5" s="5"/>
      <c r="S5" s="5"/>
      <c r="T5" s="6"/>
    </row>
    <row r="6" spans="1:22">
      <c r="B6" s="2"/>
      <c r="C6" s="2"/>
      <c r="D6" s="2"/>
      <c r="F6" s="3"/>
      <c r="G6" s="1"/>
      <c r="H6" s="4"/>
      <c r="I6" s="4"/>
      <c r="J6" s="4"/>
      <c r="K6" s="2"/>
      <c r="L6" s="5"/>
      <c r="M6" s="5"/>
      <c r="N6" s="4"/>
      <c r="O6" s="4"/>
      <c r="P6" s="4"/>
      <c r="Q6" s="2"/>
      <c r="R6" s="5"/>
      <c r="S6" s="5"/>
      <c r="T6" s="6"/>
    </row>
    <row r="7" spans="1:22">
      <c r="B7" s="2"/>
      <c r="C7" s="2"/>
      <c r="D7" s="2"/>
      <c r="F7" s="3"/>
      <c r="G7" s="1"/>
      <c r="H7" s="4"/>
      <c r="I7" s="4"/>
      <c r="J7" s="4"/>
      <c r="K7" s="2"/>
      <c r="L7" s="5"/>
      <c r="M7" s="5"/>
      <c r="N7" s="4"/>
      <c r="O7" s="4"/>
      <c r="P7" s="4"/>
      <c r="Q7" s="2"/>
      <c r="R7" s="5"/>
      <c r="S7" s="5"/>
      <c r="T7" s="6"/>
    </row>
    <row r="8" spans="1:22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2" ht="30" customHeight="1">
      <c r="A9" s="30" t="s">
        <v>0</v>
      </c>
      <c r="B9" s="32" t="s">
        <v>1</v>
      </c>
      <c r="C9" s="33"/>
      <c r="D9" s="33"/>
      <c r="E9" s="33"/>
      <c r="F9" s="33"/>
      <c r="G9" s="33"/>
      <c r="H9" s="34"/>
      <c r="I9" s="27" t="s">
        <v>2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30" customHeight="1">
      <c r="A10" s="31"/>
      <c r="B10" s="35" t="s">
        <v>3</v>
      </c>
      <c r="C10" s="36"/>
      <c r="D10" s="37"/>
      <c r="E10" s="38" t="s">
        <v>4</v>
      </c>
      <c r="F10" s="39"/>
      <c r="G10" s="40"/>
      <c r="H10" s="41" t="s">
        <v>5</v>
      </c>
      <c r="I10" s="43" t="s">
        <v>6</v>
      </c>
      <c r="J10" s="43"/>
      <c r="K10" s="43"/>
      <c r="L10" s="43"/>
      <c r="M10" s="43"/>
      <c r="N10" s="43"/>
      <c r="O10" s="43" t="s">
        <v>7</v>
      </c>
      <c r="P10" s="43"/>
      <c r="Q10" s="43"/>
      <c r="R10" s="43"/>
      <c r="S10" s="43"/>
      <c r="T10" s="43"/>
      <c r="U10" s="26" t="s">
        <v>50</v>
      </c>
      <c r="V10" s="26" t="s">
        <v>51</v>
      </c>
    </row>
    <row r="11" spans="1:22" ht="99.6" customHeight="1">
      <c r="A11" s="31"/>
      <c r="B11" s="10" t="s">
        <v>8</v>
      </c>
      <c r="C11" s="11" t="s">
        <v>9</v>
      </c>
      <c r="D11" s="11" t="s">
        <v>10</v>
      </c>
      <c r="E11" s="10" t="s">
        <v>8</v>
      </c>
      <c r="F11" s="11" t="s">
        <v>9</v>
      </c>
      <c r="G11" s="10" t="s">
        <v>10</v>
      </c>
      <c r="H11" s="42"/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5</v>
      </c>
      <c r="N11" s="13" t="s">
        <v>15</v>
      </c>
      <c r="O11" s="12" t="s">
        <v>11</v>
      </c>
      <c r="P11" s="12" t="s">
        <v>12</v>
      </c>
      <c r="Q11" s="12" t="s">
        <v>13</v>
      </c>
      <c r="R11" s="12" t="s">
        <v>14</v>
      </c>
      <c r="S11" s="12" t="s">
        <v>5</v>
      </c>
      <c r="T11" s="13" t="s">
        <v>15</v>
      </c>
      <c r="U11" s="26"/>
      <c r="V11" s="26"/>
    </row>
    <row r="12" spans="1:22" s="22" customFormat="1" ht="30" customHeight="1">
      <c r="A12" s="25" t="s">
        <v>16</v>
      </c>
      <c r="B12" s="14">
        <v>2806</v>
      </c>
      <c r="C12" s="15">
        <v>0</v>
      </c>
      <c r="D12" s="15">
        <f t="shared" ref="D12:D17" si="0">SUM(B12:C12)</f>
        <v>2806</v>
      </c>
      <c r="E12" s="14">
        <v>2803</v>
      </c>
      <c r="F12" s="14">
        <v>0</v>
      </c>
      <c r="G12" s="14">
        <f t="shared" ref="G12:G17" si="1">SUM(E12:F12)</f>
        <v>2803</v>
      </c>
      <c r="H12" s="15">
        <f t="shared" ref="H12:H38" si="2">D12+G12</f>
        <v>5609</v>
      </c>
      <c r="I12" s="15">
        <v>1099</v>
      </c>
      <c r="J12" s="14">
        <v>285</v>
      </c>
      <c r="K12" s="14">
        <v>64</v>
      </c>
      <c r="L12" s="14">
        <v>0</v>
      </c>
      <c r="M12" s="14">
        <f t="shared" ref="M12:M17" si="3">SUM(I12:L12)</f>
        <v>1448</v>
      </c>
      <c r="N12" s="16">
        <f t="shared" ref="N12:N38" si="4">M12/D12*100</f>
        <v>51.60370634354954</v>
      </c>
      <c r="O12" s="15">
        <v>811</v>
      </c>
      <c r="P12" s="14">
        <v>256</v>
      </c>
      <c r="Q12" s="14">
        <v>59</v>
      </c>
      <c r="R12" s="14">
        <v>0</v>
      </c>
      <c r="S12" s="14">
        <f t="shared" ref="S12:S38" si="5">SUM(O12:R12)</f>
        <v>1126</v>
      </c>
      <c r="T12" s="16">
        <f t="shared" ref="T12:T38" si="6">S12/G12*100</f>
        <v>40.171245094541561</v>
      </c>
      <c r="U12" s="17">
        <f>SUM(M12+S12)</f>
        <v>2574</v>
      </c>
      <c r="V12" s="18">
        <f>U12/H12*100</f>
        <v>45.890533071848814</v>
      </c>
    </row>
    <row r="13" spans="1:22" s="22" customFormat="1" ht="30" customHeight="1">
      <c r="A13" s="24" t="s">
        <v>17</v>
      </c>
      <c r="B13" s="14">
        <v>566</v>
      </c>
      <c r="C13" s="15">
        <v>0</v>
      </c>
      <c r="D13" s="15">
        <f t="shared" si="0"/>
        <v>566</v>
      </c>
      <c r="E13" s="14">
        <v>485</v>
      </c>
      <c r="F13" s="14">
        <v>0</v>
      </c>
      <c r="G13" s="14">
        <f t="shared" si="1"/>
        <v>485</v>
      </c>
      <c r="H13" s="15">
        <f t="shared" si="2"/>
        <v>1051</v>
      </c>
      <c r="I13" s="15">
        <v>114</v>
      </c>
      <c r="J13" s="14">
        <v>69</v>
      </c>
      <c r="K13" s="14">
        <v>16</v>
      </c>
      <c r="L13" s="14">
        <v>0</v>
      </c>
      <c r="M13" s="14">
        <f t="shared" si="3"/>
        <v>199</v>
      </c>
      <c r="N13" s="16">
        <f t="shared" si="4"/>
        <v>35.159010600706715</v>
      </c>
      <c r="O13" s="15">
        <v>77</v>
      </c>
      <c r="P13" s="14">
        <v>41</v>
      </c>
      <c r="Q13" s="14">
        <v>16</v>
      </c>
      <c r="R13" s="14">
        <v>0</v>
      </c>
      <c r="S13" s="14">
        <f t="shared" si="5"/>
        <v>134</v>
      </c>
      <c r="T13" s="16">
        <f t="shared" si="6"/>
        <v>27.628865979381445</v>
      </c>
      <c r="U13" s="17">
        <f t="shared" ref="U13:U50" si="7">SUM(M13+S13)</f>
        <v>333</v>
      </c>
      <c r="V13" s="18">
        <f t="shared" ref="V13:V50" si="8">U13/H13*100</f>
        <v>31.684110371075171</v>
      </c>
    </row>
    <row r="14" spans="1:22" ht="30" customHeight="1">
      <c r="A14" s="23" t="s">
        <v>18</v>
      </c>
      <c r="B14" s="19">
        <f>374+2</f>
        <v>376</v>
      </c>
      <c r="C14" s="15">
        <v>0</v>
      </c>
      <c r="D14" s="15">
        <f t="shared" si="0"/>
        <v>376</v>
      </c>
      <c r="E14" s="20">
        <f>342+1</f>
        <v>343</v>
      </c>
      <c r="F14" s="14">
        <v>0</v>
      </c>
      <c r="G14" s="14">
        <f t="shared" si="1"/>
        <v>343</v>
      </c>
      <c r="H14" s="15">
        <f t="shared" si="2"/>
        <v>719</v>
      </c>
      <c r="I14" s="15">
        <f>144-J14-K14+5</f>
        <v>102</v>
      </c>
      <c r="J14" s="14">
        <f>38</f>
        <v>38</v>
      </c>
      <c r="K14" s="14">
        <f>9</f>
        <v>9</v>
      </c>
      <c r="L14" s="14">
        <v>0</v>
      </c>
      <c r="M14" s="14">
        <f t="shared" si="3"/>
        <v>149</v>
      </c>
      <c r="N14" s="16">
        <f t="shared" si="4"/>
        <v>39.627659574468083</v>
      </c>
      <c r="O14" s="15">
        <f>67-P14-Q14+5</f>
        <v>65</v>
      </c>
      <c r="P14" s="14">
        <v>6</v>
      </c>
      <c r="Q14" s="14">
        <v>1</v>
      </c>
      <c r="R14" s="14">
        <v>0</v>
      </c>
      <c r="S14" s="14">
        <f t="shared" si="5"/>
        <v>72</v>
      </c>
      <c r="T14" s="16">
        <f t="shared" si="6"/>
        <v>20.99125364431487</v>
      </c>
      <c r="U14" s="17">
        <f t="shared" si="7"/>
        <v>221</v>
      </c>
      <c r="V14" s="18">
        <f t="shared" si="8"/>
        <v>30.737134909596662</v>
      </c>
    </row>
    <row r="15" spans="1:22" ht="30" customHeight="1">
      <c r="A15" s="23" t="s">
        <v>19</v>
      </c>
      <c r="B15" s="14">
        <v>922</v>
      </c>
      <c r="C15" s="15">
        <v>0</v>
      </c>
      <c r="D15" s="15">
        <f t="shared" si="0"/>
        <v>922</v>
      </c>
      <c r="E15" s="14">
        <v>859</v>
      </c>
      <c r="F15" s="14">
        <v>0</v>
      </c>
      <c r="G15" s="14">
        <f t="shared" si="1"/>
        <v>859</v>
      </c>
      <c r="H15" s="15">
        <f t="shared" si="2"/>
        <v>1781</v>
      </c>
      <c r="I15" s="15">
        <v>309</v>
      </c>
      <c r="J15" s="14">
        <v>139</v>
      </c>
      <c r="K15" s="14">
        <v>10</v>
      </c>
      <c r="L15" s="14">
        <v>0</v>
      </c>
      <c r="M15" s="14">
        <f t="shared" si="3"/>
        <v>458</v>
      </c>
      <c r="N15" s="16">
        <f t="shared" si="4"/>
        <v>49.67462039045553</v>
      </c>
      <c r="O15" s="15">
        <v>250</v>
      </c>
      <c r="P15" s="14">
        <v>102</v>
      </c>
      <c r="Q15" s="14">
        <v>8</v>
      </c>
      <c r="R15" s="14">
        <v>0</v>
      </c>
      <c r="S15" s="14">
        <f t="shared" si="5"/>
        <v>360</v>
      </c>
      <c r="T15" s="16">
        <f t="shared" si="6"/>
        <v>41.909196740395807</v>
      </c>
      <c r="U15" s="17">
        <f t="shared" si="7"/>
        <v>818</v>
      </c>
      <c r="V15" s="18">
        <f t="shared" si="8"/>
        <v>45.929253228523301</v>
      </c>
    </row>
    <row r="16" spans="1:22" ht="30" customHeight="1">
      <c r="A16" s="23" t="s">
        <v>20</v>
      </c>
      <c r="B16" s="14">
        <v>938</v>
      </c>
      <c r="C16" s="15">
        <v>0</v>
      </c>
      <c r="D16" s="15">
        <f t="shared" si="0"/>
        <v>938</v>
      </c>
      <c r="E16" s="14">
        <v>877</v>
      </c>
      <c r="F16" s="14">
        <v>0</v>
      </c>
      <c r="G16" s="14">
        <f t="shared" si="1"/>
        <v>877</v>
      </c>
      <c r="H16" s="15">
        <f t="shared" si="2"/>
        <v>1815</v>
      </c>
      <c r="I16" s="15">
        <v>283</v>
      </c>
      <c r="J16" s="14">
        <v>133</v>
      </c>
      <c r="K16" s="14">
        <v>10</v>
      </c>
      <c r="L16" s="14">
        <v>0</v>
      </c>
      <c r="M16" s="14">
        <f t="shared" si="3"/>
        <v>426</v>
      </c>
      <c r="N16" s="16">
        <f t="shared" si="4"/>
        <v>45.41577825159915</v>
      </c>
      <c r="O16" s="15">
        <v>204</v>
      </c>
      <c r="P16" s="14">
        <v>134</v>
      </c>
      <c r="Q16" s="14">
        <v>16</v>
      </c>
      <c r="R16" s="14">
        <v>0</v>
      </c>
      <c r="S16" s="14">
        <f t="shared" si="5"/>
        <v>354</v>
      </c>
      <c r="T16" s="16">
        <f t="shared" si="6"/>
        <v>40.364880273660205</v>
      </c>
      <c r="U16" s="17">
        <f t="shared" si="7"/>
        <v>780</v>
      </c>
      <c r="V16" s="18">
        <f t="shared" si="8"/>
        <v>42.97520661157025</v>
      </c>
    </row>
    <row r="17" spans="1:22" ht="30" customHeight="1">
      <c r="A17" s="24" t="s">
        <v>21</v>
      </c>
      <c r="B17" s="14">
        <v>364</v>
      </c>
      <c r="C17" s="15">
        <v>0</v>
      </c>
      <c r="D17" s="15">
        <f t="shared" si="0"/>
        <v>364</v>
      </c>
      <c r="E17" s="14">
        <v>367</v>
      </c>
      <c r="F17" s="14">
        <v>0</v>
      </c>
      <c r="G17" s="14">
        <f t="shared" si="1"/>
        <v>367</v>
      </c>
      <c r="H17" s="15">
        <f t="shared" si="2"/>
        <v>731</v>
      </c>
      <c r="I17" s="15">
        <v>78</v>
      </c>
      <c r="J17" s="14">
        <v>49</v>
      </c>
      <c r="K17" s="14">
        <v>12</v>
      </c>
      <c r="L17" s="14">
        <v>0</v>
      </c>
      <c r="M17" s="14">
        <f t="shared" si="3"/>
        <v>139</v>
      </c>
      <c r="N17" s="16">
        <f t="shared" si="4"/>
        <v>38.186813186813183</v>
      </c>
      <c r="O17" s="15">
        <v>41</v>
      </c>
      <c r="P17" s="14">
        <v>25</v>
      </c>
      <c r="Q17" s="14">
        <v>14</v>
      </c>
      <c r="R17" s="14">
        <v>0</v>
      </c>
      <c r="S17" s="14">
        <f t="shared" si="5"/>
        <v>80</v>
      </c>
      <c r="T17" s="16">
        <f t="shared" si="6"/>
        <v>21.798365122615802</v>
      </c>
      <c r="U17" s="17">
        <f t="shared" si="7"/>
        <v>219</v>
      </c>
      <c r="V17" s="18">
        <f t="shared" si="8"/>
        <v>29.958960328317374</v>
      </c>
    </row>
    <row r="18" spans="1:22" ht="30" customHeight="1">
      <c r="A18" s="23" t="s">
        <v>22</v>
      </c>
      <c r="B18" s="14">
        <v>258</v>
      </c>
      <c r="C18" s="15">
        <v>0</v>
      </c>
      <c r="D18" s="15">
        <f t="shared" ref="D18:D23" si="9">SUM(B18:C18)</f>
        <v>258</v>
      </c>
      <c r="E18" s="14">
        <v>213</v>
      </c>
      <c r="F18" s="14">
        <v>0</v>
      </c>
      <c r="G18" s="14">
        <f t="shared" ref="G18:G23" si="10">SUM(E18:F18)</f>
        <v>213</v>
      </c>
      <c r="H18" s="15">
        <f t="shared" si="2"/>
        <v>471</v>
      </c>
      <c r="I18" s="15">
        <v>69</v>
      </c>
      <c r="J18" s="14">
        <v>43</v>
      </c>
      <c r="K18" s="14">
        <v>11</v>
      </c>
      <c r="L18" s="14">
        <v>0</v>
      </c>
      <c r="M18" s="14">
        <f t="shared" ref="M18:M23" si="11">SUM(I18:L18)</f>
        <v>123</v>
      </c>
      <c r="N18" s="16">
        <f t="shared" si="4"/>
        <v>47.674418604651166</v>
      </c>
      <c r="O18" s="15">
        <v>44</v>
      </c>
      <c r="P18" s="14">
        <v>30</v>
      </c>
      <c r="Q18" s="14">
        <v>3</v>
      </c>
      <c r="R18" s="14">
        <v>0</v>
      </c>
      <c r="S18" s="14">
        <f t="shared" si="5"/>
        <v>77</v>
      </c>
      <c r="T18" s="16">
        <f t="shared" si="6"/>
        <v>36.15023474178404</v>
      </c>
      <c r="U18" s="17">
        <f t="shared" si="7"/>
        <v>200</v>
      </c>
      <c r="V18" s="18">
        <f t="shared" si="8"/>
        <v>42.462845010615716</v>
      </c>
    </row>
    <row r="19" spans="1:22" ht="30" customHeight="1">
      <c r="A19" s="23" t="s">
        <v>23</v>
      </c>
      <c r="B19" s="14">
        <v>1183</v>
      </c>
      <c r="C19" s="15">
        <v>0</v>
      </c>
      <c r="D19" s="15">
        <f t="shared" si="9"/>
        <v>1183</v>
      </c>
      <c r="E19" s="14">
        <v>1075</v>
      </c>
      <c r="F19" s="14">
        <v>0</v>
      </c>
      <c r="G19" s="14">
        <f t="shared" si="10"/>
        <v>1075</v>
      </c>
      <c r="H19" s="15">
        <f t="shared" si="2"/>
        <v>2258</v>
      </c>
      <c r="I19" s="15">
        <v>382</v>
      </c>
      <c r="J19" s="14">
        <v>193</v>
      </c>
      <c r="K19" s="14">
        <v>18</v>
      </c>
      <c r="L19" s="14">
        <v>0</v>
      </c>
      <c r="M19" s="14">
        <f t="shared" si="11"/>
        <v>593</v>
      </c>
      <c r="N19" s="16">
        <f t="shared" si="4"/>
        <v>50.126796280642438</v>
      </c>
      <c r="O19" s="15">
        <v>270</v>
      </c>
      <c r="P19" s="14">
        <v>139</v>
      </c>
      <c r="Q19" s="14">
        <v>11</v>
      </c>
      <c r="R19" s="14">
        <v>0</v>
      </c>
      <c r="S19" s="14">
        <f t="shared" si="5"/>
        <v>420</v>
      </c>
      <c r="T19" s="16">
        <f t="shared" si="6"/>
        <v>39.069767441860463</v>
      </c>
      <c r="U19" s="17">
        <f t="shared" si="7"/>
        <v>1013</v>
      </c>
      <c r="V19" s="18">
        <f t="shared" si="8"/>
        <v>44.862710363153234</v>
      </c>
    </row>
    <row r="20" spans="1:22" ht="30" customHeight="1">
      <c r="A20" s="23" t="s">
        <v>24</v>
      </c>
      <c r="B20" s="14">
        <v>198</v>
      </c>
      <c r="C20" s="15">
        <v>0</v>
      </c>
      <c r="D20" s="15">
        <f t="shared" si="9"/>
        <v>198</v>
      </c>
      <c r="E20" s="14">
        <v>182</v>
      </c>
      <c r="F20" s="14">
        <v>0</v>
      </c>
      <c r="G20" s="14">
        <f t="shared" si="10"/>
        <v>182</v>
      </c>
      <c r="H20" s="15">
        <f t="shared" si="2"/>
        <v>380</v>
      </c>
      <c r="I20" s="15">
        <v>39</v>
      </c>
      <c r="J20" s="14">
        <v>26</v>
      </c>
      <c r="K20" s="14">
        <v>4</v>
      </c>
      <c r="L20" s="14">
        <v>0</v>
      </c>
      <c r="M20" s="14">
        <f t="shared" si="11"/>
        <v>69</v>
      </c>
      <c r="N20" s="16">
        <f t="shared" si="4"/>
        <v>34.848484848484851</v>
      </c>
      <c r="O20" s="15">
        <v>39</v>
      </c>
      <c r="P20" s="14">
        <v>17</v>
      </c>
      <c r="Q20" s="14">
        <v>2</v>
      </c>
      <c r="R20" s="14">
        <v>0</v>
      </c>
      <c r="S20" s="14">
        <f t="shared" si="5"/>
        <v>58</v>
      </c>
      <c r="T20" s="16">
        <f t="shared" si="6"/>
        <v>31.868131868131865</v>
      </c>
      <c r="U20" s="17">
        <f t="shared" si="7"/>
        <v>127</v>
      </c>
      <c r="V20" s="18">
        <f t="shared" si="8"/>
        <v>33.421052631578945</v>
      </c>
    </row>
    <row r="21" spans="1:22" ht="30" customHeight="1">
      <c r="A21" s="23" t="s">
        <v>25</v>
      </c>
      <c r="B21" s="14">
        <v>329</v>
      </c>
      <c r="C21" s="15">
        <v>0</v>
      </c>
      <c r="D21" s="15">
        <f t="shared" si="9"/>
        <v>329</v>
      </c>
      <c r="E21" s="14">
        <v>270</v>
      </c>
      <c r="F21" s="14">
        <v>0</v>
      </c>
      <c r="G21" s="14">
        <f t="shared" si="10"/>
        <v>270</v>
      </c>
      <c r="H21" s="15">
        <f t="shared" si="2"/>
        <v>599</v>
      </c>
      <c r="I21" s="15">
        <v>76</v>
      </c>
      <c r="J21" s="14">
        <v>64</v>
      </c>
      <c r="K21" s="14">
        <v>13</v>
      </c>
      <c r="L21" s="14">
        <v>0</v>
      </c>
      <c r="M21" s="14">
        <f t="shared" si="11"/>
        <v>153</v>
      </c>
      <c r="N21" s="16">
        <f t="shared" si="4"/>
        <v>46.504559270516715</v>
      </c>
      <c r="O21" s="15">
        <v>43</v>
      </c>
      <c r="P21" s="14">
        <v>27</v>
      </c>
      <c r="Q21" s="14">
        <v>8</v>
      </c>
      <c r="R21" s="14">
        <v>0</v>
      </c>
      <c r="S21" s="14">
        <f t="shared" si="5"/>
        <v>78</v>
      </c>
      <c r="T21" s="16">
        <f t="shared" si="6"/>
        <v>28.888888888888886</v>
      </c>
      <c r="U21" s="17">
        <f t="shared" si="7"/>
        <v>231</v>
      </c>
      <c r="V21" s="18">
        <f t="shared" si="8"/>
        <v>38.56427378964942</v>
      </c>
    </row>
    <row r="22" spans="1:22" ht="30" customHeight="1">
      <c r="A22" s="23" t="s">
        <v>26</v>
      </c>
      <c r="B22" s="14">
        <v>273</v>
      </c>
      <c r="C22" s="15">
        <v>0</v>
      </c>
      <c r="D22" s="15">
        <f t="shared" si="9"/>
        <v>273</v>
      </c>
      <c r="E22" s="14">
        <v>248</v>
      </c>
      <c r="F22" s="14">
        <v>0</v>
      </c>
      <c r="G22" s="14">
        <f t="shared" si="10"/>
        <v>248</v>
      </c>
      <c r="H22" s="15">
        <f t="shared" si="2"/>
        <v>521</v>
      </c>
      <c r="I22" s="15">
        <v>63</v>
      </c>
      <c r="J22" s="14">
        <v>63</v>
      </c>
      <c r="K22" s="14">
        <v>12</v>
      </c>
      <c r="L22" s="14">
        <v>0</v>
      </c>
      <c r="M22" s="14">
        <f t="shared" si="11"/>
        <v>138</v>
      </c>
      <c r="N22" s="16">
        <f t="shared" si="4"/>
        <v>50.549450549450547</v>
      </c>
      <c r="O22" s="15">
        <v>47</v>
      </c>
      <c r="P22" s="14">
        <v>43</v>
      </c>
      <c r="Q22" s="14">
        <v>7</v>
      </c>
      <c r="R22" s="14">
        <v>0</v>
      </c>
      <c r="S22" s="14">
        <f t="shared" si="5"/>
        <v>97</v>
      </c>
      <c r="T22" s="16">
        <f t="shared" si="6"/>
        <v>39.112903225806448</v>
      </c>
      <c r="U22" s="17">
        <f t="shared" si="7"/>
        <v>235</v>
      </c>
      <c r="V22" s="18">
        <f t="shared" si="8"/>
        <v>45.105566218809976</v>
      </c>
    </row>
    <row r="23" spans="1:22" ht="30" customHeight="1">
      <c r="A23" s="23" t="s">
        <v>27</v>
      </c>
      <c r="B23" s="14">
        <v>255</v>
      </c>
      <c r="C23" s="15">
        <v>0</v>
      </c>
      <c r="D23" s="15">
        <f t="shared" si="9"/>
        <v>255</v>
      </c>
      <c r="E23" s="14">
        <v>193</v>
      </c>
      <c r="F23" s="14">
        <v>0</v>
      </c>
      <c r="G23" s="14">
        <f t="shared" si="10"/>
        <v>193</v>
      </c>
      <c r="H23" s="15">
        <f t="shared" si="2"/>
        <v>448</v>
      </c>
      <c r="I23" s="15">
        <v>80</v>
      </c>
      <c r="J23" s="14">
        <v>45</v>
      </c>
      <c r="K23" s="14">
        <v>4</v>
      </c>
      <c r="L23" s="14">
        <v>0</v>
      </c>
      <c r="M23" s="14">
        <f t="shared" si="11"/>
        <v>129</v>
      </c>
      <c r="N23" s="16">
        <f t="shared" si="4"/>
        <v>50.588235294117645</v>
      </c>
      <c r="O23" s="15">
        <v>56</v>
      </c>
      <c r="P23" s="14">
        <v>28</v>
      </c>
      <c r="Q23" s="14">
        <v>4</v>
      </c>
      <c r="R23" s="14">
        <v>0</v>
      </c>
      <c r="S23" s="14">
        <f t="shared" si="5"/>
        <v>88</v>
      </c>
      <c r="T23" s="16">
        <f t="shared" si="6"/>
        <v>45.595854922279791</v>
      </c>
      <c r="U23" s="17">
        <f t="shared" si="7"/>
        <v>217</v>
      </c>
      <c r="V23" s="18">
        <f t="shared" si="8"/>
        <v>48.4375</v>
      </c>
    </row>
    <row r="24" spans="1:22" ht="30" customHeight="1">
      <c r="A24" s="24" t="s">
        <v>28</v>
      </c>
      <c r="B24" s="14">
        <v>1175</v>
      </c>
      <c r="C24" s="15">
        <v>0</v>
      </c>
      <c r="D24" s="15">
        <f t="shared" ref="D24:D38" si="12">SUM(B24:C24)</f>
        <v>1175</v>
      </c>
      <c r="E24" s="14">
        <v>953</v>
      </c>
      <c r="F24" s="14">
        <v>0</v>
      </c>
      <c r="G24" s="14">
        <f t="shared" ref="G24:G38" si="13">SUM(E24:F24)</f>
        <v>953</v>
      </c>
      <c r="H24" s="15">
        <f t="shared" si="2"/>
        <v>2128</v>
      </c>
      <c r="I24" s="15">
        <v>353</v>
      </c>
      <c r="J24" s="14">
        <v>213</v>
      </c>
      <c r="K24" s="14">
        <v>27</v>
      </c>
      <c r="L24" s="14">
        <v>0</v>
      </c>
      <c r="M24" s="14">
        <f t="shared" ref="M24:M38" si="14">SUM(I24:L24)</f>
        <v>593</v>
      </c>
      <c r="N24" s="16">
        <f t="shared" si="4"/>
        <v>50.468085106382979</v>
      </c>
      <c r="O24" s="15">
        <v>196</v>
      </c>
      <c r="P24" s="14">
        <v>134</v>
      </c>
      <c r="Q24" s="14">
        <v>14</v>
      </c>
      <c r="R24" s="14">
        <v>0</v>
      </c>
      <c r="S24" s="14">
        <f t="shared" si="5"/>
        <v>344</v>
      </c>
      <c r="T24" s="16">
        <f t="shared" si="6"/>
        <v>36.096537250786987</v>
      </c>
      <c r="U24" s="17">
        <f t="shared" si="7"/>
        <v>937</v>
      </c>
      <c r="V24" s="18">
        <f t="shared" si="8"/>
        <v>44.031954887218042</v>
      </c>
    </row>
    <row r="25" spans="1:22" ht="30" customHeight="1">
      <c r="A25" s="23" t="s">
        <v>29</v>
      </c>
      <c r="B25" s="14">
        <v>568</v>
      </c>
      <c r="C25" s="15">
        <v>0</v>
      </c>
      <c r="D25" s="15">
        <f t="shared" si="12"/>
        <v>568</v>
      </c>
      <c r="E25" s="14">
        <v>605</v>
      </c>
      <c r="F25" s="14">
        <v>0</v>
      </c>
      <c r="G25" s="14">
        <f t="shared" si="13"/>
        <v>605</v>
      </c>
      <c r="H25" s="15">
        <f t="shared" si="2"/>
        <v>1173</v>
      </c>
      <c r="I25" s="15">
        <v>205</v>
      </c>
      <c r="J25" s="14">
        <v>77</v>
      </c>
      <c r="K25" s="14">
        <v>11</v>
      </c>
      <c r="L25" s="14">
        <v>0</v>
      </c>
      <c r="M25" s="14">
        <f t="shared" si="14"/>
        <v>293</v>
      </c>
      <c r="N25" s="16">
        <f t="shared" si="4"/>
        <v>51.584507042253527</v>
      </c>
      <c r="O25" s="15">
        <v>179</v>
      </c>
      <c r="P25" s="14">
        <v>90</v>
      </c>
      <c r="Q25" s="14">
        <v>9</v>
      </c>
      <c r="R25" s="14">
        <v>0</v>
      </c>
      <c r="S25" s="14">
        <f t="shared" si="5"/>
        <v>278</v>
      </c>
      <c r="T25" s="16">
        <f t="shared" si="6"/>
        <v>45.950413223140494</v>
      </c>
      <c r="U25" s="17">
        <f t="shared" si="7"/>
        <v>571</v>
      </c>
      <c r="V25" s="18">
        <f t="shared" si="8"/>
        <v>48.67860187553282</v>
      </c>
    </row>
    <row r="26" spans="1:22" ht="30" customHeight="1">
      <c r="A26" s="24" t="s">
        <v>30</v>
      </c>
      <c r="B26" s="14">
        <v>140</v>
      </c>
      <c r="C26" s="15">
        <v>0</v>
      </c>
      <c r="D26" s="15">
        <f t="shared" si="12"/>
        <v>140</v>
      </c>
      <c r="E26" s="14">
        <v>143</v>
      </c>
      <c r="F26" s="14">
        <v>0</v>
      </c>
      <c r="G26" s="14">
        <f t="shared" si="13"/>
        <v>143</v>
      </c>
      <c r="H26" s="15">
        <f t="shared" si="2"/>
        <v>283</v>
      </c>
      <c r="I26" s="15">
        <v>52</v>
      </c>
      <c r="J26" s="14">
        <v>17</v>
      </c>
      <c r="K26" s="14">
        <v>3</v>
      </c>
      <c r="L26" s="14">
        <v>0</v>
      </c>
      <c r="M26" s="14">
        <f t="shared" si="14"/>
        <v>72</v>
      </c>
      <c r="N26" s="16">
        <f t="shared" si="4"/>
        <v>51.428571428571423</v>
      </c>
      <c r="O26" s="15">
        <v>45</v>
      </c>
      <c r="P26" s="14">
        <v>16</v>
      </c>
      <c r="Q26" s="14">
        <v>1</v>
      </c>
      <c r="R26" s="14">
        <v>0</v>
      </c>
      <c r="S26" s="14">
        <f t="shared" si="5"/>
        <v>62</v>
      </c>
      <c r="T26" s="16">
        <f t="shared" si="6"/>
        <v>43.356643356643353</v>
      </c>
      <c r="U26" s="17">
        <f t="shared" si="7"/>
        <v>134</v>
      </c>
      <c r="V26" s="18">
        <f t="shared" si="8"/>
        <v>47.349823321554766</v>
      </c>
    </row>
    <row r="27" spans="1:22" ht="30" customHeight="1">
      <c r="A27" s="24" t="s">
        <v>31</v>
      </c>
      <c r="B27" s="14">
        <v>59</v>
      </c>
      <c r="C27" s="15">
        <v>0</v>
      </c>
      <c r="D27" s="15">
        <f t="shared" si="12"/>
        <v>59</v>
      </c>
      <c r="E27" s="14">
        <v>37</v>
      </c>
      <c r="F27" s="14">
        <v>0</v>
      </c>
      <c r="G27" s="14">
        <f t="shared" si="13"/>
        <v>37</v>
      </c>
      <c r="H27" s="15">
        <f t="shared" si="2"/>
        <v>96</v>
      </c>
      <c r="I27" s="15">
        <v>17</v>
      </c>
      <c r="J27" s="14">
        <v>10</v>
      </c>
      <c r="K27" s="14">
        <v>0</v>
      </c>
      <c r="L27" s="14">
        <v>0</v>
      </c>
      <c r="M27" s="14">
        <f t="shared" si="14"/>
        <v>27</v>
      </c>
      <c r="N27" s="16">
        <f t="shared" si="4"/>
        <v>45.762711864406782</v>
      </c>
      <c r="O27" s="15">
        <v>10</v>
      </c>
      <c r="P27" s="14">
        <v>3</v>
      </c>
      <c r="Q27" s="14">
        <v>0</v>
      </c>
      <c r="R27" s="14">
        <v>0</v>
      </c>
      <c r="S27" s="14">
        <f t="shared" si="5"/>
        <v>13</v>
      </c>
      <c r="T27" s="16">
        <f t="shared" si="6"/>
        <v>35.135135135135137</v>
      </c>
      <c r="U27" s="17">
        <f t="shared" si="7"/>
        <v>40</v>
      </c>
      <c r="V27" s="18">
        <f t="shared" si="8"/>
        <v>41.666666666666671</v>
      </c>
    </row>
    <row r="28" spans="1:22" ht="30" customHeight="1">
      <c r="A28" s="24" t="s">
        <v>32</v>
      </c>
      <c r="B28" s="14">
        <v>129</v>
      </c>
      <c r="C28" s="15">
        <v>0</v>
      </c>
      <c r="D28" s="15">
        <f t="shared" si="12"/>
        <v>129</v>
      </c>
      <c r="E28" s="14">
        <v>120</v>
      </c>
      <c r="F28" s="14">
        <v>0</v>
      </c>
      <c r="G28" s="14">
        <f t="shared" si="13"/>
        <v>120</v>
      </c>
      <c r="H28" s="15">
        <f t="shared" si="2"/>
        <v>249</v>
      </c>
      <c r="I28" s="15">
        <v>52</v>
      </c>
      <c r="J28" s="14">
        <v>23</v>
      </c>
      <c r="K28" s="14">
        <v>2</v>
      </c>
      <c r="L28" s="14">
        <v>0</v>
      </c>
      <c r="M28" s="14">
        <f t="shared" si="14"/>
        <v>77</v>
      </c>
      <c r="N28" s="16">
        <f t="shared" si="4"/>
        <v>59.689922480620147</v>
      </c>
      <c r="O28" s="15">
        <v>34</v>
      </c>
      <c r="P28" s="14">
        <v>14</v>
      </c>
      <c r="Q28" s="14">
        <v>2</v>
      </c>
      <c r="R28" s="14">
        <v>0</v>
      </c>
      <c r="S28" s="14">
        <f t="shared" si="5"/>
        <v>50</v>
      </c>
      <c r="T28" s="16">
        <f t="shared" si="6"/>
        <v>41.666666666666671</v>
      </c>
      <c r="U28" s="17">
        <f t="shared" si="7"/>
        <v>127</v>
      </c>
      <c r="V28" s="18">
        <f t="shared" si="8"/>
        <v>51.00401606425703</v>
      </c>
    </row>
    <row r="29" spans="1:22" ht="30" customHeight="1">
      <c r="A29" s="23" t="s">
        <v>33</v>
      </c>
      <c r="B29" s="14">
        <v>334</v>
      </c>
      <c r="C29" s="15">
        <v>0</v>
      </c>
      <c r="D29" s="15">
        <f t="shared" si="12"/>
        <v>334</v>
      </c>
      <c r="E29" s="14">
        <v>321</v>
      </c>
      <c r="F29" s="14">
        <v>0</v>
      </c>
      <c r="G29" s="14">
        <f t="shared" si="13"/>
        <v>321</v>
      </c>
      <c r="H29" s="15">
        <f t="shared" si="2"/>
        <v>655</v>
      </c>
      <c r="I29" s="15">
        <v>135</v>
      </c>
      <c r="J29" s="14">
        <v>37</v>
      </c>
      <c r="K29" s="14">
        <v>8</v>
      </c>
      <c r="L29" s="14">
        <v>0</v>
      </c>
      <c r="M29" s="14">
        <f t="shared" si="14"/>
        <v>180</v>
      </c>
      <c r="N29" s="16">
        <f t="shared" si="4"/>
        <v>53.892215568862277</v>
      </c>
      <c r="O29" s="15">
        <v>112</v>
      </c>
      <c r="P29" s="14">
        <v>30</v>
      </c>
      <c r="Q29" s="14">
        <v>4</v>
      </c>
      <c r="R29" s="14">
        <v>0</v>
      </c>
      <c r="S29" s="14">
        <f t="shared" si="5"/>
        <v>146</v>
      </c>
      <c r="T29" s="16">
        <f t="shared" si="6"/>
        <v>45.482866043613704</v>
      </c>
      <c r="U29" s="17">
        <f t="shared" si="7"/>
        <v>326</v>
      </c>
      <c r="V29" s="18">
        <f t="shared" si="8"/>
        <v>49.770992366412216</v>
      </c>
    </row>
    <row r="30" spans="1:22" ht="30" customHeight="1">
      <c r="A30" s="25" t="s">
        <v>34</v>
      </c>
      <c r="B30" s="14">
        <v>302</v>
      </c>
      <c r="C30" s="15">
        <v>0</v>
      </c>
      <c r="D30" s="15">
        <f t="shared" si="12"/>
        <v>302</v>
      </c>
      <c r="E30" s="14">
        <v>309</v>
      </c>
      <c r="F30" s="14">
        <v>0</v>
      </c>
      <c r="G30" s="14">
        <f t="shared" si="13"/>
        <v>309</v>
      </c>
      <c r="H30" s="15">
        <f t="shared" si="2"/>
        <v>611</v>
      </c>
      <c r="I30" s="15">
        <v>135</v>
      </c>
      <c r="J30" s="14">
        <v>23</v>
      </c>
      <c r="K30" s="14">
        <v>8</v>
      </c>
      <c r="L30" s="14">
        <v>0</v>
      </c>
      <c r="M30" s="14">
        <f t="shared" si="14"/>
        <v>166</v>
      </c>
      <c r="N30" s="16">
        <f t="shared" si="4"/>
        <v>54.966887417218544</v>
      </c>
      <c r="O30" s="15">
        <v>95</v>
      </c>
      <c r="P30" s="14">
        <v>30</v>
      </c>
      <c r="Q30" s="14">
        <v>6</v>
      </c>
      <c r="R30" s="14">
        <v>0</v>
      </c>
      <c r="S30" s="14">
        <f t="shared" si="5"/>
        <v>131</v>
      </c>
      <c r="T30" s="16">
        <f t="shared" si="6"/>
        <v>42.394822006472495</v>
      </c>
      <c r="U30" s="17">
        <f t="shared" si="7"/>
        <v>297</v>
      </c>
      <c r="V30" s="18">
        <f t="shared" si="8"/>
        <v>48.608837970540094</v>
      </c>
    </row>
    <row r="31" spans="1:22" ht="30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30" customHeight="1">
      <c r="A32" s="30" t="s">
        <v>0</v>
      </c>
      <c r="B32" s="32" t="s">
        <v>1</v>
      </c>
      <c r="C32" s="33"/>
      <c r="D32" s="33"/>
      <c r="E32" s="33"/>
      <c r="F32" s="33"/>
      <c r="G32" s="33"/>
      <c r="H32" s="34"/>
      <c r="I32" s="27" t="s">
        <v>2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44.45" customHeight="1">
      <c r="A33" s="31"/>
      <c r="B33" s="35" t="s">
        <v>3</v>
      </c>
      <c r="C33" s="36"/>
      <c r="D33" s="37"/>
      <c r="E33" s="38" t="s">
        <v>4</v>
      </c>
      <c r="F33" s="39"/>
      <c r="G33" s="40"/>
      <c r="H33" s="41" t="s">
        <v>5</v>
      </c>
      <c r="I33" s="43" t="s">
        <v>6</v>
      </c>
      <c r="J33" s="43"/>
      <c r="K33" s="43"/>
      <c r="L33" s="43"/>
      <c r="M33" s="43"/>
      <c r="N33" s="43"/>
      <c r="O33" s="43" t="s">
        <v>7</v>
      </c>
      <c r="P33" s="43"/>
      <c r="Q33" s="43"/>
      <c r="R33" s="43"/>
      <c r="S33" s="43"/>
      <c r="T33" s="43"/>
      <c r="U33" s="49" t="s">
        <v>50</v>
      </c>
      <c r="V33" s="49" t="s">
        <v>51</v>
      </c>
    </row>
    <row r="34" spans="1:22" ht="81" customHeight="1">
      <c r="A34" s="31"/>
      <c r="B34" s="41" t="s">
        <v>8</v>
      </c>
      <c r="C34" s="41" t="s">
        <v>9</v>
      </c>
      <c r="D34" s="41" t="s">
        <v>10</v>
      </c>
      <c r="E34" s="41" t="s">
        <v>8</v>
      </c>
      <c r="F34" s="41" t="s">
        <v>9</v>
      </c>
      <c r="G34" s="41" t="s">
        <v>10</v>
      </c>
      <c r="H34" s="47"/>
      <c r="I34" s="41" t="s">
        <v>11</v>
      </c>
      <c r="J34" s="41" t="s">
        <v>12</v>
      </c>
      <c r="K34" s="41" t="s">
        <v>13</v>
      </c>
      <c r="L34" s="41" t="s">
        <v>14</v>
      </c>
      <c r="M34" s="41" t="s">
        <v>5</v>
      </c>
      <c r="N34" s="30" t="s">
        <v>15</v>
      </c>
      <c r="O34" s="41" t="s">
        <v>11</v>
      </c>
      <c r="P34" s="41" t="s">
        <v>12</v>
      </c>
      <c r="Q34" s="41" t="s">
        <v>13</v>
      </c>
      <c r="R34" s="41" t="s">
        <v>14</v>
      </c>
      <c r="S34" s="41" t="s">
        <v>5</v>
      </c>
      <c r="T34" s="30" t="s">
        <v>15</v>
      </c>
      <c r="U34" s="50"/>
      <c r="V34" s="50"/>
    </row>
    <row r="35" spans="1:22">
      <c r="A35" s="23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8"/>
      <c r="O35" s="45"/>
      <c r="P35" s="45"/>
      <c r="Q35" s="45"/>
      <c r="R35" s="45"/>
      <c r="S35" s="45"/>
      <c r="T35" s="48"/>
      <c r="U35" s="51"/>
      <c r="V35" s="51"/>
    </row>
    <row r="36" spans="1:22" ht="30" customHeight="1">
      <c r="A36" s="24" t="s">
        <v>35</v>
      </c>
      <c r="B36" s="14">
        <v>45</v>
      </c>
      <c r="C36" s="15">
        <v>0</v>
      </c>
      <c r="D36" s="15">
        <f t="shared" si="12"/>
        <v>45</v>
      </c>
      <c r="E36" s="14">
        <v>40</v>
      </c>
      <c r="F36" s="14">
        <v>0</v>
      </c>
      <c r="G36" s="14">
        <f t="shared" si="13"/>
        <v>40</v>
      </c>
      <c r="H36" s="15">
        <f t="shared" si="2"/>
        <v>85</v>
      </c>
      <c r="I36" s="15">
        <v>13</v>
      </c>
      <c r="J36" s="14">
        <v>13</v>
      </c>
      <c r="K36" s="14">
        <v>1</v>
      </c>
      <c r="L36" s="14">
        <v>0</v>
      </c>
      <c r="M36" s="14">
        <f t="shared" si="14"/>
        <v>27</v>
      </c>
      <c r="N36" s="16">
        <f t="shared" si="4"/>
        <v>60</v>
      </c>
      <c r="O36" s="15">
        <v>6</v>
      </c>
      <c r="P36" s="14">
        <v>5</v>
      </c>
      <c r="Q36" s="14">
        <v>1</v>
      </c>
      <c r="R36" s="14">
        <v>0</v>
      </c>
      <c r="S36" s="14">
        <f t="shared" si="5"/>
        <v>12</v>
      </c>
      <c r="T36" s="16">
        <f t="shared" si="6"/>
        <v>30</v>
      </c>
      <c r="U36" s="17">
        <f t="shared" si="7"/>
        <v>39</v>
      </c>
      <c r="V36" s="18">
        <f t="shared" si="8"/>
        <v>45.882352941176471</v>
      </c>
    </row>
    <row r="37" spans="1:22" ht="30" customHeight="1">
      <c r="A37" s="24" t="s">
        <v>36</v>
      </c>
      <c r="B37" s="14">
        <v>149</v>
      </c>
      <c r="C37" s="15">
        <v>0</v>
      </c>
      <c r="D37" s="15">
        <f t="shared" si="12"/>
        <v>149</v>
      </c>
      <c r="E37" s="14">
        <v>171</v>
      </c>
      <c r="F37" s="14">
        <v>0</v>
      </c>
      <c r="G37" s="14">
        <f t="shared" si="13"/>
        <v>171</v>
      </c>
      <c r="H37" s="15">
        <f t="shared" si="2"/>
        <v>320</v>
      </c>
      <c r="I37" s="15">
        <v>51</v>
      </c>
      <c r="J37" s="14">
        <v>25</v>
      </c>
      <c r="K37" s="14">
        <v>6</v>
      </c>
      <c r="L37" s="14">
        <v>0</v>
      </c>
      <c r="M37" s="14">
        <f t="shared" si="14"/>
        <v>82</v>
      </c>
      <c r="N37" s="16">
        <f t="shared" si="4"/>
        <v>55.033557046979865</v>
      </c>
      <c r="O37" s="15">
        <v>58</v>
      </c>
      <c r="P37" s="14">
        <v>30</v>
      </c>
      <c r="Q37" s="14">
        <v>1</v>
      </c>
      <c r="R37" s="14">
        <v>0</v>
      </c>
      <c r="S37" s="14">
        <f t="shared" si="5"/>
        <v>89</v>
      </c>
      <c r="T37" s="16">
        <f t="shared" si="6"/>
        <v>52.046783625730995</v>
      </c>
      <c r="U37" s="17">
        <f t="shared" si="7"/>
        <v>171</v>
      </c>
      <c r="V37" s="18">
        <f t="shared" si="8"/>
        <v>53.437500000000007</v>
      </c>
    </row>
    <row r="38" spans="1:22" ht="30" customHeight="1">
      <c r="A38" s="23" t="s">
        <v>37</v>
      </c>
      <c r="B38" s="14">
        <v>64</v>
      </c>
      <c r="C38" s="15">
        <v>0</v>
      </c>
      <c r="D38" s="15">
        <f t="shared" si="12"/>
        <v>64</v>
      </c>
      <c r="E38" s="14">
        <v>58</v>
      </c>
      <c r="F38" s="14">
        <v>0</v>
      </c>
      <c r="G38" s="14">
        <f t="shared" si="13"/>
        <v>58</v>
      </c>
      <c r="H38" s="15">
        <f t="shared" si="2"/>
        <v>122</v>
      </c>
      <c r="I38" s="15">
        <v>16</v>
      </c>
      <c r="J38" s="14">
        <v>8</v>
      </c>
      <c r="K38" s="14">
        <v>1</v>
      </c>
      <c r="L38" s="14">
        <v>0</v>
      </c>
      <c r="M38" s="14">
        <f t="shared" si="14"/>
        <v>25</v>
      </c>
      <c r="N38" s="16">
        <f t="shared" si="4"/>
        <v>39.0625</v>
      </c>
      <c r="O38" s="15">
        <v>12</v>
      </c>
      <c r="P38" s="14">
        <v>7</v>
      </c>
      <c r="Q38" s="14">
        <v>0</v>
      </c>
      <c r="R38" s="14">
        <v>0</v>
      </c>
      <c r="S38" s="14">
        <f t="shared" si="5"/>
        <v>19</v>
      </c>
      <c r="T38" s="16">
        <f t="shared" si="6"/>
        <v>32.758620689655174</v>
      </c>
      <c r="U38" s="17">
        <f t="shared" si="7"/>
        <v>44</v>
      </c>
      <c r="V38" s="18">
        <f t="shared" si="8"/>
        <v>36.065573770491802</v>
      </c>
    </row>
    <row r="39" spans="1:22" ht="30" customHeight="1">
      <c r="A39" s="23" t="s">
        <v>38</v>
      </c>
      <c r="B39" s="14">
        <v>43</v>
      </c>
      <c r="C39" s="15">
        <v>0</v>
      </c>
      <c r="D39" s="15">
        <f>SUM(B39:C39)</f>
        <v>43</v>
      </c>
      <c r="E39" s="14">
        <v>30</v>
      </c>
      <c r="F39" s="14">
        <v>0</v>
      </c>
      <c r="G39" s="14">
        <f>SUM(E39:F39)</f>
        <v>30</v>
      </c>
      <c r="H39" s="15">
        <f>D39+G39</f>
        <v>73</v>
      </c>
      <c r="I39" s="15">
        <v>10</v>
      </c>
      <c r="J39" s="14">
        <v>8</v>
      </c>
      <c r="K39" s="14">
        <v>0</v>
      </c>
      <c r="L39" s="14">
        <v>0</v>
      </c>
      <c r="M39" s="14">
        <f>SUM(I39:L39)</f>
        <v>18</v>
      </c>
      <c r="N39" s="16">
        <f>M39/D39*100</f>
        <v>41.860465116279073</v>
      </c>
      <c r="O39" s="15">
        <v>4</v>
      </c>
      <c r="P39" s="14">
        <v>0</v>
      </c>
      <c r="Q39" s="14">
        <v>0</v>
      </c>
      <c r="R39" s="14">
        <v>0</v>
      </c>
      <c r="S39" s="14">
        <f>SUM(O39:R39)</f>
        <v>4</v>
      </c>
      <c r="T39" s="16">
        <f>S39/G39*100</f>
        <v>13.333333333333334</v>
      </c>
      <c r="U39" s="17">
        <f t="shared" si="7"/>
        <v>22</v>
      </c>
      <c r="V39" s="18">
        <f t="shared" si="8"/>
        <v>30.136986301369863</v>
      </c>
    </row>
    <row r="40" spans="1:22" ht="30" customHeight="1">
      <c r="A40" s="23" t="s">
        <v>39</v>
      </c>
      <c r="B40" s="14">
        <v>104</v>
      </c>
      <c r="C40" s="15">
        <v>0</v>
      </c>
      <c r="D40" s="15">
        <v>104</v>
      </c>
      <c r="E40" s="14">
        <v>134</v>
      </c>
      <c r="F40" s="14">
        <v>0</v>
      </c>
      <c r="G40" s="14">
        <v>134</v>
      </c>
      <c r="H40" s="15">
        <v>238</v>
      </c>
      <c r="I40" s="15">
        <v>8</v>
      </c>
      <c r="J40" s="14">
        <v>18</v>
      </c>
      <c r="K40" s="14">
        <v>0</v>
      </c>
      <c r="L40" s="14">
        <v>0</v>
      </c>
      <c r="M40" s="14">
        <v>26</v>
      </c>
      <c r="N40" s="16">
        <v>25</v>
      </c>
      <c r="O40" s="15">
        <v>20</v>
      </c>
      <c r="P40" s="14">
        <v>12</v>
      </c>
      <c r="Q40" s="14">
        <v>6</v>
      </c>
      <c r="R40" s="14">
        <v>0</v>
      </c>
      <c r="S40" s="14">
        <v>38</v>
      </c>
      <c r="T40" s="16">
        <v>28.35820895522388</v>
      </c>
      <c r="U40" s="17">
        <f t="shared" si="7"/>
        <v>64</v>
      </c>
      <c r="V40" s="18">
        <f t="shared" si="8"/>
        <v>26.890756302521009</v>
      </c>
    </row>
    <row r="41" spans="1:22" ht="30" customHeight="1">
      <c r="A41" s="24" t="s">
        <v>40</v>
      </c>
      <c r="B41" s="14">
        <v>186</v>
      </c>
      <c r="C41" s="15">
        <v>0</v>
      </c>
      <c r="D41" s="15">
        <f t="shared" ref="D41:D46" si="15">SUM(B41:C41)</f>
        <v>186</v>
      </c>
      <c r="E41" s="14">
        <v>154</v>
      </c>
      <c r="F41" s="14">
        <v>0</v>
      </c>
      <c r="G41" s="14">
        <f t="shared" ref="G41:G46" si="16">SUM(E41:F41)</f>
        <v>154</v>
      </c>
      <c r="H41" s="15">
        <f t="shared" ref="H41:H46" si="17">D41+G41</f>
        <v>340</v>
      </c>
      <c r="I41" s="15">
        <v>37</v>
      </c>
      <c r="J41" s="14">
        <v>25</v>
      </c>
      <c r="K41" s="14">
        <v>5</v>
      </c>
      <c r="L41" s="14">
        <v>0</v>
      </c>
      <c r="M41" s="14">
        <f t="shared" ref="M41:M46" si="18">SUM(I41:L41)</f>
        <v>67</v>
      </c>
      <c r="N41" s="16">
        <f t="shared" ref="N41:N46" si="19">M41/D41*100</f>
        <v>36.021505376344088</v>
      </c>
      <c r="O41" s="15">
        <v>17</v>
      </c>
      <c r="P41" s="14">
        <v>15</v>
      </c>
      <c r="Q41" s="14">
        <v>6</v>
      </c>
      <c r="R41" s="14">
        <v>0</v>
      </c>
      <c r="S41" s="14">
        <f t="shared" ref="S41:S46" si="20">SUM(O41:R41)</f>
        <v>38</v>
      </c>
      <c r="T41" s="16">
        <f t="shared" ref="T41:T46" si="21">S41/G41*100</f>
        <v>24.675324675324674</v>
      </c>
      <c r="U41" s="17">
        <f t="shared" si="7"/>
        <v>105</v>
      </c>
      <c r="V41" s="18">
        <f t="shared" si="8"/>
        <v>30.882352941176471</v>
      </c>
    </row>
    <row r="42" spans="1:22" ht="30" customHeight="1">
      <c r="A42" s="24" t="s">
        <v>41</v>
      </c>
      <c r="B42" s="14">
        <v>89</v>
      </c>
      <c r="C42" s="15">
        <v>0</v>
      </c>
      <c r="D42" s="15">
        <f t="shared" si="15"/>
        <v>89</v>
      </c>
      <c r="E42" s="14">
        <v>62</v>
      </c>
      <c r="F42" s="14">
        <v>0</v>
      </c>
      <c r="G42" s="14">
        <f t="shared" si="16"/>
        <v>62</v>
      </c>
      <c r="H42" s="15">
        <f t="shared" si="17"/>
        <v>151</v>
      </c>
      <c r="I42" s="15">
        <v>18</v>
      </c>
      <c r="J42" s="14">
        <v>17</v>
      </c>
      <c r="K42" s="14">
        <v>2</v>
      </c>
      <c r="L42" s="14">
        <v>0</v>
      </c>
      <c r="M42" s="14">
        <f t="shared" si="18"/>
        <v>37</v>
      </c>
      <c r="N42" s="16">
        <f t="shared" si="19"/>
        <v>41.573033707865171</v>
      </c>
      <c r="O42" s="15">
        <v>10</v>
      </c>
      <c r="P42" s="14">
        <v>9</v>
      </c>
      <c r="Q42" s="14">
        <v>0</v>
      </c>
      <c r="R42" s="14">
        <v>0</v>
      </c>
      <c r="S42" s="14">
        <f t="shared" si="20"/>
        <v>19</v>
      </c>
      <c r="T42" s="16">
        <f t="shared" si="21"/>
        <v>30.64516129032258</v>
      </c>
      <c r="U42" s="17">
        <f t="shared" si="7"/>
        <v>56</v>
      </c>
      <c r="V42" s="18">
        <f t="shared" si="8"/>
        <v>37.086092715231786</v>
      </c>
    </row>
    <row r="43" spans="1:22" ht="30" customHeight="1">
      <c r="A43" s="24" t="s">
        <v>42</v>
      </c>
      <c r="B43" s="14">
        <v>89</v>
      </c>
      <c r="C43" s="15">
        <v>0</v>
      </c>
      <c r="D43" s="15">
        <f t="shared" si="15"/>
        <v>89</v>
      </c>
      <c r="E43" s="14">
        <v>71</v>
      </c>
      <c r="F43" s="14">
        <v>0</v>
      </c>
      <c r="G43" s="14">
        <f t="shared" si="16"/>
        <v>71</v>
      </c>
      <c r="H43" s="15">
        <f t="shared" si="17"/>
        <v>160</v>
      </c>
      <c r="I43" s="15">
        <v>20</v>
      </c>
      <c r="J43" s="14">
        <v>9</v>
      </c>
      <c r="K43" s="14">
        <v>3</v>
      </c>
      <c r="L43" s="14">
        <v>0</v>
      </c>
      <c r="M43" s="14">
        <f t="shared" si="18"/>
        <v>32</v>
      </c>
      <c r="N43" s="16">
        <f t="shared" si="19"/>
        <v>35.955056179775283</v>
      </c>
      <c r="O43" s="15">
        <v>15</v>
      </c>
      <c r="P43" s="14">
        <v>8</v>
      </c>
      <c r="Q43" s="14">
        <v>1</v>
      </c>
      <c r="R43" s="14">
        <v>0</v>
      </c>
      <c r="S43" s="14">
        <f t="shared" si="20"/>
        <v>24</v>
      </c>
      <c r="T43" s="16">
        <f t="shared" si="21"/>
        <v>33.802816901408448</v>
      </c>
      <c r="U43" s="17">
        <f t="shared" si="7"/>
        <v>56</v>
      </c>
      <c r="V43" s="18">
        <f t="shared" si="8"/>
        <v>35</v>
      </c>
    </row>
    <row r="44" spans="1:22" ht="30" customHeight="1">
      <c r="A44" s="24" t="s">
        <v>43</v>
      </c>
      <c r="B44" s="14">
        <v>180</v>
      </c>
      <c r="C44" s="15">
        <v>0</v>
      </c>
      <c r="D44" s="15">
        <f t="shared" si="15"/>
        <v>180</v>
      </c>
      <c r="E44" s="14">
        <v>171</v>
      </c>
      <c r="F44" s="14">
        <v>0</v>
      </c>
      <c r="G44" s="14">
        <f t="shared" si="16"/>
        <v>171</v>
      </c>
      <c r="H44" s="15">
        <f t="shared" si="17"/>
        <v>351</v>
      </c>
      <c r="I44" s="15">
        <v>44</v>
      </c>
      <c r="J44" s="14">
        <v>23</v>
      </c>
      <c r="K44" s="14">
        <v>0</v>
      </c>
      <c r="L44" s="14">
        <v>0</v>
      </c>
      <c r="M44" s="14">
        <f t="shared" si="18"/>
        <v>67</v>
      </c>
      <c r="N44" s="16">
        <f t="shared" si="19"/>
        <v>37.222222222222221</v>
      </c>
      <c r="O44" s="15">
        <v>31</v>
      </c>
      <c r="P44" s="14">
        <v>24</v>
      </c>
      <c r="Q44" s="14">
        <v>3</v>
      </c>
      <c r="R44" s="14">
        <v>0</v>
      </c>
      <c r="S44" s="14">
        <f t="shared" si="20"/>
        <v>58</v>
      </c>
      <c r="T44" s="16">
        <f t="shared" si="21"/>
        <v>33.918128654970758</v>
      </c>
      <c r="U44" s="17">
        <f t="shared" si="7"/>
        <v>125</v>
      </c>
      <c r="V44" s="18">
        <f t="shared" si="8"/>
        <v>35.612535612535609</v>
      </c>
    </row>
    <row r="45" spans="1:22" ht="30" customHeight="1">
      <c r="A45" s="24" t="s">
        <v>44</v>
      </c>
      <c r="B45" s="14">
        <v>98</v>
      </c>
      <c r="C45" s="15">
        <v>0</v>
      </c>
      <c r="D45" s="15">
        <f t="shared" si="15"/>
        <v>98</v>
      </c>
      <c r="E45" s="14">
        <v>106</v>
      </c>
      <c r="F45" s="14">
        <v>0</v>
      </c>
      <c r="G45" s="14">
        <f t="shared" si="16"/>
        <v>106</v>
      </c>
      <c r="H45" s="15">
        <f t="shared" si="17"/>
        <v>204</v>
      </c>
      <c r="I45" s="15">
        <v>25</v>
      </c>
      <c r="J45" s="14">
        <v>24</v>
      </c>
      <c r="K45" s="14">
        <v>0</v>
      </c>
      <c r="L45" s="14">
        <v>0</v>
      </c>
      <c r="M45" s="14">
        <f t="shared" si="18"/>
        <v>49</v>
      </c>
      <c r="N45" s="16">
        <f t="shared" si="19"/>
        <v>50</v>
      </c>
      <c r="O45" s="15">
        <v>20</v>
      </c>
      <c r="P45" s="14">
        <v>17</v>
      </c>
      <c r="Q45" s="14">
        <v>1</v>
      </c>
      <c r="R45" s="14">
        <v>0</v>
      </c>
      <c r="S45" s="14">
        <f t="shared" si="20"/>
        <v>38</v>
      </c>
      <c r="T45" s="16">
        <f t="shared" si="21"/>
        <v>35.849056603773583</v>
      </c>
      <c r="U45" s="17">
        <f t="shared" si="7"/>
        <v>87</v>
      </c>
      <c r="V45" s="18">
        <f t="shared" si="8"/>
        <v>42.647058823529413</v>
      </c>
    </row>
    <row r="46" spans="1:22" ht="30" customHeight="1">
      <c r="A46" s="24" t="s">
        <v>45</v>
      </c>
      <c r="B46" s="14">
        <v>48</v>
      </c>
      <c r="C46" s="15">
        <v>0</v>
      </c>
      <c r="D46" s="15">
        <f t="shared" si="15"/>
        <v>48</v>
      </c>
      <c r="E46" s="14">
        <v>30</v>
      </c>
      <c r="F46" s="14">
        <v>0</v>
      </c>
      <c r="G46" s="14">
        <f t="shared" si="16"/>
        <v>30</v>
      </c>
      <c r="H46" s="15">
        <f t="shared" si="17"/>
        <v>78</v>
      </c>
      <c r="I46" s="15">
        <v>13</v>
      </c>
      <c r="J46" s="14">
        <v>10</v>
      </c>
      <c r="K46" s="14">
        <v>2</v>
      </c>
      <c r="L46" s="14">
        <v>0</v>
      </c>
      <c r="M46" s="14">
        <f t="shared" si="18"/>
        <v>25</v>
      </c>
      <c r="N46" s="16">
        <f t="shared" si="19"/>
        <v>52.083333333333336</v>
      </c>
      <c r="O46" s="15">
        <v>6</v>
      </c>
      <c r="P46" s="14">
        <v>6</v>
      </c>
      <c r="Q46" s="14">
        <v>0</v>
      </c>
      <c r="R46" s="14">
        <v>0</v>
      </c>
      <c r="S46" s="14">
        <f t="shared" si="20"/>
        <v>12</v>
      </c>
      <c r="T46" s="16">
        <f t="shared" si="21"/>
        <v>40</v>
      </c>
      <c r="U46" s="17">
        <f t="shared" si="7"/>
        <v>37</v>
      </c>
      <c r="V46" s="18">
        <f t="shared" si="8"/>
        <v>47.435897435897431</v>
      </c>
    </row>
    <row r="47" spans="1:22" ht="30" customHeight="1">
      <c r="A47" s="23" t="s">
        <v>46</v>
      </c>
      <c r="B47" s="14">
        <v>26</v>
      </c>
      <c r="C47" s="15">
        <v>0</v>
      </c>
      <c r="D47" s="15">
        <f>SUM(B47:C47)</f>
        <v>26</v>
      </c>
      <c r="E47" s="14">
        <v>21</v>
      </c>
      <c r="F47" s="14">
        <v>0</v>
      </c>
      <c r="G47" s="14">
        <f>SUM(E47:F47)</f>
        <v>21</v>
      </c>
      <c r="H47" s="15">
        <f>D47+G47</f>
        <v>47</v>
      </c>
      <c r="I47" s="15">
        <v>2</v>
      </c>
      <c r="J47" s="14">
        <v>6</v>
      </c>
      <c r="K47" s="14">
        <v>2</v>
      </c>
      <c r="L47" s="14">
        <v>0</v>
      </c>
      <c r="M47" s="14">
        <f>SUM(I47:L47)</f>
        <v>10</v>
      </c>
      <c r="N47" s="16">
        <f>M47/D47*100</f>
        <v>38.461538461538467</v>
      </c>
      <c r="O47" s="15">
        <v>2</v>
      </c>
      <c r="P47" s="14">
        <v>8</v>
      </c>
      <c r="Q47" s="14">
        <v>0</v>
      </c>
      <c r="R47" s="14">
        <v>0</v>
      </c>
      <c r="S47" s="14">
        <f>SUM(O47:R47)</f>
        <v>10</v>
      </c>
      <c r="T47" s="16">
        <f>S47/G47*100</f>
        <v>47.619047619047613</v>
      </c>
      <c r="U47" s="17">
        <f t="shared" si="7"/>
        <v>20</v>
      </c>
      <c r="V47" s="18">
        <f t="shared" si="8"/>
        <v>42.553191489361701</v>
      </c>
    </row>
    <row r="48" spans="1:22" ht="30.75" customHeight="1">
      <c r="A48" s="23" t="s">
        <v>47</v>
      </c>
      <c r="B48" s="14">
        <v>34</v>
      </c>
      <c r="C48" s="15">
        <v>0</v>
      </c>
      <c r="D48" s="15">
        <f>SUM(B48:C48)</f>
        <v>34</v>
      </c>
      <c r="E48" s="14">
        <v>40</v>
      </c>
      <c r="F48" s="14">
        <v>0</v>
      </c>
      <c r="G48" s="14">
        <f>SUM(E48:F48)</f>
        <v>40</v>
      </c>
      <c r="H48" s="15">
        <f>D48+G48</f>
        <v>74</v>
      </c>
      <c r="I48" s="15">
        <v>5</v>
      </c>
      <c r="J48" s="14">
        <v>13</v>
      </c>
      <c r="K48" s="14">
        <v>2</v>
      </c>
      <c r="L48" s="14">
        <v>0</v>
      </c>
      <c r="M48" s="14">
        <f>SUM(I48:L48)</f>
        <v>20</v>
      </c>
      <c r="N48" s="16">
        <f>M48/D48*100</f>
        <v>58.82352941176471</v>
      </c>
      <c r="O48" s="15">
        <v>3</v>
      </c>
      <c r="P48" s="14">
        <v>8</v>
      </c>
      <c r="Q48" s="14">
        <v>1</v>
      </c>
      <c r="R48" s="14">
        <v>0</v>
      </c>
      <c r="S48" s="14">
        <f>SUM(O48:R48)</f>
        <v>12</v>
      </c>
      <c r="T48" s="16">
        <f>S48/G48*100</f>
        <v>30</v>
      </c>
      <c r="U48" s="17">
        <f t="shared" si="7"/>
        <v>32</v>
      </c>
      <c r="V48" s="18">
        <f t="shared" si="8"/>
        <v>43.243243243243242</v>
      </c>
    </row>
    <row r="49" spans="1:22" ht="30" customHeight="1">
      <c r="A49" s="23" t="s">
        <v>48</v>
      </c>
      <c r="B49" s="14">
        <v>49</v>
      </c>
      <c r="C49" s="15">
        <v>0</v>
      </c>
      <c r="D49" s="15">
        <f>SUM(B49:C49)</f>
        <v>49</v>
      </c>
      <c r="E49" s="14">
        <v>49</v>
      </c>
      <c r="F49" s="14">
        <v>0</v>
      </c>
      <c r="G49" s="14">
        <f>SUM(E49:F49)</f>
        <v>49</v>
      </c>
      <c r="H49" s="15">
        <f>D49+G49</f>
        <v>98</v>
      </c>
      <c r="I49" s="15">
        <v>13</v>
      </c>
      <c r="J49" s="14">
        <v>6</v>
      </c>
      <c r="K49" s="14">
        <v>2</v>
      </c>
      <c r="L49" s="14">
        <v>0</v>
      </c>
      <c r="M49" s="14">
        <f>SUM(I49:L49)</f>
        <v>21</v>
      </c>
      <c r="N49" s="16">
        <f>M49/D49*100</f>
        <v>42.857142857142854</v>
      </c>
      <c r="O49" s="15">
        <v>8</v>
      </c>
      <c r="P49" s="14">
        <v>6</v>
      </c>
      <c r="Q49" s="14">
        <v>0</v>
      </c>
      <c r="R49" s="14">
        <v>0</v>
      </c>
      <c r="S49" s="14">
        <f>SUM(O49:R49)</f>
        <v>14</v>
      </c>
      <c r="T49" s="16">
        <f>S49/G49*100</f>
        <v>28.571428571428569</v>
      </c>
      <c r="U49" s="17">
        <f t="shared" si="7"/>
        <v>35</v>
      </c>
      <c r="V49" s="18">
        <f t="shared" si="8"/>
        <v>35.714285714285715</v>
      </c>
    </row>
    <row r="50" spans="1:22" ht="30" customHeight="1">
      <c r="A50" s="23" t="s">
        <v>49</v>
      </c>
      <c r="B50" s="21">
        <f t="shared" ref="B50:M50" si="22">SUM(B12:B49)</f>
        <v>12379</v>
      </c>
      <c r="C50" s="21">
        <f t="shared" si="22"/>
        <v>0</v>
      </c>
      <c r="D50" s="21">
        <f t="shared" si="22"/>
        <v>12379</v>
      </c>
      <c r="E50" s="21">
        <f t="shared" si="22"/>
        <v>11540</v>
      </c>
      <c r="F50" s="21">
        <f t="shared" si="22"/>
        <v>0</v>
      </c>
      <c r="G50" s="21">
        <f t="shared" si="22"/>
        <v>11540</v>
      </c>
      <c r="H50" s="21">
        <f t="shared" si="22"/>
        <v>23919</v>
      </c>
      <c r="I50" s="21">
        <f t="shared" si="22"/>
        <v>3918</v>
      </c>
      <c r="J50" s="21">
        <f t="shared" si="22"/>
        <v>1752</v>
      </c>
      <c r="K50" s="21">
        <f t="shared" si="22"/>
        <v>268</v>
      </c>
      <c r="L50" s="21">
        <f t="shared" si="22"/>
        <v>0</v>
      </c>
      <c r="M50" s="21">
        <f t="shared" si="22"/>
        <v>5938</v>
      </c>
      <c r="N50" s="16">
        <f>M50/D50*100</f>
        <v>47.968333467969948</v>
      </c>
      <c r="O50" s="21">
        <f>SUM(O12:O49)</f>
        <v>2830</v>
      </c>
      <c r="P50" s="21">
        <f>SUM(P12:P49)</f>
        <v>1320</v>
      </c>
      <c r="Q50" s="21">
        <f>SUM(Q12:Q49)</f>
        <v>205</v>
      </c>
      <c r="R50" s="21">
        <f>SUM(R12:R49)</f>
        <v>0</v>
      </c>
      <c r="S50" s="21">
        <f>SUM(S12:S49)</f>
        <v>4355</v>
      </c>
      <c r="T50" s="16">
        <f>S50/G50*100</f>
        <v>37.738301559792028</v>
      </c>
      <c r="U50" s="17">
        <f t="shared" si="7"/>
        <v>10293</v>
      </c>
      <c r="V50" s="18">
        <f t="shared" si="8"/>
        <v>43.032735482252605</v>
      </c>
    </row>
    <row r="53" spans="1:22">
      <c r="T53" s="44"/>
      <c r="U53" s="44"/>
      <c r="V53" s="44"/>
    </row>
    <row r="54" spans="1:22">
      <c r="T54" s="44"/>
      <c r="U54" s="44"/>
      <c r="V54" s="44"/>
    </row>
    <row r="55" spans="1:22">
      <c r="T55" s="44"/>
      <c r="U55" s="44"/>
      <c r="V55" s="44"/>
    </row>
  </sheetData>
  <mergeCells count="44">
    <mergeCell ref="A31:V31"/>
    <mergeCell ref="B34:B35"/>
    <mergeCell ref="C34:C35"/>
    <mergeCell ref="D34:D35"/>
    <mergeCell ref="E34:E35"/>
    <mergeCell ref="F34:F35"/>
    <mergeCell ref="G34:G35"/>
    <mergeCell ref="H33:H35"/>
    <mergeCell ref="I34:I35"/>
    <mergeCell ref="J34:J35"/>
    <mergeCell ref="K34:K35"/>
    <mergeCell ref="L34:L35"/>
    <mergeCell ref="T34:T35"/>
    <mergeCell ref="U33:U35"/>
    <mergeCell ref="V33:V35"/>
    <mergeCell ref="N34:N35"/>
    <mergeCell ref="T53:V53"/>
    <mergeCell ref="T54:V54"/>
    <mergeCell ref="T55:V55"/>
    <mergeCell ref="A32:A34"/>
    <mergeCell ref="B32:H32"/>
    <mergeCell ref="I32:V32"/>
    <mergeCell ref="B33:D33"/>
    <mergeCell ref="E33:G33"/>
    <mergeCell ref="I33:N33"/>
    <mergeCell ref="M34:M35"/>
    <mergeCell ref="O33:T33"/>
    <mergeCell ref="O34:O35"/>
    <mergeCell ref="P34:P35"/>
    <mergeCell ref="Q34:Q35"/>
    <mergeCell ref="R34:R35"/>
    <mergeCell ref="S34:S35"/>
    <mergeCell ref="U10:U11"/>
    <mergeCell ref="V10:V11"/>
    <mergeCell ref="I9:V9"/>
    <mergeCell ref="A2:B2"/>
    <mergeCell ref="U2:V2"/>
    <mergeCell ref="A9:A11"/>
    <mergeCell ref="B9:H9"/>
    <mergeCell ref="B10:D10"/>
    <mergeCell ref="E10:G10"/>
    <mergeCell ref="H10:H11"/>
    <mergeCell ref="I10:N10"/>
    <mergeCell ref="O10:T10"/>
  </mergeCells>
  <phoneticPr fontId="4"/>
  <conditionalFormatting sqref="A12:V30">
    <cfRule type="expression" dxfId="1" priority="2" stopIfTrue="1">
      <formula>MOD(ROW(A1),2)=0</formula>
    </cfRule>
  </conditionalFormatting>
  <conditionalFormatting sqref="A36:V50">
    <cfRule type="expression" dxfId="0" priority="1" stopIfTrue="1">
      <formula>MOD(ROW(A1),2)=0</formula>
    </cfRule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市町村課</dc:creator>
  <cp:lastModifiedBy>選管事務局　高橋(5238)</cp:lastModifiedBy>
  <cp:lastPrinted>2016-08-25T04:33:33Z</cp:lastPrinted>
  <dcterms:created xsi:type="dcterms:W3CDTF">2016-08-09T06:24:11Z</dcterms:created>
  <dcterms:modified xsi:type="dcterms:W3CDTF">2016-08-25T04:33:59Z</dcterms:modified>
</cp:coreProperties>
</file>