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zuru_kodama320\Desktop\01マニュアル等_H290000_効果マニュアル改正\08_溶込版、改正様式_局内等へ送付\01局内へ\"/>
    </mc:Choice>
  </mc:AlternateContent>
  <bookViews>
    <workbookView xWindow="68670" yWindow="30" windowWidth="18195" windowHeight="8670" tabRatio="826" activeTab="1"/>
  </bookViews>
  <sheets>
    <sheet name="１　当該事業費" sheetId="4" r:id="rId1"/>
    <sheet name="２　事業完了年度、事業完了以降の再整備費" sheetId="5" r:id="rId2"/>
  </sheets>
  <definedNames>
    <definedName name="_xlnm.Print_Area" localSheetId="0">'１　当該事業費'!$B$2:$K$28</definedName>
    <definedName name="_xlnm.Print_Area" localSheetId="1">'２　事業完了年度、事業完了以降の再整備費'!$B$2:$P$65</definedName>
  </definedNames>
  <calcPr calcId="152511"/>
</workbook>
</file>

<file path=xl/calcChain.xml><?xml version="1.0" encoding="utf-8"?>
<calcChain xmlns="http://schemas.openxmlformats.org/spreadsheetml/2006/main">
  <c r="P60" i="5" l="1"/>
  <c r="O60" i="5"/>
  <c r="N60" i="5"/>
  <c r="M60" i="5"/>
  <c r="P59" i="5"/>
  <c r="O59" i="5"/>
  <c r="N59" i="5"/>
  <c r="M59" i="5"/>
  <c r="P58" i="5"/>
  <c r="O58" i="5"/>
  <c r="N58" i="5"/>
  <c r="M58" i="5"/>
  <c r="P57" i="5"/>
  <c r="O57" i="5"/>
  <c r="N57" i="5"/>
  <c r="M57" i="5"/>
  <c r="P56" i="5"/>
  <c r="O56" i="5"/>
  <c r="N56" i="5"/>
  <c r="M56" i="5"/>
  <c r="P55" i="5"/>
  <c r="O55" i="5"/>
  <c r="N55" i="5"/>
  <c r="M55" i="5"/>
  <c r="P54" i="5"/>
  <c r="O54" i="5"/>
  <c r="N54" i="5"/>
  <c r="M54" i="5"/>
  <c r="P53" i="5"/>
  <c r="O53" i="5"/>
  <c r="N53" i="5"/>
  <c r="M53" i="5"/>
  <c r="G51" i="5" l="1"/>
  <c r="C6" i="4" l="1"/>
  <c r="L51" i="5" l="1"/>
  <c r="L52" i="5" s="1"/>
  <c r="K51" i="5"/>
  <c r="K52" i="5" s="1"/>
  <c r="J51" i="5"/>
  <c r="J52" i="5" s="1"/>
  <c r="I51" i="5"/>
  <c r="I52" i="5" s="1"/>
  <c r="H51" i="5"/>
  <c r="H52" i="5" s="1"/>
  <c r="G52" i="5"/>
  <c r="F51" i="5"/>
  <c r="F52" i="5" s="1"/>
  <c r="E51" i="5"/>
  <c r="E52" i="5" s="1"/>
  <c r="D51" i="5"/>
  <c r="D52" i="5" s="1"/>
  <c r="J60" i="5" l="1"/>
  <c r="J59" i="5"/>
  <c r="J58" i="5"/>
  <c r="J57" i="5"/>
  <c r="J56" i="5"/>
  <c r="J55" i="5"/>
  <c r="J54" i="5"/>
  <c r="J53" i="5"/>
  <c r="E60" i="5"/>
  <c r="E59" i="5"/>
  <c r="E58" i="5"/>
  <c r="E57" i="5"/>
  <c r="E56" i="5"/>
  <c r="E55" i="5"/>
  <c r="E54" i="5"/>
  <c r="E53" i="5"/>
  <c r="G60" i="5"/>
  <c r="G59" i="5"/>
  <c r="G58" i="5"/>
  <c r="G57" i="5"/>
  <c r="G56" i="5"/>
  <c r="G55" i="5"/>
  <c r="G54" i="5"/>
  <c r="G53" i="5"/>
  <c r="K60" i="5"/>
  <c r="K59" i="5"/>
  <c r="K58" i="5"/>
  <c r="K57" i="5"/>
  <c r="K56" i="5"/>
  <c r="K55" i="5"/>
  <c r="K54" i="5"/>
  <c r="K53" i="5"/>
  <c r="F60" i="5"/>
  <c r="F59" i="5"/>
  <c r="F58" i="5"/>
  <c r="F57" i="5"/>
  <c r="F56" i="5"/>
  <c r="F55" i="5"/>
  <c r="F54" i="5"/>
  <c r="F53" i="5"/>
  <c r="D59" i="5"/>
  <c r="D55" i="5"/>
  <c r="D58" i="5"/>
  <c r="D54" i="5"/>
  <c r="D57" i="5"/>
  <c r="D56" i="5"/>
  <c r="D53" i="5"/>
  <c r="D60" i="5"/>
  <c r="H60" i="5"/>
  <c r="H59" i="5"/>
  <c r="H58" i="5"/>
  <c r="H57" i="5"/>
  <c r="H56" i="5"/>
  <c r="H55" i="5"/>
  <c r="H54" i="5"/>
  <c r="H53" i="5"/>
  <c r="L60" i="5"/>
  <c r="L59" i="5"/>
  <c r="L58" i="5"/>
  <c r="L57" i="5"/>
  <c r="L56" i="5"/>
  <c r="L55" i="5"/>
  <c r="L54" i="5"/>
  <c r="L53" i="5"/>
  <c r="I60" i="5"/>
  <c r="I59" i="5"/>
  <c r="I58" i="5"/>
  <c r="I57" i="5"/>
  <c r="I56" i="5"/>
  <c r="I55" i="5"/>
  <c r="I54" i="5"/>
  <c r="I53" i="5"/>
  <c r="O61" i="5"/>
  <c r="N61" i="5"/>
  <c r="H47" i="5"/>
  <c r="M61" i="5" l="1"/>
  <c r="D27" i="5"/>
  <c r="H26" i="5"/>
  <c r="P9" i="5"/>
  <c r="O9" i="5"/>
  <c r="N9" i="5"/>
  <c r="M9" i="5"/>
  <c r="L9" i="5"/>
  <c r="K9" i="5"/>
  <c r="J9" i="5"/>
  <c r="J10" i="5" s="1"/>
  <c r="I9" i="5"/>
  <c r="H9" i="5"/>
  <c r="G9" i="5"/>
  <c r="F9" i="5"/>
  <c r="F10" i="5" s="1"/>
  <c r="E9" i="5"/>
  <c r="D9" i="5"/>
  <c r="H6" i="5"/>
  <c r="J18" i="5" l="1"/>
  <c r="J17" i="5"/>
  <c r="J16" i="5"/>
  <c r="J15" i="5"/>
  <c r="J14" i="5"/>
  <c r="J13" i="5"/>
  <c r="J12" i="5"/>
  <c r="J11" i="5"/>
  <c r="F18" i="5"/>
  <c r="F17" i="5"/>
  <c r="F16" i="5"/>
  <c r="F15" i="5"/>
  <c r="F14" i="5"/>
  <c r="F13" i="5"/>
  <c r="F12" i="5"/>
  <c r="F11" i="5"/>
  <c r="P61" i="5"/>
  <c r="M30" i="5"/>
  <c r="M31" i="5" s="1"/>
  <c r="J30" i="5"/>
  <c r="J31" i="5" s="1"/>
  <c r="E30" i="5"/>
  <c r="E31" i="5" s="1"/>
  <c r="F30" i="5"/>
  <c r="F31" i="5" s="1"/>
  <c r="O30" i="5"/>
  <c r="O31" i="5" s="1"/>
  <c r="N10" i="5"/>
  <c r="K30" i="5"/>
  <c r="K31" i="5" s="1"/>
  <c r="G10" i="5"/>
  <c r="O10" i="5"/>
  <c r="K10" i="5"/>
  <c r="H10" i="5"/>
  <c r="L10" i="5"/>
  <c r="D10" i="5"/>
  <c r="P10" i="5"/>
  <c r="E10" i="5"/>
  <c r="I10" i="5"/>
  <c r="M10" i="5"/>
  <c r="G30" i="5"/>
  <c r="P30" i="5"/>
  <c r="L30" i="5"/>
  <c r="H30" i="5"/>
  <c r="D30" i="5"/>
  <c r="I30" i="5"/>
  <c r="N30" i="5"/>
  <c r="H18" i="5" l="1"/>
  <c r="H17" i="5"/>
  <c r="H16" i="5"/>
  <c r="H15" i="5"/>
  <c r="H14" i="5"/>
  <c r="H13" i="5"/>
  <c r="H12" i="5"/>
  <c r="H11" i="5"/>
  <c r="K39" i="5"/>
  <c r="K38" i="5"/>
  <c r="K37" i="5"/>
  <c r="K36" i="5"/>
  <c r="K35" i="5"/>
  <c r="K34" i="5"/>
  <c r="K33" i="5"/>
  <c r="K32" i="5"/>
  <c r="E39" i="5"/>
  <c r="E37" i="5"/>
  <c r="E35" i="5"/>
  <c r="E33" i="5"/>
  <c r="E38" i="5"/>
  <c r="E36" i="5"/>
  <c r="E34" i="5"/>
  <c r="E32" i="5"/>
  <c r="P18" i="5"/>
  <c r="P17" i="5"/>
  <c r="P16" i="5"/>
  <c r="P15" i="5"/>
  <c r="P14" i="5"/>
  <c r="P13" i="5"/>
  <c r="P12" i="5"/>
  <c r="P11" i="5"/>
  <c r="K18" i="5"/>
  <c r="K17" i="5"/>
  <c r="K16" i="5"/>
  <c r="K15" i="5"/>
  <c r="K14" i="5"/>
  <c r="K13" i="5"/>
  <c r="K12" i="5"/>
  <c r="K11" i="5"/>
  <c r="N18" i="5"/>
  <c r="N17" i="5"/>
  <c r="N16" i="5"/>
  <c r="N15" i="5"/>
  <c r="N14" i="5"/>
  <c r="N13" i="5"/>
  <c r="N12" i="5"/>
  <c r="N11" i="5"/>
  <c r="J39" i="5"/>
  <c r="J38" i="5"/>
  <c r="J37" i="5"/>
  <c r="J36" i="5"/>
  <c r="J35" i="5"/>
  <c r="J34" i="5"/>
  <c r="J33" i="5"/>
  <c r="J32" i="5"/>
  <c r="E18" i="5"/>
  <c r="E17" i="5"/>
  <c r="E16" i="5"/>
  <c r="E15" i="5"/>
  <c r="E14" i="5"/>
  <c r="E13" i="5"/>
  <c r="E12" i="5"/>
  <c r="E11" i="5"/>
  <c r="M18" i="5"/>
  <c r="M17" i="5"/>
  <c r="M16" i="5"/>
  <c r="M15" i="5"/>
  <c r="M14" i="5"/>
  <c r="M13" i="5"/>
  <c r="M12" i="5"/>
  <c r="M11" i="5"/>
  <c r="D17" i="5"/>
  <c r="D13" i="5"/>
  <c r="D16" i="5"/>
  <c r="D12" i="5"/>
  <c r="D15" i="5"/>
  <c r="D18" i="5"/>
  <c r="D14" i="5"/>
  <c r="D11" i="5"/>
  <c r="O18" i="5"/>
  <c r="O17" i="5"/>
  <c r="O16" i="5"/>
  <c r="O15" i="5"/>
  <c r="O14" i="5"/>
  <c r="O13" i="5"/>
  <c r="O12" i="5"/>
  <c r="O11" i="5"/>
  <c r="O39" i="5"/>
  <c r="O38" i="5"/>
  <c r="O37" i="5"/>
  <c r="O36" i="5"/>
  <c r="O35" i="5"/>
  <c r="O34" i="5"/>
  <c r="O33" i="5"/>
  <c r="O32" i="5"/>
  <c r="M39" i="5"/>
  <c r="M37" i="5"/>
  <c r="M35" i="5"/>
  <c r="M33" i="5"/>
  <c r="M38" i="5"/>
  <c r="M36" i="5"/>
  <c r="M34" i="5"/>
  <c r="M32" i="5"/>
  <c r="I18" i="5"/>
  <c r="I17" i="5"/>
  <c r="I16" i="5"/>
  <c r="I15" i="5"/>
  <c r="I14" i="5"/>
  <c r="I13" i="5"/>
  <c r="I12" i="5"/>
  <c r="I11" i="5"/>
  <c r="L18" i="5"/>
  <c r="L17" i="5"/>
  <c r="L16" i="5"/>
  <c r="L15" i="5"/>
  <c r="L14" i="5"/>
  <c r="L13" i="5"/>
  <c r="L12" i="5"/>
  <c r="L11" i="5"/>
  <c r="G18" i="5"/>
  <c r="G17" i="5"/>
  <c r="G16" i="5"/>
  <c r="G15" i="5"/>
  <c r="G14" i="5"/>
  <c r="G13" i="5"/>
  <c r="G12" i="5"/>
  <c r="G11" i="5"/>
  <c r="F39" i="5"/>
  <c r="F38" i="5"/>
  <c r="F37" i="5"/>
  <c r="F36" i="5"/>
  <c r="F35" i="5"/>
  <c r="F34" i="5"/>
  <c r="F33" i="5"/>
  <c r="F32" i="5"/>
  <c r="E61" i="5"/>
  <c r="J19" i="5"/>
  <c r="P31" i="5"/>
  <c r="D31" i="5"/>
  <c r="H31" i="5"/>
  <c r="I31" i="5"/>
  <c r="G31" i="5"/>
  <c r="F19" i="5"/>
  <c r="N31" i="5"/>
  <c r="L31" i="5"/>
  <c r="G39" i="5" l="1"/>
  <c r="G38" i="5"/>
  <c r="G37" i="5"/>
  <c r="G36" i="5"/>
  <c r="G35" i="5"/>
  <c r="G34" i="5"/>
  <c r="G33" i="5"/>
  <c r="G32" i="5"/>
  <c r="L39" i="5"/>
  <c r="L37" i="5"/>
  <c r="L35" i="5"/>
  <c r="L33" i="5"/>
  <c r="L38" i="5"/>
  <c r="L36" i="5"/>
  <c r="L34" i="5"/>
  <c r="L32" i="5"/>
  <c r="I38" i="5"/>
  <c r="I36" i="5"/>
  <c r="I34" i="5"/>
  <c r="I32" i="5"/>
  <c r="I39" i="5"/>
  <c r="I37" i="5"/>
  <c r="I35" i="5"/>
  <c r="I33" i="5"/>
  <c r="D38" i="5"/>
  <c r="D37" i="5"/>
  <c r="D36" i="5"/>
  <c r="D39" i="5"/>
  <c r="D34" i="5"/>
  <c r="D33" i="5"/>
  <c r="D32" i="5"/>
  <c r="D35" i="5"/>
  <c r="P38" i="5"/>
  <c r="P36" i="5"/>
  <c r="P34" i="5"/>
  <c r="P32" i="5"/>
  <c r="P39" i="5"/>
  <c r="P37" i="5"/>
  <c r="P35" i="5"/>
  <c r="P33" i="5"/>
  <c r="N39" i="5"/>
  <c r="N38" i="5"/>
  <c r="N37" i="5"/>
  <c r="N36" i="5"/>
  <c r="N35" i="5"/>
  <c r="N34" i="5"/>
  <c r="N33" i="5"/>
  <c r="N32" i="5"/>
  <c r="H38" i="5"/>
  <c r="H36" i="5"/>
  <c r="H34" i="5"/>
  <c r="H32" i="5"/>
  <c r="H39" i="5"/>
  <c r="H37" i="5"/>
  <c r="H35" i="5"/>
  <c r="H33" i="5"/>
  <c r="M40" i="5"/>
  <c r="K61" i="5"/>
  <c r="L61" i="5"/>
  <c r="F61" i="5"/>
  <c r="J61" i="5"/>
  <c r="J40" i="5"/>
  <c r="O40" i="5"/>
  <c r="I19" i="5"/>
  <c r="N19" i="5"/>
  <c r="E40" i="5"/>
  <c r="M19" i="5"/>
  <c r="O19" i="5"/>
  <c r="P19" i="5"/>
  <c r="D19" i="5"/>
  <c r="K19" i="5"/>
  <c r="H19" i="5"/>
  <c r="G19" i="5"/>
  <c r="E19" i="5"/>
  <c r="F40" i="5"/>
  <c r="L19" i="5"/>
  <c r="K40" i="5"/>
  <c r="D61" i="5" l="1"/>
  <c r="I61" i="5"/>
  <c r="G61" i="5"/>
  <c r="H61" i="5"/>
  <c r="P40" i="5"/>
  <c r="I40" i="5"/>
  <c r="H40" i="5"/>
  <c r="L40" i="5"/>
  <c r="D40" i="5"/>
  <c r="N40" i="5"/>
  <c r="G40" i="5"/>
  <c r="B7" i="4" l="1"/>
  <c r="E5" i="4"/>
  <c r="F5" i="4" s="1"/>
  <c r="G5" i="4" s="1"/>
  <c r="H5" i="4" s="1"/>
  <c r="B8" i="4" l="1"/>
  <c r="H7" i="4"/>
  <c r="G7" i="4"/>
  <c r="F7" i="4"/>
  <c r="E7" i="4"/>
  <c r="D7" i="4"/>
  <c r="I7" i="4"/>
  <c r="C7" i="4"/>
  <c r="I5" i="4"/>
  <c r="B9" i="4"/>
  <c r="F9" i="4" l="1"/>
  <c r="I9" i="4"/>
  <c r="E9" i="4"/>
  <c r="D9" i="4"/>
  <c r="H9" i="4"/>
  <c r="G9" i="4"/>
  <c r="C9" i="4"/>
  <c r="G8" i="4"/>
  <c r="F8" i="4"/>
  <c r="I8" i="4"/>
  <c r="E8" i="4"/>
  <c r="D8" i="4"/>
  <c r="H8" i="4"/>
  <c r="C8" i="4"/>
  <c r="J5" i="4"/>
  <c r="J7" i="4" s="1"/>
  <c r="B10" i="4"/>
  <c r="I10" i="4" l="1"/>
  <c r="E10" i="4"/>
  <c r="D10" i="4"/>
  <c r="H10" i="4"/>
  <c r="G10" i="4"/>
  <c r="J10" i="4"/>
  <c r="F10" i="4"/>
  <c r="C10" i="4"/>
  <c r="J9" i="4"/>
  <c r="J8" i="4"/>
  <c r="K5" i="4"/>
  <c r="B11" i="4"/>
  <c r="H11" i="4" l="1"/>
  <c r="K11" i="4"/>
  <c r="G11" i="4"/>
  <c r="J11" i="4"/>
  <c r="F11" i="4"/>
  <c r="D11" i="4"/>
  <c r="I11" i="4"/>
  <c r="E11" i="4"/>
  <c r="C11" i="4"/>
  <c r="K7" i="4"/>
  <c r="K9" i="4"/>
  <c r="K8" i="4"/>
  <c r="K10" i="4"/>
  <c r="B12" i="4"/>
  <c r="K12" i="4" l="1"/>
  <c r="G12" i="4"/>
  <c r="J12" i="4"/>
  <c r="F12" i="4"/>
  <c r="I12" i="4"/>
  <c r="E12" i="4"/>
  <c r="D12" i="4"/>
  <c r="H12" i="4"/>
  <c r="C12" i="4"/>
  <c r="B13" i="4"/>
  <c r="J13" i="4" l="1"/>
  <c r="F13" i="4"/>
  <c r="I13" i="4"/>
  <c r="E13" i="4"/>
  <c r="D13" i="4"/>
  <c r="H13" i="4"/>
  <c r="G13" i="4"/>
  <c r="K13" i="4"/>
  <c r="C13" i="4"/>
  <c r="B14" i="4"/>
  <c r="I14" i="4" l="1"/>
  <c r="E14" i="4"/>
  <c r="D14" i="4"/>
  <c r="H14" i="4"/>
  <c r="K14" i="4"/>
  <c r="G14" i="4"/>
  <c r="J14" i="4"/>
  <c r="F14" i="4"/>
  <c r="C14" i="4"/>
  <c r="B15" i="4"/>
  <c r="H15" i="4" l="1"/>
  <c r="K15" i="4"/>
  <c r="G15" i="4"/>
  <c r="J15" i="4"/>
  <c r="F15" i="4"/>
  <c r="I15" i="4"/>
  <c r="E15" i="4"/>
  <c r="D15" i="4"/>
  <c r="C15" i="4"/>
  <c r="B16" i="4"/>
  <c r="K16" i="4" l="1"/>
  <c r="G16" i="4"/>
  <c r="J16" i="4"/>
  <c r="F16" i="4"/>
  <c r="I16" i="4"/>
  <c r="E16" i="4"/>
  <c r="D16" i="4"/>
  <c r="H16" i="4"/>
  <c r="C16" i="4"/>
  <c r="B17" i="4"/>
  <c r="J17" i="4" l="1"/>
  <c r="F17" i="4"/>
  <c r="I17" i="4"/>
  <c r="E17" i="4"/>
  <c r="D17" i="4"/>
  <c r="H17" i="4"/>
  <c r="K17" i="4"/>
  <c r="G17" i="4"/>
  <c r="C17" i="4"/>
  <c r="B18" i="4"/>
  <c r="I18" i="4" l="1"/>
  <c r="E18" i="4"/>
  <c r="D18" i="4"/>
  <c r="H18" i="4"/>
  <c r="K18" i="4"/>
  <c r="G18" i="4"/>
  <c r="F18" i="4"/>
  <c r="J18" i="4"/>
  <c r="C18" i="4"/>
  <c r="B19" i="4"/>
  <c r="H19" i="4" l="1"/>
  <c r="K19" i="4"/>
  <c r="G19" i="4"/>
  <c r="I19" i="4"/>
  <c r="J19" i="4"/>
  <c r="F19" i="4"/>
  <c r="E19" i="4"/>
  <c r="D19" i="4"/>
  <c r="C19" i="4"/>
  <c r="B20" i="4"/>
  <c r="K20" i="4" l="1"/>
  <c r="G20" i="4"/>
  <c r="J20" i="4"/>
  <c r="F20" i="4"/>
  <c r="H20" i="4"/>
  <c r="I20" i="4"/>
  <c r="E20" i="4"/>
  <c r="D20" i="4"/>
  <c r="C20" i="4"/>
  <c r="B21" i="4"/>
  <c r="J21" i="4" l="1"/>
  <c r="F21" i="4"/>
  <c r="I21" i="4"/>
  <c r="E21" i="4"/>
  <c r="D21" i="4"/>
  <c r="G21" i="4"/>
  <c r="H21" i="4"/>
  <c r="K21" i="4"/>
  <c r="C21" i="4"/>
  <c r="B22" i="4"/>
  <c r="I22" i="4" l="1"/>
  <c r="E22" i="4"/>
  <c r="D22" i="4"/>
  <c r="H22" i="4"/>
  <c r="J22" i="4"/>
  <c r="K22" i="4"/>
  <c r="G22" i="4"/>
  <c r="F22" i="4"/>
  <c r="C22" i="4"/>
  <c r="B23" i="4"/>
  <c r="H23" i="4" l="1"/>
  <c r="K23" i="4"/>
  <c r="G23" i="4"/>
  <c r="I23" i="4"/>
  <c r="J23" i="4"/>
  <c r="F23" i="4"/>
  <c r="E23" i="4"/>
  <c r="D23" i="4"/>
  <c r="C23" i="4"/>
  <c r="B24" i="4"/>
  <c r="K24" i="4" l="1"/>
  <c r="G24" i="4"/>
  <c r="J24" i="4"/>
  <c r="F24" i="4"/>
  <c r="H24" i="4"/>
  <c r="I24" i="4"/>
  <c r="E24" i="4"/>
  <c r="D24" i="4"/>
  <c r="C24" i="4"/>
  <c r="B25" i="4"/>
  <c r="J25" i="4" l="1"/>
  <c r="F25" i="4"/>
  <c r="I25" i="4"/>
  <c r="E25" i="4"/>
  <c r="D25" i="4"/>
  <c r="K25" i="4"/>
  <c r="H25" i="4"/>
  <c r="G25" i="4"/>
  <c r="C25" i="4"/>
  <c r="B26" i="4"/>
  <c r="I26" i="4" l="1"/>
  <c r="I27" i="4" s="1"/>
  <c r="E26" i="4"/>
  <c r="E27" i="4" s="1"/>
  <c r="D26" i="4"/>
  <c r="H26" i="4"/>
  <c r="H27" i="4" s="1"/>
  <c r="J26" i="4"/>
  <c r="J27" i="4" s="1"/>
  <c r="K26" i="4"/>
  <c r="K27" i="4" s="1"/>
  <c r="G26" i="4"/>
  <c r="F26" i="4"/>
  <c r="F27" i="4" s="1"/>
  <c r="C26" i="4"/>
  <c r="G27" i="4"/>
  <c r="D27" i="4"/>
</calcChain>
</file>

<file path=xl/comments1.xml><?xml version="1.0" encoding="utf-8"?>
<comments xmlns="http://schemas.openxmlformats.org/spreadsheetml/2006/main">
  <authors>
    <author>小玉　譲</author>
  </authors>
  <commentList>
    <comment ref="D6" authorId="0" shapeId="0">
      <text>
        <r>
          <rPr>
            <sz val="11"/>
            <color indexed="81"/>
            <rFont val="HGｺﾞｼｯｸM"/>
            <family val="3"/>
            <charset val="128"/>
          </rPr>
          <t>※当該事業の工事期間年数を入力。</t>
        </r>
      </text>
    </comment>
    <comment ref="P7" authorId="0" shapeId="0">
      <text>
        <r>
          <rPr>
            <sz val="11"/>
            <color indexed="81"/>
            <rFont val="HGｺﾞｼｯｸM"/>
            <family val="3"/>
            <charset val="128"/>
          </rPr>
          <t>※左記の標準耐用年数以外の場合
は、本欄に耐用年数を入力。</t>
        </r>
      </text>
    </comment>
    <comment ref="D26" authorId="0" shapeId="0">
      <text>
        <r>
          <rPr>
            <sz val="11"/>
            <color indexed="81"/>
            <rFont val="HGｺﾞｼｯｸM"/>
            <family val="3"/>
            <charset val="128"/>
          </rPr>
          <t>※当該事業の工事期間年数を入力。</t>
        </r>
      </text>
    </comment>
    <comment ref="H27" authorId="0" shapeId="0">
      <text>
        <r>
          <rPr>
            <sz val="11"/>
            <color indexed="81"/>
            <rFont val="HGｺﾞｼｯｸM"/>
            <family val="3"/>
            <charset val="128"/>
          </rPr>
          <t>※当該事業の事業着工年度を入力。</t>
        </r>
      </text>
    </comment>
    <comment ref="K27" authorId="0" shapeId="0">
      <text>
        <r>
          <rPr>
            <sz val="11"/>
            <color indexed="81"/>
            <rFont val="HGｺﾞｼｯｸM"/>
            <family val="3"/>
            <charset val="128"/>
          </rPr>
          <t>※施設の供用開始年度を入力。</t>
        </r>
      </text>
    </comment>
    <comment ref="P28" authorId="0" shapeId="0">
      <text>
        <r>
          <rPr>
            <sz val="11"/>
            <color indexed="81"/>
            <rFont val="HGｺﾞｼｯｸM"/>
            <family val="3"/>
            <charset val="128"/>
          </rPr>
          <t>※左記の標準耐用年数以外の場合
は、本欄に耐用年数を入力。</t>
        </r>
      </text>
    </comment>
    <comment ref="D47" authorId="0" shapeId="0">
      <text>
        <r>
          <rPr>
            <sz val="11"/>
            <color indexed="81"/>
            <rFont val="HGｺﾞｼｯｸM"/>
            <family val="3"/>
            <charset val="128"/>
          </rPr>
          <t>※当該事業の工事期間年数を入力。</t>
        </r>
      </text>
    </comment>
    <comment ref="D48" authorId="0" shapeId="0">
      <text>
        <r>
          <rPr>
            <sz val="11"/>
            <color indexed="81"/>
            <rFont val="HGｺﾞｼｯｸM"/>
            <family val="3"/>
            <charset val="128"/>
          </rPr>
          <t>※１回目の再整備の年を入力。</t>
        </r>
      </text>
    </comment>
    <comment ref="M49" authorId="0" shapeId="0">
      <text>
        <r>
          <rPr>
            <sz val="11"/>
            <color indexed="81"/>
            <rFont val="HGｺﾞｼｯｸM"/>
            <family val="3"/>
            <charset val="128"/>
          </rPr>
          <t>※左記の標準耐用年数以外の場合
は、本欄に耐用年数を入力。</t>
        </r>
      </text>
    </comment>
  </commentList>
</comments>
</file>

<file path=xl/sharedStrings.xml><?xml version="1.0" encoding="utf-8"?>
<sst xmlns="http://schemas.openxmlformats.org/spreadsheetml/2006/main" count="56" uniqueCount="30">
  <si>
    <t>経過
年数</t>
    <rPh sb="0" eb="2">
      <t>ケイカ</t>
    </rPh>
    <rPh sb="3" eb="5">
      <t>ネンスウ</t>
    </rPh>
    <phoneticPr fontId="1"/>
  </si>
  <si>
    <t>割引率</t>
    <rPh sb="0" eb="3">
      <t>ワリビキリツ</t>
    </rPh>
    <phoneticPr fontId="1"/>
  </si>
  <si>
    <t>年</t>
    <rPh sb="0" eb="1">
      <t>ネン</t>
    </rPh>
    <phoneticPr fontId="1"/>
  </si>
  <si>
    <t>（評価期間</t>
    <rPh sb="1" eb="3">
      <t>ヒョウカ</t>
    </rPh>
    <rPh sb="3" eb="5">
      <t>キカン</t>
    </rPh>
    <phoneticPr fontId="1"/>
  </si>
  <si>
    <t>年）</t>
    <rPh sb="0" eb="1">
      <t>ネン</t>
    </rPh>
    <phoneticPr fontId="1"/>
  </si>
  <si>
    <t>耐用年数</t>
    <rPh sb="0" eb="2">
      <t>タイヨウ</t>
    </rPh>
    <rPh sb="2" eb="4">
      <t>ネンスウ</t>
    </rPh>
    <phoneticPr fontId="1"/>
  </si>
  <si>
    <t>標準耐用年数</t>
    <rPh sb="0" eb="2">
      <t>ヒョウジュン</t>
    </rPh>
    <rPh sb="2" eb="4">
      <t>タイヨウ</t>
    </rPh>
    <rPh sb="4" eb="6">
      <t>ネンスウ</t>
    </rPh>
    <phoneticPr fontId="1"/>
  </si>
  <si>
    <t>左記以外</t>
    <rPh sb="0" eb="2">
      <t>サキ</t>
    </rPh>
    <rPh sb="2" eb="4">
      <t>イガイ</t>
    </rPh>
    <phoneticPr fontId="1"/>
  </si>
  <si>
    <t>再整備回数</t>
    <rPh sb="0" eb="3">
      <t>サイセイビ</t>
    </rPh>
    <rPh sb="3" eb="5">
      <t>カイスウ</t>
    </rPh>
    <phoneticPr fontId="1"/>
  </si>
  <si>
    <t>再整備換算係数</t>
    <rPh sb="0" eb="3">
      <t>サイセイビ</t>
    </rPh>
    <rPh sb="3" eb="5">
      <t>カンサン</t>
    </rPh>
    <rPh sb="5" eb="7">
      <t>ケイスウ</t>
    </rPh>
    <phoneticPr fontId="1"/>
  </si>
  <si>
    <t>経過年数</t>
    <rPh sb="0" eb="2">
      <t>ケイカ</t>
    </rPh>
    <rPh sb="2" eb="4">
      <t>ネンスウ</t>
    </rPh>
    <phoneticPr fontId="1"/>
  </si>
  <si>
    <t>予防保全計画（ＬＣＣ）等に基づく再整備サイクル（耐用年数）</t>
    <rPh sb="0" eb="2">
      <t>ヨボウ</t>
    </rPh>
    <rPh sb="2" eb="4">
      <t>ホゼン</t>
    </rPh>
    <rPh sb="4" eb="6">
      <t>ケイカク</t>
    </rPh>
    <rPh sb="11" eb="12">
      <t>トウ</t>
    </rPh>
    <rPh sb="13" eb="14">
      <t>モト</t>
    </rPh>
    <rPh sb="16" eb="19">
      <t>サイセイビ</t>
    </rPh>
    <rPh sb="24" eb="26">
      <t>タイヨウ</t>
    </rPh>
    <rPh sb="26" eb="28">
      <t>ネンスウ</t>
    </rPh>
    <phoneticPr fontId="1"/>
  </si>
  <si>
    <t>事業費換算係数</t>
    <rPh sb="0" eb="3">
      <t>ジギョウヒ</t>
    </rPh>
    <rPh sb="3" eb="5">
      <t>カンサン</t>
    </rPh>
    <rPh sb="5" eb="7">
      <t>ケイスウ</t>
    </rPh>
    <phoneticPr fontId="1"/>
  </si>
  <si>
    <t>再整備時期別
係数</t>
    <rPh sb="0" eb="1">
      <t>サイ</t>
    </rPh>
    <rPh sb="1" eb="3">
      <t>セイビ</t>
    </rPh>
    <rPh sb="3" eb="5">
      <t>ジキ</t>
    </rPh>
    <rPh sb="5" eb="6">
      <t>ベツ</t>
    </rPh>
    <rPh sb="7" eb="9">
      <t>ケイスウ</t>
    </rPh>
    <phoneticPr fontId="1"/>
  </si>
  <si>
    <t>再整備時期(１回目)</t>
    <rPh sb="0" eb="3">
      <t>サイセイビ</t>
    </rPh>
    <rPh sb="3" eb="5">
      <t>ジキ</t>
    </rPh>
    <rPh sb="7" eb="9">
      <t>カイメ</t>
    </rPh>
    <phoneticPr fontId="1"/>
  </si>
  <si>
    <t>再整備時期(１回目)</t>
    <phoneticPr fontId="1"/>
  </si>
  <si>
    <t>※　再整備時期(１回目)は、当該事業着工年度からの経過年数</t>
    <rPh sb="14" eb="16">
      <t>トウガイ</t>
    </rPh>
    <rPh sb="16" eb="18">
      <t>ジギョウ</t>
    </rPh>
    <rPh sb="18" eb="20">
      <t>チャッコウ</t>
    </rPh>
    <rPh sb="20" eb="22">
      <t>ネンド</t>
    </rPh>
    <rPh sb="25" eb="27">
      <t>ケイカ</t>
    </rPh>
    <rPh sb="27" eb="29">
      <t>ネンスウ</t>
    </rPh>
    <phoneticPr fontId="1"/>
  </si>
  <si>
    <t>年度）</t>
    <rPh sb="0" eb="1">
      <t>ネン</t>
    </rPh>
    <rPh sb="1" eb="2">
      <t>ド</t>
    </rPh>
    <phoneticPr fontId="1"/>
  </si>
  <si>
    <t>年度－供用開始年度</t>
    <rPh sb="0" eb="2">
      <t>ネンド</t>
    </rPh>
    <rPh sb="3" eb="5">
      <t>キョウヨウ</t>
    </rPh>
    <rPh sb="5" eb="7">
      <t>カイシ</t>
    </rPh>
    <rPh sb="7" eb="9">
      <t>ネンド</t>
    </rPh>
    <phoneticPr fontId="1"/>
  </si>
  <si>
    <t>　（１）当該事業完了年度までに耐用年数が満了する施設の場合（再整備パターン１）</t>
    <rPh sb="4" eb="6">
      <t>トウガイ</t>
    </rPh>
    <rPh sb="6" eb="8">
      <t>ジギョウ</t>
    </rPh>
    <rPh sb="8" eb="10">
      <t>カンリョウ</t>
    </rPh>
    <rPh sb="10" eb="12">
      <t>ネンド</t>
    </rPh>
    <rPh sb="15" eb="17">
      <t>タイヨウ</t>
    </rPh>
    <rPh sb="17" eb="19">
      <t>ネンスウ</t>
    </rPh>
    <rPh sb="20" eb="22">
      <t>マンリョウ</t>
    </rPh>
    <rPh sb="24" eb="26">
      <t>シセツ</t>
    </rPh>
    <rPh sb="27" eb="29">
      <t>バアイ</t>
    </rPh>
    <rPh sb="30" eb="33">
      <t>サイセイビ</t>
    </rPh>
    <phoneticPr fontId="1"/>
  </si>
  <si>
    <t>　（２）当該事業完了年度の翌年度以降に耐用年数が満了する施設の場合（再整備パターン２）</t>
    <rPh sb="4" eb="6">
      <t>トウガイ</t>
    </rPh>
    <rPh sb="6" eb="8">
      <t>ジギョウ</t>
    </rPh>
    <rPh sb="8" eb="10">
      <t>カンリョウ</t>
    </rPh>
    <rPh sb="10" eb="12">
      <t>ネンド</t>
    </rPh>
    <rPh sb="13" eb="15">
      <t>ヨクネン</t>
    </rPh>
    <rPh sb="15" eb="16">
      <t>ド</t>
    </rPh>
    <rPh sb="16" eb="18">
      <t>イコウ</t>
    </rPh>
    <rPh sb="19" eb="21">
      <t>タイヨウ</t>
    </rPh>
    <rPh sb="21" eb="23">
      <t>ネンスウ</t>
    </rPh>
    <rPh sb="24" eb="26">
      <t>マンリョウ</t>
    </rPh>
    <rPh sb="28" eb="30">
      <t>シセツ</t>
    </rPh>
    <rPh sb="31" eb="33">
      <t>バアイ</t>
    </rPh>
    <rPh sb="34" eb="37">
      <t>サイセイビ</t>
    </rPh>
    <phoneticPr fontId="1"/>
  </si>
  <si>
    <t>　（３）予防保全計画等に基づき再整備を行う施設の場合（再整備パターン３）</t>
    <rPh sb="4" eb="6">
      <t>ヨボウ</t>
    </rPh>
    <rPh sb="6" eb="8">
      <t>ホゼン</t>
    </rPh>
    <rPh sb="8" eb="10">
      <t>ケイカク</t>
    </rPh>
    <rPh sb="10" eb="11">
      <t>トウ</t>
    </rPh>
    <rPh sb="12" eb="13">
      <t>モト</t>
    </rPh>
    <rPh sb="15" eb="18">
      <t>サイセイビ</t>
    </rPh>
    <rPh sb="19" eb="20">
      <t>オコナ</t>
    </rPh>
    <rPh sb="21" eb="23">
      <t>シセツ</t>
    </rPh>
    <rPh sb="24" eb="26">
      <t>バアイ</t>
    </rPh>
    <rPh sb="27" eb="30">
      <t>サイセイビ</t>
    </rPh>
    <phoneticPr fontId="1"/>
  </si>
  <si>
    <t>※　耐用年数欄にある標準耐用年数以外の耐用年数の場合は、左記以外の欄の耐用年数欄に耐用年数を入力し、係数を算定</t>
    <rPh sb="2" eb="4">
      <t>タイヨウ</t>
    </rPh>
    <rPh sb="4" eb="6">
      <t>ネンスウ</t>
    </rPh>
    <rPh sb="6" eb="7">
      <t>ラン</t>
    </rPh>
    <rPh sb="10" eb="12">
      <t>ヒョウジュン</t>
    </rPh>
    <rPh sb="12" eb="14">
      <t>タイヨウ</t>
    </rPh>
    <rPh sb="14" eb="16">
      <t>ネンスウ</t>
    </rPh>
    <rPh sb="16" eb="18">
      <t>イガイ</t>
    </rPh>
    <rPh sb="19" eb="21">
      <t>タイヨウ</t>
    </rPh>
    <rPh sb="21" eb="23">
      <t>ネンスウ</t>
    </rPh>
    <rPh sb="24" eb="26">
      <t>バアイ</t>
    </rPh>
    <rPh sb="28" eb="30">
      <t>サキ</t>
    </rPh>
    <rPh sb="30" eb="32">
      <t>イガイ</t>
    </rPh>
    <rPh sb="33" eb="34">
      <t>ラン</t>
    </rPh>
    <rPh sb="35" eb="37">
      <t>タイヨウ</t>
    </rPh>
    <rPh sb="37" eb="39">
      <t>ネンスウ</t>
    </rPh>
    <rPh sb="39" eb="40">
      <t>ラン</t>
    </rPh>
    <rPh sb="41" eb="43">
      <t>タイヨウ</t>
    </rPh>
    <rPh sb="43" eb="45">
      <t>ネンスウ</t>
    </rPh>
    <rPh sb="46" eb="48">
      <t>ニュウリョク</t>
    </rPh>
    <rPh sb="50" eb="52">
      <t>ケイスウ</t>
    </rPh>
    <rPh sb="53" eb="55">
      <t>サンテイ</t>
    </rPh>
    <phoneticPr fontId="1"/>
  </si>
  <si>
    <t>事　　業　　工　　期</t>
    <rPh sb="0" eb="1">
      <t>コト</t>
    </rPh>
    <rPh sb="3" eb="4">
      <t>ギョウ</t>
    </rPh>
    <rPh sb="6" eb="7">
      <t>コウ</t>
    </rPh>
    <rPh sb="9" eb="10">
      <t>キ</t>
    </rPh>
    <phoneticPr fontId="1"/>
  </si>
  <si>
    <t>事業工期</t>
    <rPh sb="0" eb="2">
      <t>ジギョウ</t>
    </rPh>
    <rPh sb="2" eb="4">
      <t>コウキ</t>
    </rPh>
    <phoneticPr fontId="1"/>
  </si>
  <si>
    <t>（事業着工年度</t>
    <rPh sb="1" eb="3">
      <t>ジギョウ</t>
    </rPh>
    <rPh sb="3" eb="5">
      <t>チャッコウ</t>
    </rPh>
    <rPh sb="5" eb="7">
      <t>ネンド</t>
    </rPh>
    <phoneticPr fontId="1"/>
  </si>
  <si>
    <t>１　事業費換算係数</t>
    <rPh sb="2" eb="5">
      <t>ジギョウヒ</t>
    </rPh>
    <rPh sb="5" eb="7">
      <t>カンサン</t>
    </rPh>
    <rPh sb="7" eb="9">
      <t>ケイスウ</t>
    </rPh>
    <phoneticPr fontId="1"/>
  </si>
  <si>
    <t>２　再整備費換算係数表</t>
    <rPh sb="2" eb="3">
      <t>サイ</t>
    </rPh>
    <rPh sb="3" eb="4">
      <t>ヒトシ</t>
    </rPh>
    <rPh sb="4" eb="5">
      <t>ソナエ</t>
    </rPh>
    <rPh sb="5" eb="6">
      <t>ヒ</t>
    </rPh>
    <rPh sb="6" eb="7">
      <t>カン</t>
    </rPh>
    <rPh sb="7" eb="8">
      <t>サン</t>
    </rPh>
    <rPh sb="8" eb="9">
      <t>カカリ</t>
    </rPh>
    <rPh sb="9" eb="10">
      <t>カズ</t>
    </rPh>
    <rPh sb="10" eb="11">
      <t>ヒョウ</t>
    </rPh>
    <phoneticPr fontId="1"/>
  </si>
  <si>
    <t>※　耐用年数欄にある耐用年数、再整備時期（１回目）欄の再整備時期等の条件が異なる場合は、左記以外の欄の耐用年数等の欄に</t>
    <rPh sb="2" eb="4">
      <t>タイヨウ</t>
    </rPh>
    <rPh sb="4" eb="6">
      <t>ネンスウ</t>
    </rPh>
    <rPh sb="6" eb="7">
      <t>ラン</t>
    </rPh>
    <rPh sb="10" eb="12">
      <t>タイヨウ</t>
    </rPh>
    <rPh sb="12" eb="14">
      <t>ネンスウ</t>
    </rPh>
    <rPh sb="15" eb="18">
      <t>サイセイビ</t>
    </rPh>
    <rPh sb="18" eb="20">
      <t>ジキ</t>
    </rPh>
    <rPh sb="22" eb="24">
      <t>カイメ</t>
    </rPh>
    <rPh sb="25" eb="26">
      <t>ラン</t>
    </rPh>
    <rPh sb="27" eb="30">
      <t>サイセイビ</t>
    </rPh>
    <rPh sb="30" eb="32">
      <t>ジキ</t>
    </rPh>
    <rPh sb="32" eb="33">
      <t>トウ</t>
    </rPh>
    <rPh sb="34" eb="36">
      <t>ジョウケン</t>
    </rPh>
    <rPh sb="37" eb="38">
      <t>コト</t>
    </rPh>
    <rPh sb="40" eb="42">
      <t>バアイ</t>
    </rPh>
    <rPh sb="44" eb="46">
      <t>サキ</t>
    </rPh>
    <rPh sb="46" eb="48">
      <t>イガイ</t>
    </rPh>
    <rPh sb="49" eb="50">
      <t>ラン</t>
    </rPh>
    <rPh sb="51" eb="53">
      <t>タイヨウ</t>
    </rPh>
    <rPh sb="53" eb="55">
      <t>ネンスウ</t>
    </rPh>
    <rPh sb="55" eb="56">
      <t>トウ</t>
    </rPh>
    <rPh sb="57" eb="58">
      <t>ラン</t>
    </rPh>
    <phoneticPr fontId="1"/>
  </si>
  <si>
    <t>　耐用年数等を入力し、係数を算定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</si>
</sst>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#,##0.0000_ "/>
    <numFmt numFmtId="178" formatCode="#,##0.0000;[Red]\-#,##0.000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1"/>
      <name val="HGｺﾞｼｯｸM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8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3" borderId="30" xfId="0" applyNumberFormat="1" applyFont="1" applyFill="1" applyBorder="1" applyAlignment="1">
      <alignment horizontal="center" vertical="center"/>
    </xf>
    <xf numFmtId="0" fontId="4" fillId="0" borderId="34" xfId="0" applyFont="1" applyBorder="1" applyAlignment="1">
      <alignment vertical="center"/>
    </xf>
    <xf numFmtId="0" fontId="4" fillId="2" borderId="17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37" xfId="0" applyNumberFormat="1" applyFont="1" applyFill="1" applyBorder="1" applyAlignment="1">
      <alignment horizontal="center" vertical="center" shrinkToFit="1"/>
    </xf>
    <xf numFmtId="0" fontId="4" fillId="0" borderId="38" xfId="0" applyFont="1" applyBorder="1" applyAlignment="1">
      <alignment vertical="center" shrinkToFit="1"/>
    </xf>
    <xf numFmtId="0" fontId="4" fillId="0" borderId="0" xfId="0" applyNumberFormat="1" applyFont="1" applyAlignment="1">
      <alignment horizontal="center" vertical="center" shrinkToFit="1"/>
    </xf>
    <xf numFmtId="0" fontId="4" fillId="0" borderId="79" xfId="0" applyNumberFormat="1" applyFont="1" applyBorder="1" applyAlignment="1">
      <alignment horizontal="center" vertical="center" shrinkToFit="1"/>
    </xf>
    <xf numFmtId="0" fontId="4" fillId="0" borderId="21" xfId="0" applyNumberFormat="1" applyFont="1" applyBorder="1" applyAlignment="1">
      <alignment horizontal="center" vertical="center" shrinkToFit="1"/>
    </xf>
    <xf numFmtId="0" fontId="4" fillId="0" borderId="22" xfId="0" applyNumberFormat="1" applyFont="1" applyBorder="1" applyAlignment="1">
      <alignment horizontal="center" vertical="center" shrinkToFit="1"/>
    </xf>
    <xf numFmtId="0" fontId="4" fillId="0" borderId="23" xfId="0" applyNumberFormat="1" applyFont="1" applyBorder="1" applyAlignment="1">
      <alignment horizontal="center" vertical="center" shrinkToFit="1"/>
    </xf>
    <xf numFmtId="0" fontId="4" fillId="3" borderId="77" xfId="0" applyNumberFormat="1" applyFont="1" applyFill="1" applyBorder="1" applyAlignment="1">
      <alignment horizontal="center" vertical="center" shrinkToFit="1"/>
    </xf>
    <xf numFmtId="0" fontId="4" fillId="0" borderId="24" xfId="0" applyNumberFormat="1" applyFont="1" applyBorder="1" applyAlignment="1">
      <alignment horizontal="center" vertical="center" shrinkToFit="1"/>
    </xf>
    <xf numFmtId="0" fontId="4" fillId="0" borderId="25" xfId="0" applyNumberFormat="1" applyFont="1" applyBorder="1" applyAlignment="1">
      <alignment horizontal="center" vertical="center" shrinkToFit="1"/>
    </xf>
    <xf numFmtId="0" fontId="4" fillId="0" borderId="26" xfId="0" applyNumberFormat="1" applyFont="1" applyBorder="1" applyAlignment="1">
      <alignment horizontal="center" vertical="center" shrinkToFit="1"/>
    </xf>
    <xf numFmtId="0" fontId="4" fillId="0" borderId="78" xfId="0" applyNumberFormat="1" applyFont="1" applyBorder="1" applyAlignment="1">
      <alignment horizontal="center" vertical="center" shrinkToFit="1"/>
    </xf>
    <xf numFmtId="0" fontId="4" fillId="0" borderId="66" xfId="0" applyNumberFormat="1" applyFont="1" applyBorder="1" applyAlignment="1">
      <alignment horizontal="center" vertical="center" shrinkToFit="1"/>
    </xf>
    <xf numFmtId="0" fontId="4" fillId="0" borderId="75" xfId="0" applyNumberFormat="1" applyFont="1" applyBorder="1" applyAlignment="1">
      <alignment horizontal="center" vertical="center" shrinkToFit="1"/>
    </xf>
    <xf numFmtId="0" fontId="4" fillId="0" borderId="77" xfId="0" applyNumberFormat="1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31" xfId="0" applyNumberFormat="1" applyFont="1" applyBorder="1" applyAlignment="1">
      <alignment horizontal="center" vertical="center" shrinkToFit="1"/>
    </xf>
    <xf numFmtId="0" fontId="4" fillId="0" borderId="32" xfId="0" applyNumberFormat="1" applyFont="1" applyBorder="1" applyAlignment="1">
      <alignment horizontal="center" vertical="center" shrinkToFit="1"/>
    </xf>
    <xf numFmtId="0" fontId="4" fillId="3" borderId="30" xfId="0" applyNumberFormat="1" applyFont="1" applyFill="1" applyBorder="1" applyAlignment="1">
      <alignment horizontal="center" vertical="center" shrinkToFit="1"/>
    </xf>
    <xf numFmtId="0" fontId="4" fillId="0" borderId="34" xfId="0" applyFont="1" applyBorder="1" applyAlignment="1">
      <alignment vertical="center" shrinkToFit="1"/>
    </xf>
    <xf numFmtId="0" fontId="4" fillId="3" borderId="17" xfId="0" applyNumberFormat="1" applyFont="1" applyFill="1" applyBorder="1" applyAlignment="1">
      <alignment horizontal="center" vertical="center" shrinkToFit="1"/>
    </xf>
    <xf numFmtId="0" fontId="4" fillId="0" borderId="18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3" borderId="40" xfId="0" applyNumberFormat="1" applyFont="1" applyFill="1" applyBorder="1" applyAlignment="1">
      <alignment horizontal="center" vertical="center" shrinkToFit="1"/>
    </xf>
    <xf numFmtId="0" fontId="4" fillId="3" borderId="31" xfId="0" applyNumberFormat="1" applyFont="1" applyFill="1" applyBorder="1" applyAlignment="1">
      <alignment horizontal="center" vertical="center" shrinkToFit="1"/>
    </xf>
    <xf numFmtId="0" fontId="4" fillId="3" borderId="32" xfId="0" applyNumberFormat="1" applyFont="1" applyFill="1" applyBorder="1" applyAlignment="1">
      <alignment horizontal="center" vertical="center" shrinkToFit="1"/>
    </xf>
    <xf numFmtId="0" fontId="4" fillId="3" borderId="23" xfId="0" applyNumberFormat="1" applyFont="1" applyFill="1" applyBorder="1" applyAlignment="1">
      <alignment horizontal="center" vertical="center" shrinkToFit="1"/>
    </xf>
    <xf numFmtId="0" fontId="4" fillId="0" borderId="63" xfId="0" applyNumberFormat="1" applyFont="1" applyBorder="1" applyAlignment="1">
      <alignment horizontal="center" vertical="center" shrinkToFit="1"/>
    </xf>
    <xf numFmtId="0" fontId="4" fillId="3" borderId="45" xfId="0" applyNumberFormat="1" applyFont="1" applyFill="1" applyBorder="1" applyAlignment="1">
      <alignment horizontal="center" vertical="center" shrinkToFit="1"/>
    </xf>
    <xf numFmtId="0" fontId="4" fillId="3" borderId="25" xfId="0" applyNumberFormat="1" applyFont="1" applyFill="1" applyBorder="1" applyAlignment="1">
      <alignment horizontal="center" vertical="center" shrinkToFit="1"/>
    </xf>
    <xf numFmtId="0" fontId="4" fillId="3" borderId="46" xfId="0" applyNumberFormat="1" applyFont="1" applyFill="1" applyBorder="1" applyAlignment="1">
      <alignment horizontal="center" vertical="center" shrinkToFit="1"/>
    </xf>
    <xf numFmtId="0" fontId="4" fillId="3" borderId="43" xfId="0" applyNumberFormat="1" applyFont="1" applyFill="1" applyBorder="1" applyAlignment="1">
      <alignment horizontal="center" vertical="center" shrinkToFit="1"/>
    </xf>
    <xf numFmtId="0" fontId="4" fillId="0" borderId="67" xfId="0" applyNumberFormat="1" applyFont="1" applyBorder="1" applyAlignment="1">
      <alignment horizontal="center" vertical="center" shrinkToFit="1"/>
    </xf>
    <xf numFmtId="0" fontId="4" fillId="3" borderId="68" xfId="0" applyNumberFormat="1" applyFont="1" applyFill="1" applyBorder="1" applyAlignment="1">
      <alignment horizontal="center" vertical="center" shrinkToFit="1"/>
    </xf>
    <xf numFmtId="0" fontId="4" fillId="3" borderId="22" xfId="0" applyNumberFormat="1" applyFont="1" applyFill="1" applyBorder="1" applyAlignment="1">
      <alignment horizontal="center" vertical="center" shrinkToFit="1"/>
    </xf>
    <xf numFmtId="0" fontId="4" fillId="3" borderId="69" xfId="0" applyNumberFormat="1" applyFont="1" applyFill="1" applyBorder="1" applyAlignment="1">
      <alignment horizontal="center" vertical="center" shrinkToFit="1"/>
    </xf>
    <xf numFmtId="178" fontId="4" fillId="0" borderId="24" xfId="0" applyNumberFormat="1" applyFont="1" applyBorder="1" applyAlignment="1">
      <alignment vertical="center" shrinkToFit="1"/>
    </xf>
    <xf numFmtId="178" fontId="4" fillId="0" borderId="25" xfId="0" applyNumberFormat="1" applyFont="1" applyBorder="1" applyAlignment="1">
      <alignment vertical="center" shrinkToFit="1"/>
    </xf>
    <xf numFmtId="178" fontId="4" fillId="0" borderId="63" xfId="0" applyNumberFormat="1" applyFont="1" applyBorder="1" applyAlignment="1">
      <alignment vertical="center" shrinkToFit="1"/>
    </xf>
    <xf numFmtId="178" fontId="4" fillId="0" borderId="45" xfId="0" applyNumberFormat="1" applyFont="1" applyBorder="1" applyAlignment="1">
      <alignment vertical="center" shrinkToFit="1"/>
    </xf>
    <xf numFmtId="178" fontId="4" fillId="0" borderId="46" xfId="0" applyNumberFormat="1" applyFont="1" applyBorder="1" applyAlignment="1">
      <alignment vertical="center" shrinkToFit="1"/>
    </xf>
    <xf numFmtId="178" fontId="4" fillId="0" borderId="43" xfId="0" applyNumberFormat="1" applyFont="1" applyBorder="1" applyAlignment="1">
      <alignment horizontal="center" vertical="center" shrinkToFit="1"/>
    </xf>
    <xf numFmtId="178" fontId="4" fillId="0" borderId="27" xfId="0" applyNumberFormat="1" applyFont="1" applyBorder="1" applyAlignment="1">
      <alignment vertical="center" shrinkToFit="1"/>
    </xf>
    <xf numFmtId="178" fontId="4" fillId="0" borderId="28" xfId="0" applyNumberFormat="1" applyFont="1" applyBorder="1" applyAlignment="1">
      <alignment vertical="center" shrinkToFit="1"/>
    </xf>
    <xf numFmtId="178" fontId="4" fillId="0" borderId="28" xfId="0" applyNumberFormat="1" applyFont="1" applyBorder="1" applyAlignment="1">
      <alignment horizontal="center" vertical="center" shrinkToFit="1"/>
    </xf>
    <xf numFmtId="178" fontId="4" fillId="0" borderId="33" xfId="0" applyNumberFormat="1" applyFont="1" applyBorder="1" applyAlignment="1">
      <alignment horizontal="center" vertical="center" shrinkToFit="1"/>
    </xf>
    <xf numFmtId="178" fontId="4" fillId="0" borderId="39" xfId="0" applyNumberFormat="1" applyFont="1" applyBorder="1" applyAlignment="1">
      <alignment horizontal="center" vertical="center" shrinkToFit="1"/>
    </xf>
    <xf numFmtId="178" fontId="4" fillId="0" borderId="41" xfId="0" applyNumberFormat="1" applyFont="1" applyBorder="1" applyAlignment="1">
      <alignment vertical="center" shrinkToFit="1"/>
    </xf>
    <xf numFmtId="178" fontId="4" fillId="0" borderId="44" xfId="0" applyNumberFormat="1" applyFont="1" applyBorder="1" applyAlignment="1">
      <alignment horizontal="center" vertical="center" shrinkToFit="1"/>
    </xf>
    <xf numFmtId="178" fontId="4" fillId="0" borderId="41" xfId="0" applyNumberFormat="1" applyFont="1" applyBorder="1" applyAlignment="1">
      <alignment horizontal="center" vertical="center" shrinkToFit="1"/>
    </xf>
    <xf numFmtId="178" fontId="4" fillId="0" borderId="50" xfId="0" applyNumberFormat="1" applyFont="1" applyBorder="1" applyAlignment="1">
      <alignment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178" fontId="4" fillId="0" borderId="61" xfId="0" applyNumberFormat="1" applyFont="1" applyBorder="1" applyAlignment="1">
      <alignment horizontal="center" vertical="center" shrinkToFit="1"/>
    </xf>
    <xf numFmtId="178" fontId="4" fillId="0" borderId="52" xfId="0" applyNumberFormat="1" applyFont="1" applyBorder="1" applyAlignment="1">
      <alignment horizontal="center" vertical="center" shrinkToFit="1"/>
    </xf>
    <xf numFmtId="178" fontId="4" fillId="0" borderId="53" xfId="0" applyNumberFormat="1" applyFont="1" applyBorder="1" applyAlignment="1">
      <alignment horizontal="center" vertical="center" shrinkToFit="1"/>
    </xf>
    <xf numFmtId="178" fontId="4" fillId="0" borderId="54" xfId="0" applyNumberFormat="1" applyFont="1" applyBorder="1" applyAlignment="1">
      <alignment horizontal="center" vertical="center" shrinkToFit="1"/>
    </xf>
    <xf numFmtId="178" fontId="5" fillId="0" borderId="55" xfId="0" applyNumberFormat="1" applyFont="1" applyBorder="1" applyAlignment="1">
      <alignment vertical="center" shrinkToFit="1"/>
    </xf>
    <xf numFmtId="178" fontId="5" fillId="0" borderId="56" xfId="0" applyNumberFormat="1" applyFont="1" applyBorder="1" applyAlignment="1">
      <alignment vertical="center" shrinkToFit="1"/>
    </xf>
    <xf numFmtId="178" fontId="5" fillId="0" borderId="64" xfId="0" applyNumberFormat="1" applyFont="1" applyBorder="1" applyAlignment="1">
      <alignment vertical="center" shrinkToFit="1"/>
    </xf>
    <xf numFmtId="178" fontId="5" fillId="0" borderId="58" xfId="0" applyNumberFormat="1" applyFont="1" applyBorder="1" applyAlignment="1">
      <alignment vertical="center" shrinkToFit="1"/>
    </xf>
    <xf numFmtId="178" fontId="5" fillId="0" borderId="59" xfId="0" applyNumberFormat="1" applyFont="1" applyBorder="1" applyAlignment="1">
      <alignment vertical="center" shrinkToFit="1"/>
    </xf>
    <xf numFmtId="178" fontId="5" fillId="0" borderId="60" xfId="0" applyNumberFormat="1" applyFont="1" applyBorder="1" applyAlignment="1">
      <alignment vertical="center" shrinkToFit="1"/>
    </xf>
    <xf numFmtId="178" fontId="4" fillId="0" borderId="24" xfId="0" applyNumberFormat="1" applyFont="1" applyBorder="1" applyAlignment="1">
      <alignment horizontal="center" vertical="center" shrinkToFit="1"/>
    </xf>
    <xf numFmtId="178" fontId="4" fillId="0" borderId="25" xfId="0" applyNumberFormat="1" applyFont="1" applyBorder="1" applyAlignment="1">
      <alignment horizontal="center" vertical="center" shrinkToFit="1"/>
    </xf>
    <xf numFmtId="178" fontId="4" fillId="0" borderId="78" xfId="0" applyNumberFormat="1" applyFont="1" applyBorder="1" applyAlignment="1">
      <alignment vertical="center" shrinkToFit="1"/>
    </xf>
    <xf numFmtId="178" fontId="4" fillId="0" borderId="42" xfId="0" applyNumberFormat="1" applyFont="1" applyBorder="1" applyAlignment="1">
      <alignment vertical="center" shrinkToFit="1"/>
    </xf>
    <xf numFmtId="178" fontId="4" fillId="0" borderId="42" xfId="0" applyNumberFormat="1" applyFont="1" applyBorder="1" applyAlignment="1">
      <alignment horizontal="center" vertical="center" shrinkToFit="1"/>
    </xf>
    <xf numFmtId="178" fontId="4" fillId="0" borderId="79" xfId="0" applyNumberFormat="1" applyFont="1" applyBorder="1" applyAlignment="1">
      <alignment horizontal="center" vertical="center" shrinkToFit="1"/>
    </xf>
    <xf numFmtId="178" fontId="5" fillId="0" borderId="57" xfId="0" applyNumberFormat="1" applyFont="1" applyBorder="1" applyAlignment="1">
      <alignment vertical="center" shrinkToFit="1"/>
    </xf>
    <xf numFmtId="178" fontId="5" fillId="0" borderId="62" xfId="0" applyNumberFormat="1" applyFont="1" applyBorder="1" applyAlignment="1">
      <alignment vertical="center" shrinkToFit="1"/>
    </xf>
    <xf numFmtId="0" fontId="4" fillId="0" borderId="76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7" xfId="0" applyFont="1" applyBorder="1" applyAlignment="1">
      <alignment horizontal="left" vertical="center" shrinkToFit="1"/>
    </xf>
    <xf numFmtId="0" fontId="4" fillId="0" borderId="71" xfId="0" applyFont="1" applyBorder="1" applyAlignment="1">
      <alignment horizontal="left" vertical="center" shrinkToFit="1"/>
    </xf>
    <xf numFmtId="0" fontId="4" fillId="0" borderId="72" xfId="0" applyFont="1" applyBorder="1" applyAlignment="1">
      <alignment horizontal="center" vertical="center" textRotation="255" wrapText="1"/>
    </xf>
    <xf numFmtId="0" fontId="4" fillId="0" borderId="73" xfId="0" applyFont="1" applyBorder="1" applyAlignment="1">
      <alignment horizontal="center" vertical="center" textRotation="255" wrapTex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39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65" xfId="0" applyFont="1" applyBorder="1" applyAlignment="1">
      <alignment vertical="center" shrinkToFit="1"/>
    </xf>
    <xf numFmtId="0" fontId="4" fillId="0" borderId="19" xfId="0" applyNumberFormat="1" applyFont="1" applyBorder="1" applyAlignment="1">
      <alignment horizontal="center" vertical="center" shrinkToFit="1"/>
    </xf>
    <xf numFmtId="0" fontId="4" fillId="0" borderId="3" xfId="0" applyNumberFormat="1" applyFont="1" applyBorder="1" applyAlignment="1">
      <alignment horizontal="center" vertical="center" shrinkToFit="1"/>
    </xf>
    <xf numFmtId="0" fontId="4" fillId="0" borderId="74" xfId="0" applyFont="1" applyBorder="1" applyAlignment="1">
      <alignment vertical="center"/>
    </xf>
    <xf numFmtId="177" fontId="4" fillId="0" borderId="74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77" fontId="4" fillId="0" borderId="5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77" fontId="4" fillId="0" borderId="7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77" fontId="4" fillId="0" borderId="8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vertical="center"/>
    </xf>
    <xf numFmtId="177" fontId="4" fillId="0" borderId="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177" fontId="4" fillId="0" borderId="10" xfId="0" applyNumberFormat="1" applyFont="1" applyBorder="1" applyAlignment="1">
      <alignment vertical="center"/>
    </xf>
    <xf numFmtId="177" fontId="5" fillId="0" borderId="13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28"/>
  <sheetViews>
    <sheetView view="pageBreakPreview" zoomScaleNormal="100" zoomScaleSheetLayoutView="100" workbookViewId="0">
      <selection activeCell="E5" sqref="E5"/>
    </sheetView>
  </sheetViews>
  <sheetFormatPr defaultRowHeight="13.5" x14ac:dyDescent="0.15"/>
  <cols>
    <col min="1" max="1" width="3.625" style="2" customWidth="1"/>
    <col min="2" max="2" width="5.625" style="2" customWidth="1"/>
    <col min="3" max="11" width="10.625" style="2" customWidth="1"/>
    <col min="12" max="16384" width="9" style="2"/>
  </cols>
  <sheetData>
    <row r="1" spans="2:11" ht="11.1" customHeight="1" x14ac:dyDescent="0.15"/>
    <row r="2" spans="2:11" ht="15.95" customHeight="1" x14ac:dyDescent="0.15">
      <c r="B2" s="1" t="s">
        <v>26</v>
      </c>
    </row>
    <row r="3" spans="2:11" ht="11.1" customHeight="1" x14ac:dyDescent="0.15"/>
    <row r="4" spans="2:11" ht="15.95" customHeight="1" thickBot="1" x14ac:dyDescent="0.2">
      <c r="B4" s="92" t="s">
        <v>0</v>
      </c>
      <c r="C4" s="94" t="s">
        <v>1</v>
      </c>
      <c r="D4" s="3" t="s">
        <v>23</v>
      </c>
      <c r="E4" s="4"/>
      <c r="F4" s="4"/>
      <c r="G4" s="4"/>
      <c r="H4" s="4"/>
      <c r="I4" s="4"/>
      <c r="J4" s="4"/>
      <c r="K4" s="5"/>
    </row>
    <row r="5" spans="2:11" ht="15.95" customHeight="1" thickBot="1" x14ac:dyDescent="0.2">
      <c r="B5" s="93"/>
      <c r="C5" s="93"/>
      <c r="D5" s="91">
        <v>3</v>
      </c>
      <c r="E5" s="91">
        <f>D5+1</f>
        <v>4</v>
      </c>
      <c r="F5" s="91">
        <f t="shared" ref="F5:K5" si="0">E5+1</f>
        <v>5</v>
      </c>
      <c r="G5" s="91">
        <f t="shared" si="0"/>
        <v>6</v>
      </c>
      <c r="H5" s="91">
        <f t="shared" si="0"/>
        <v>7</v>
      </c>
      <c r="I5" s="91">
        <f t="shared" si="0"/>
        <v>8</v>
      </c>
      <c r="J5" s="91">
        <f t="shared" si="0"/>
        <v>9</v>
      </c>
      <c r="K5" s="91">
        <f t="shared" si="0"/>
        <v>10</v>
      </c>
    </row>
    <row r="6" spans="2:11" ht="15.95" customHeight="1" x14ac:dyDescent="0.15">
      <c r="B6" s="123">
        <v>0</v>
      </c>
      <c r="C6" s="124">
        <f>ROUND((1.04)^B6,4)</f>
        <v>1</v>
      </c>
      <c r="D6" s="124"/>
      <c r="E6" s="124"/>
      <c r="F6" s="124"/>
      <c r="G6" s="124"/>
      <c r="H6" s="124"/>
      <c r="I6" s="124"/>
      <c r="J6" s="124"/>
      <c r="K6" s="124"/>
    </row>
    <row r="7" spans="2:11" ht="15.95" customHeight="1" x14ac:dyDescent="0.15">
      <c r="B7" s="125">
        <f>B6+1</f>
        <v>1</v>
      </c>
      <c r="C7" s="126">
        <f t="shared" ref="C7:C26" si="1">ROUND((1.04)^B7,4)</f>
        <v>1.04</v>
      </c>
      <c r="D7" s="127">
        <f>IF($B7&lt;=D$5,ROUND((1/D$5)/ROUND((1.04)^$B7,4),4),"-")</f>
        <v>0.32050000000000001</v>
      </c>
      <c r="E7" s="127">
        <f t="shared" ref="E7:K7" si="2">IF($B7&lt;=E$5,ROUND((1/E$5)/ROUND((1.04)^$B7,4),4),"-")</f>
        <v>0.2404</v>
      </c>
      <c r="F7" s="127">
        <f t="shared" si="2"/>
        <v>0.1923</v>
      </c>
      <c r="G7" s="127">
        <f t="shared" si="2"/>
        <v>0.1603</v>
      </c>
      <c r="H7" s="127">
        <f t="shared" si="2"/>
        <v>0.13739999999999999</v>
      </c>
      <c r="I7" s="127">
        <f t="shared" si="2"/>
        <v>0.1202</v>
      </c>
      <c r="J7" s="127">
        <f t="shared" si="2"/>
        <v>0.10680000000000001</v>
      </c>
      <c r="K7" s="127">
        <f t="shared" si="2"/>
        <v>9.6199999999999994E-2</v>
      </c>
    </row>
    <row r="8" spans="2:11" ht="15.95" customHeight="1" x14ac:dyDescent="0.15">
      <c r="B8" s="128">
        <f t="shared" ref="B8:B26" si="3">B7+1</f>
        <v>2</v>
      </c>
      <c r="C8" s="129">
        <f t="shared" si="1"/>
        <v>1.0815999999999999</v>
      </c>
      <c r="D8" s="127">
        <f t="shared" ref="D8:K26" si="4">IF($B8&lt;=D$5,ROUND((1/D$5)/ROUND((1.04)^$B8,4),4),"-")</f>
        <v>0.30819999999999997</v>
      </c>
      <c r="E8" s="127">
        <f t="shared" si="4"/>
        <v>0.2311</v>
      </c>
      <c r="F8" s="127">
        <f t="shared" si="4"/>
        <v>0.18490000000000001</v>
      </c>
      <c r="G8" s="127">
        <f t="shared" si="4"/>
        <v>0.15409999999999999</v>
      </c>
      <c r="H8" s="127">
        <f t="shared" si="4"/>
        <v>0.1321</v>
      </c>
      <c r="I8" s="127">
        <f t="shared" si="4"/>
        <v>0.11559999999999999</v>
      </c>
      <c r="J8" s="127">
        <f t="shared" si="4"/>
        <v>0.1027</v>
      </c>
      <c r="K8" s="127">
        <f t="shared" si="4"/>
        <v>9.2499999999999999E-2</v>
      </c>
    </row>
    <row r="9" spans="2:11" ht="15.95" customHeight="1" x14ac:dyDescent="0.15">
      <c r="B9" s="128">
        <f t="shared" si="3"/>
        <v>3</v>
      </c>
      <c r="C9" s="129">
        <f t="shared" si="1"/>
        <v>1.1249</v>
      </c>
      <c r="D9" s="127">
        <f t="shared" si="4"/>
        <v>0.29630000000000001</v>
      </c>
      <c r="E9" s="127">
        <f t="shared" si="4"/>
        <v>0.22220000000000001</v>
      </c>
      <c r="F9" s="127">
        <f t="shared" si="4"/>
        <v>0.17780000000000001</v>
      </c>
      <c r="G9" s="127">
        <f t="shared" si="4"/>
        <v>0.1482</v>
      </c>
      <c r="H9" s="127">
        <f t="shared" si="4"/>
        <v>0.127</v>
      </c>
      <c r="I9" s="127">
        <f t="shared" si="4"/>
        <v>0.1111</v>
      </c>
      <c r="J9" s="127">
        <f t="shared" si="4"/>
        <v>9.8799999999999999E-2</v>
      </c>
      <c r="K9" s="127">
        <f t="shared" si="4"/>
        <v>8.8900000000000007E-2</v>
      </c>
    </row>
    <row r="10" spans="2:11" ht="15.95" customHeight="1" x14ac:dyDescent="0.15">
      <c r="B10" s="128">
        <f t="shared" si="3"/>
        <v>4</v>
      </c>
      <c r="C10" s="129">
        <f t="shared" si="1"/>
        <v>1.1698999999999999</v>
      </c>
      <c r="D10" s="130" t="str">
        <f t="shared" si="4"/>
        <v>-</v>
      </c>
      <c r="E10" s="127">
        <f t="shared" si="4"/>
        <v>0.2137</v>
      </c>
      <c r="F10" s="127">
        <f t="shared" si="4"/>
        <v>0.17100000000000001</v>
      </c>
      <c r="G10" s="127">
        <f t="shared" si="4"/>
        <v>0.14249999999999999</v>
      </c>
      <c r="H10" s="127">
        <f t="shared" si="4"/>
        <v>0.1221</v>
      </c>
      <c r="I10" s="127">
        <f t="shared" si="4"/>
        <v>0.10680000000000001</v>
      </c>
      <c r="J10" s="127">
        <f t="shared" si="4"/>
        <v>9.5000000000000001E-2</v>
      </c>
      <c r="K10" s="127">
        <f t="shared" si="4"/>
        <v>8.5500000000000007E-2</v>
      </c>
    </row>
    <row r="11" spans="2:11" ht="15.95" customHeight="1" x14ac:dyDescent="0.15">
      <c r="B11" s="128">
        <f t="shared" si="3"/>
        <v>5</v>
      </c>
      <c r="C11" s="129">
        <f t="shared" si="1"/>
        <v>1.2166999999999999</v>
      </c>
      <c r="D11" s="130" t="str">
        <f t="shared" si="4"/>
        <v>-</v>
      </c>
      <c r="E11" s="130" t="str">
        <f t="shared" si="4"/>
        <v>-</v>
      </c>
      <c r="F11" s="127">
        <f t="shared" si="4"/>
        <v>0.16439999999999999</v>
      </c>
      <c r="G11" s="127">
        <f t="shared" si="4"/>
        <v>0.13700000000000001</v>
      </c>
      <c r="H11" s="127">
        <f t="shared" si="4"/>
        <v>0.1174</v>
      </c>
      <c r="I11" s="127">
        <f t="shared" si="4"/>
        <v>0.1027</v>
      </c>
      <c r="J11" s="127">
        <f t="shared" si="4"/>
        <v>9.1300000000000006E-2</v>
      </c>
      <c r="K11" s="127">
        <f t="shared" si="4"/>
        <v>8.2199999999999995E-2</v>
      </c>
    </row>
    <row r="12" spans="2:11" ht="15.95" customHeight="1" x14ac:dyDescent="0.15">
      <c r="B12" s="128">
        <f t="shared" si="3"/>
        <v>6</v>
      </c>
      <c r="C12" s="129">
        <f t="shared" si="1"/>
        <v>1.2653000000000001</v>
      </c>
      <c r="D12" s="130" t="str">
        <f t="shared" si="4"/>
        <v>-</v>
      </c>
      <c r="E12" s="130" t="str">
        <f t="shared" si="4"/>
        <v>-</v>
      </c>
      <c r="F12" s="130" t="str">
        <f t="shared" si="4"/>
        <v>-</v>
      </c>
      <c r="G12" s="127">
        <f t="shared" si="4"/>
        <v>0.13170000000000001</v>
      </c>
      <c r="H12" s="127">
        <f t="shared" si="4"/>
        <v>0.1129</v>
      </c>
      <c r="I12" s="127">
        <f t="shared" si="4"/>
        <v>9.8799999999999999E-2</v>
      </c>
      <c r="J12" s="127">
        <f t="shared" si="4"/>
        <v>8.7800000000000003E-2</v>
      </c>
      <c r="K12" s="127">
        <f t="shared" si="4"/>
        <v>7.9000000000000001E-2</v>
      </c>
    </row>
    <row r="13" spans="2:11" ht="15.95" customHeight="1" x14ac:dyDescent="0.15">
      <c r="B13" s="128">
        <f t="shared" si="3"/>
        <v>7</v>
      </c>
      <c r="C13" s="129">
        <f t="shared" si="1"/>
        <v>1.3159000000000001</v>
      </c>
      <c r="D13" s="130" t="str">
        <f t="shared" si="4"/>
        <v>-</v>
      </c>
      <c r="E13" s="130" t="str">
        <f t="shared" si="4"/>
        <v>-</v>
      </c>
      <c r="F13" s="130" t="str">
        <f t="shared" si="4"/>
        <v>-</v>
      </c>
      <c r="G13" s="130" t="str">
        <f t="shared" si="4"/>
        <v>-</v>
      </c>
      <c r="H13" s="127">
        <f t="shared" si="4"/>
        <v>0.1086</v>
      </c>
      <c r="I13" s="127">
        <f t="shared" si="4"/>
        <v>9.5000000000000001E-2</v>
      </c>
      <c r="J13" s="127">
        <f t="shared" si="4"/>
        <v>8.4400000000000003E-2</v>
      </c>
      <c r="K13" s="127">
        <f t="shared" si="4"/>
        <v>7.5999999999999998E-2</v>
      </c>
    </row>
    <row r="14" spans="2:11" ht="15.95" customHeight="1" x14ac:dyDescent="0.15">
      <c r="B14" s="128">
        <f t="shared" si="3"/>
        <v>8</v>
      </c>
      <c r="C14" s="129">
        <f t="shared" si="1"/>
        <v>1.3686</v>
      </c>
      <c r="D14" s="130" t="str">
        <f t="shared" si="4"/>
        <v>-</v>
      </c>
      <c r="E14" s="130" t="str">
        <f t="shared" si="4"/>
        <v>-</v>
      </c>
      <c r="F14" s="130" t="str">
        <f t="shared" si="4"/>
        <v>-</v>
      </c>
      <c r="G14" s="130" t="str">
        <f t="shared" si="4"/>
        <v>-</v>
      </c>
      <c r="H14" s="130" t="str">
        <f t="shared" si="4"/>
        <v>-</v>
      </c>
      <c r="I14" s="127">
        <f t="shared" si="4"/>
        <v>9.1300000000000006E-2</v>
      </c>
      <c r="J14" s="127">
        <f t="shared" si="4"/>
        <v>8.1199999999999994E-2</v>
      </c>
      <c r="K14" s="127">
        <f t="shared" si="4"/>
        <v>7.3099999999999998E-2</v>
      </c>
    </row>
    <row r="15" spans="2:11" ht="15.95" customHeight="1" x14ac:dyDescent="0.15">
      <c r="B15" s="128">
        <f t="shared" si="3"/>
        <v>9</v>
      </c>
      <c r="C15" s="129">
        <f t="shared" si="1"/>
        <v>1.4233</v>
      </c>
      <c r="D15" s="130" t="str">
        <f t="shared" si="4"/>
        <v>-</v>
      </c>
      <c r="E15" s="130" t="str">
        <f t="shared" si="4"/>
        <v>-</v>
      </c>
      <c r="F15" s="130" t="str">
        <f t="shared" si="4"/>
        <v>-</v>
      </c>
      <c r="G15" s="130" t="str">
        <f t="shared" si="4"/>
        <v>-</v>
      </c>
      <c r="H15" s="130" t="str">
        <f t="shared" si="4"/>
        <v>-</v>
      </c>
      <c r="I15" s="130" t="str">
        <f t="shared" si="4"/>
        <v>-</v>
      </c>
      <c r="J15" s="127">
        <f t="shared" si="4"/>
        <v>7.8100000000000003E-2</v>
      </c>
      <c r="K15" s="127">
        <f t="shared" si="4"/>
        <v>7.0300000000000001E-2</v>
      </c>
    </row>
    <row r="16" spans="2:11" ht="15.95" customHeight="1" x14ac:dyDescent="0.15">
      <c r="B16" s="131">
        <f t="shared" si="3"/>
        <v>10</v>
      </c>
      <c r="C16" s="132">
        <f t="shared" si="1"/>
        <v>1.4802</v>
      </c>
      <c r="D16" s="133" t="str">
        <f t="shared" si="4"/>
        <v>-</v>
      </c>
      <c r="E16" s="133" t="str">
        <f t="shared" si="4"/>
        <v>-</v>
      </c>
      <c r="F16" s="133" t="str">
        <f t="shared" si="4"/>
        <v>-</v>
      </c>
      <c r="G16" s="133" t="str">
        <f t="shared" si="4"/>
        <v>-</v>
      </c>
      <c r="H16" s="133" t="str">
        <f t="shared" si="4"/>
        <v>-</v>
      </c>
      <c r="I16" s="133" t="str">
        <f t="shared" si="4"/>
        <v>-</v>
      </c>
      <c r="J16" s="133" t="str">
        <f t="shared" si="4"/>
        <v>-</v>
      </c>
      <c r="K16" s="134">
        <f t="shared" si="4"/>
        <v>6.7599999999999993E-2</v>
      </c>
    </row>
    <row r="17" spans="2:11" ht="15.95" customHeight="1" x14ac:dyDescent="0.15">
      <c r="B17" s="125">
        <f t="shared" si="3"/>
        <v>11</v>
      </c>
      <c r="C17" s="126">
        <f t="shared" si="1"/>
        <v>1.5395000000000001</v>
      </c>
      <c r="D17" s="135" t="str">
        <f t="shared" si="4"/>
        <v>-</v>
      </c>
      <c r="E17" s="135" t="str">
        <f t="shared" si="4"/>
        <v>-</v>
      </c>
      <c r="F17" s="135" t="str">
        <f t="shared" si="4"/>
        <v>-</v>
      </c>
      <c r="G17" s="135" t="str">
        <f t="shared" si="4"/>
        <v>-</v>
      </c>
      <c r="H17" s="135" t="str">
        <f t="shared" si="4"/>
        <v>-</v>
      </c>
      <c r="I17" s="135" t="str">
        <f t="shared" si="4"/>
        <v>-</v>
      </c>
      <c r="J17" s="135" t="str">
        <f t="shared" si="4"/>
        <v>-</v>
      </c>
      <c r="K17" s="135" t="str">
        <f t="shared" si="4"/>
        <v>-</v>
      </c>
    </row>
    <row r="18" spans="2:11" ht="15.95" customHeight="1" x14ac:dyDescent="0.15">
      <c r="B18" s="128">
        <f t="shared" si="3"/>
        <v>12</v>
      </c>
      <c r="C18" s="129">
        <f t="shared" si="1"/>
        <v>1.601</v>
      </c>
      <c r="D18" s="130" t="str">
        <f t="shared" si="4"/>
        <v>-</v>
      </c>
      <c r="E18" s="130" t="str">
        <f t="shared" si="4"/>
        <v>-</v>
      </c>
      <c r="F18" s="130" t="str">
        <f t="shared" si="4"/>
        <v>-</v>
      </c>
      <c r="G18" s="130" t="str">
        <f t="shared" si="4"/>
        <v>-</v>
      </c>
      <c r="H18" s="130" t="str">
        <f t="shared" si="4"/>
        <v>-</v>
      </c>
      <c r="I18" s="130" t="str">
        <f t="shared" si="4"/>
        <v>-</v>
      </c>
      <c r="J18" s="130" t="str">
        <f t="shared" si="4"/>
        <v>-</v>
      </c>
      <c r="K18" s="130" t="str">
        <f t="shared" si="4"/>
        <v>-</v>
      </c>
    </row>
    <row r="19" spans="2:11" ht="15.95" customHeight="1" x14ac:dyDescent="0.15">
      <c r="B19" s="128">
        <f t="shared" si="3"/>
        <v>13</v>
      </c>
      <c r="C19" s="129">
        <f t="shared" si="1"/>
        <v>1.6651</v>
      </c>
      <c r="D19" s="130" t="str">
        <f t="shared" si="4"/>
        <v>-</v>
      </c>
      <c r="E19" s="130" t="str">
        <f t="shared" si="4"/>
        <v>-</v>
      </c>
      <c r="F19" s="130" t="str">
        <f t="shared" si="4"/>
        <v>-</v>
      </c>
      <c r="G19" s="130" t="str">
        <f t="shared" si="4"/>
        <v>-</v>
      </c>
      <c r="H19" s="130" t="str">
        <f t="shared" si="4"/>
        <v>-</v>
      </c>
      <c r="I19" s="130" t="str">
        <f t="shared" si="4"/>
        <v>-</v>
      </c>
      <c r="J19" s="130" t="str">
        <f t="shared" si="4"/>
        <v>-</v>
      </c>
      <c r="K19" s="130" t="str">
        <f t="shared" si="4"/>
        <v>-</v>
      </c>
    </row>
    <row r="20" spans="2:11" ht="15.95" customHeight="1" x14ac:dyDescent="0.15">
      <c r="B20" s="128">
        <f t="shared" si="3"/>
        <v>14</v>
      </c>
      <c r="C20" s="129">
        <f t="shared" si="1"/>
        <v>1.7317</v>
      </c>
      <c r="D20" s="130" t="str">
        <f t="shared" si="4"/>
        <v>-</v>
      </c>
      <c r="E20" s="130" t="str">
        <f t="shared" si="4"/>
        <v>-</v>
      </c>
      <c r="F20" s="130" t="str">
        <f t="shared" si="4"/>
        <v>-</v>
      </c>
      <c r="G20" s="130" t="str">
        <f t="shared" si="4"/>
        <v>-</v>
      </c>
      <c r="H20" s="130" t="str">
        <f t="shared" si="4"/>
        <v>-</v>
      </c>
      <c r="I20" s="130" t="str">
        <f t="shared" si="4"/>
        <v>-</v>
      </c>
      <c r="J20" s="130" t="str">
        <f t="shared" si="4"/>
        <v>-</v>
      </c>
      <c r="K20" s="130" t="str">
        <f t="shared" si="4"/>
        <v>-</v>
      </c>
    </row>
    <row r="21" spans="2:11" ht="15.95" customHeight="1" x14ac:dyDescent="0.15">
      <c r="B21" s="128">
        <f t="shared" si="3"/>
        <v>15</v>
      </c>
      <c r="C21" s="129">
        <f t="shared" si="1"/>
        <v>1.8008999999999999</v>
      </c>
      <c r="D21" s="130" t="str">
        <f t="shared" si="4"/>
        <v>-</v>
      </c>
      <c r="E21" s="130" t="str">
        <f t="shared" si="4"/>
        <v>-</v>
      </c>
      <c r="F21" s="130" t="str">
        <f t="shared" si="4"/>
        <v>-</v>
      </c>
      <c r="G21" s="130" t="str">
        <f t="shared" si="4"/>
        <v>-</v>
      </c>
      <c r="H21" s="130" t="str">
        <f t="shared" si="4"/>
        <v>-</v>
      </c>
      <c r="I21" s="130" t="str">
        <f t="shared" si="4"/>
        <v>-</v>
      </c>
      <c r="J21" s="130" t="str">
        <f t="shared" si="4"/>
        <v>-</v>
      </c>
      <c r="K21" s="130" t="str">
        <f t="shared" si="4"/>
        <v>-</v>
      </c>
    </row>
    <row r="22" spans="2:11" ht="15.95" customHeight="1" x14ac:dyDescent="0.15">
      <c r="B22" s="128">
        <f t="shared" si="3"/>
        <v>16</v>
      </c>
      <c r="C22" s="129">
        <f t="shared" si="1"/>
        <v>1.873</v>
      </c>
      <c r="D22" s="130" t="str">
        <f t="shared" si="4"/>
        <v>-</v>
      </c>
      <c r="E22" s="130" t="str">
        <f t="shared" si="4"/>
        <v>-</v>
      </c>
      <c r="F22" s="130" t="str">
        <f t="shared" si="4"/>
        <v>-</v>
      </c>
      <c r="G22" s="130" t="str">
        <f t="shared" si="4"/>
        <v>-</v>
      </c>
      <c r="H22" s="130" t="str">
        <f t="shared" si="4"/>
        <v>-</v>
      </c>
      <c r="I22" s="130" t="str">
        <f t="shared" si="4"/>
        <v>-</v>
      </c>
      <c r="J22" s="130" t="str">
        <f t="shared" si="4"/>
        <v>-</v>
      </c>
      <c r="K22" s="130" t="str">
        <f t="shared" si="4"/>
        <v>-</v>
      </c>
    </row>
    <row r="23" spans="2:11" ht="15.95" customHeight="1" x14ac:dyDescent="0.15">
      <c r="B23" s="128">
        <f t="shared" si="3"/>
        <v>17</v>
      </c>
      <c r="C23" s="129">
        <f t="shared" si="1"/>
        <v>1.9479</v>
      </c>
      <c r="D23" s="130" t="str">
        <f t="shared" si="4"/>
        <v>-</v>
      </c>
      <c r="E23" s="130" t="str">
        <f t="shared" si="4"/>
        <v>-</v>
      </c>
      <c r="F23" s="130" t="str">
        <f t="shared" si="4"/>
        <v>-</v>
      </c>
      <c r="G23" s="130" t="str">
        <f t="shared" si="4"/>
        <v>-</v>
      </c>
      <c r="H23" s="130" t="str">
        <f t="shared" si="4"/>
        <v>-</v>
      </c>
      <c r="I23" s="130" t="str">
        <f t="shared" si="4"/>
        <v>-</v>
      </c>
      <c r="J23" s="130" t="str">
        <f t="shared" si="4"/>
        <v>-</v>
      </c>
      <c r="K23" s="130" t="str">
        <f t="shared" si="4"/>
        <v>-</v>
      </c>
    </row>
    <row r="24" spans="2:11" ht="15.95" customHeight="1" x14ac:dyDescent="0.15">
      <c r="B24" s="128">
        <f t="shared" si="3"/>
        <v>18</v>
      </c>
      <c r="C24" s="129">
        <f t="shared" si="1"/>
        <v>2.0257999999999998</v>
      </c>
      <c r="D24" s="130" t="str">
        <f t="shared" si="4"/>
        <v>-</v>
      </c>
      <c r="E24" s="130" t="str">
        <f t="shared" si="4"/>
        <v>-</v>
      </c>
      <c r="F24" s="130" t="str">
        <f t="shared" si="4"/>
        <v>-</v>
      </c>
      <c r="G24" s="130" t="str">
        <f t="shared" si="4"/>
        <v>-</v>
      </c>
      <c r="H24" s="130" t="str">
        <f t="shared" si="4"/>
        <v>-</v>
      </c>
      <c r="I24" s="130" t="str">
        <f t="shared" si="4"/>
        <v>-</v>
      </c>
      <c r="J24" s="130" t="str">
        <f t="shared" si="4"/>
        <v>-</v>
      </c>
      <c r="K24" s="130" t="str">
        <f t="shared" si="4"/>
        <v>-</v>
      </c>
    </row>
    <row r="25" spans="2:11" ht="15.95" customHeight="1" x14ac:dyDescent="0.15">
      <c r="B25" s="128">
        <f t="shared" si="3"/>
        <v>19</v>
      </c>
      <c r="C25" s="129">
        <f t="shared" si="1"/>
        <v>2.1067999999999998</v>
      </c>
      <c r="D25" s="130" t="str">
        <f t="shared" si="4"/>
        <v>-</v>
      </c>
      <c r="E25" s="130" t="str">
        <f t="shared" si="4"/>
        <v>-</v>
      </c>
      <c r="F25" s="130" t="str">
        <f t="shared" si="4"/>
        <v>-</v>
      </c>
      <c r="G25" s="130" t="str">
        <f t="shared" si="4"/>
        <v>-</v>
      </c>
      <c r="H25" s="130" t="str">
        <f t="shared" si="4"/>
        <v>-</v>
      </c>
      <c r="I25" s="130" t="str">
        <f t="shared" si="4"/>
        <v>-</v>
      </c>
      <c r="J25" s="130" t="str">
        <f t="shared" si="4"/>
        <v>-</v>
      </c>
      <c r="K25" s="130" t="str">
        <f t="shared" si="4"/>
        <v>-</v>
      </c>
    </row>
    <row r="26" spans="2:11" ht="15.95" customHeight="1" thickBot="1" x14ac:dyDescent="0.2">
      <c r="B26" s="136">
        <f t="shared" si="3"/>
        <v>20</v>
      </c>
      <c r="C26" s="137">
        <f t="shared" si="1"/>
        <v>2.1911</v>
      </c>
      <c r="D26" s="130" t="str">
        <f t="shared" si="4"/>
        <v>-</v>
      </c>
      <c r="E26" s="130" t="str">
        <f t="shared" si="4"/>
        <v>-</v>
      </c>
      <c r="F26" s="130" t="str">
        <f t="shared" si="4"/>
        <v>-</v>
      </c>
      <c r="G26" s="130" t="str">
        <f t="shared" ref="G26:K26" si="5">IF($B26&lt;=G$5,ROUND((1/G$5)/ROUND((1.04)^$B26,4),4),"-")</f>
        <v>-</v>
      </c>
      <c r="H26" s="130" t="str">
        <f t="shared" si="5"/>
        <v>-</v>
      </c>
      <c r="I26" s="130" t="str">
        <f t="shared" si="5"/>
        <v>-</v>
      </c>
      <c r="J26" s="130" t="str">
        <f t="shared" si="5"/>
        <v>-</v>
      </c>
      <c r="K26" s="130" t="str">
        <f t="shared" si="5"/>
        <v>-</v>
      </c>
    </row>
    <row r="27" spans="2:11" ht="18" customHeight="1" thickTop="1" x14ac:dyDescent="0.15">
      <c r="B27" s="101" t="s">
        <v>12</v>
      </c>
      <c r="C27" s="102"/>
      <c r="D27" s="138">
        <f>SUM(D7:D26)</f>
        <v>0.92500000000000004</v>
      </c>
      <c r="E27" s="138">
        <f t="shared" ref="E27:K27" si="6">SUM(E7:E26)</f>
        <v>0.90739999999999998</v>
      </c>
      <c r="F27" s="138">
        <f t="shared" si="6"/>
        <v>0.89039999999999997</v>
      </c>
      <c r="G27" s="138">
        <f t="shared" si="6"/>
        <v>0.87380000000000002</v>
      </c>
      <c r="H27" s="138">
        <f t="shared" si="6"/>
        <v>0.85749999999999993</v>
      </c>
      <c r="I27" s="138">
        <f t="shared" si="6"/>
        <v>0.84150000000000003</v>
      </c>
      <c r="J27" s="138">
        <f t="shared" si="6"/>
        <v>0.82610000000000006</v>
      </c>
      <c r="K27" s="138">
        <f t="shared" si="6"/>
        <v>0.81130000000000002</v>
      </c>
    </row>
    <row r="28" spans="2:11" ht="11.1" customHeight="1" x14ac:dyDescent="0.15"/>
  </sheetData>
  <mergeCells count="3">
    <mergeCell ref="B27:C27"/>
    <mergeCell ref="B4:B5"/>
    <mergeCell ref="C4:C5"/>
  </mergeCells>
  <phoneticPr fontId="1"/>
  <printOptions horizontalCentered="1"/>
  <pageMargins left="0.59055118110236227" right="0.59055118110236227" top="0.78740157480314965" bottom="0.59055118110236227" header="0.31496062992125984" footer="0.11811023622047245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Q65"/>
  <sheetViews>
    <sheetView tabSelected="1" view="pageBreakPreview" zoomScaleNormal="100" zoomScaleSheetLayoutView="100" workbookViewId="0">
      <selection activeCell="C2" sqref="C2"/>
    </sheetView>
  </sheetViews>
  <sheetFormatPr defaultRowHeight="13.5" x14ac:dyDescent="0.15"/>
  <cols>
    <col min="1" max="1" width="3.625" style="6" customWidth="1"/>
    <col min="2" max="3" width="8.625" style="6" customWidth="1"/>
    <col min="4" max="16" width="8.125" style="6" customWidth="1"/>
    <col min="17" max="16384" width="9" style="6"/>
  </cols>
  <sheetData>
    <row r="1" spans="2:17" ht="11.1" customHeight="1" x14ac:dyDescent="0.15"/>
    <row r="2" spans="2:17" ht="15.95" customHeight="1" x14ac:dyDescent="0.15">
      <c r="B2" s="7" t="s">
        <v>27</v>
      </c>
    </row>
    <row r="3" spans="2:17" ht="15.95" customHeight="1" x14ac:dyDescent="0.15"/>
    <row r="4" spans="2:17" ht="15.95" customHeight="1" x14ac:dyDescent="0.15">
      <c r="B4" s="7" t="s">
        <v>19</v>
      </c>
    </row>
    <row r="5" spans="2:17" ht="15.95" customHeight="1" thickBot="1" x14ac:dyDescent="0.2"/>
    <row r="6" spans="2:17" ht="15.95" customHeight="1" thickBot="1" x14ac:dyDescent="0.2">
      <c r="B6" s="103" t="s">
        <v>24</v>
      </c>
      <c r="C6" s="104"/>
      <c r="D6" s="18">
        <v>10</v>
      </c>
      <c r="E6" s="19" t="s">
        <v>2</v>
      </c>
      <c r="F6" s="6" t="s">
        <v>3</v>
      </c>
      <c r="G6" s="8"/>
      <c r="H6" s="20">
        <f>+D6+40</f>
        <v>50</v>
      </c>
      <c r="I6" s="8" t="s">
        <v>4</v>
      </c>
      <c r="J6" s="8"/>
      <c r="K6" s="8"/>
      <c r="L6" s="8"/>
      <c r="M6" s="8"/>
      <c r="N6" s="8"/>
      <c r="O6" s="8"/>
      <c r="P6" s="8"/>
    </row>
    <row r="7" spans="2:17" ht="15.95" customHeight="1" x14ac:dyDescent="0.15">
      <c r="B7" s="115" t="s">
        <v>5</v>
      </c>
      <c r="C7" s="116"/>
      <c r="D7" s="121" t="s">
        <v>6</v>
      </c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21" t="s">
        <v>7</v>
      </c>
    </row>
    <row r="8" spans="2:17" ht="15.95" customHeight="1" thickBot="1" x14ac:dyDescent="0.2">
      <c r="B8" s="117"/>
      <c r="C8" s="118"/>
      <c r="D8" s="22">
        <v>5</v>
      </c>
      <c r="E8" s="23">
        <v>10</v>
      </c>
      <c r="F8" s="23">
        <v>15</v>
      </c>
      <c r="G8" s="23">
        <v>20</v>
      </c>
      <c r="H8" s="23">
        <v>25</v>
      </c>
      <c r="I8" s="23">
        <v>30</v>
      </c>
      <c r="J8" s="23">
        <v>35</v>
      </c>
      <c r="K8" s="23">
        <v>40</v>
      </c>
      <c r="L8" s="23">
        <v>45</v>
      </c>
      <c r="M8" s="23">
        <v>50</v>
      </c>
      <c r="N8" s="23">
        <v>60</v>
      </c>
      <c r="O8" s="24">
        <v>80</v>
      </c>
      <c r="P8" s="25">
        <v>22</v>
      </c>
    </row>
    <row r="9" spans="2:17" ht="15.95" customHeight="1" x14ac:dyDescent="0.15">
      <c r="B9" s="95" t="s">
        <v>15</v>
      </c>
      <c r="C9" s="96"/>
      <c r="D9" s="26">
        <f>+$D$6+D8</f>
        <v>15</v>
      </c>
      <c r="E9" s="27">
        <f t="shared" ref="E9:N9" si="0">+$D$6+E8</f>
        <v>20</v>
      </c>
      <c r="F9" s="27">
        <f t="shared" si="0"/>
        <v>25</v>
      </c>
      <c r="G9" s="27">
        <f t="shared" si="0"/>
        <v>30</v>
      </c>
      <c r="H9" s="27">
        <f t="shared" si="0"/>
        <v>35</v>
      </c>
      <c r="I9" s="27">
        <f t="shared" si="0"/>
        <v>40</v>
      </c>
      <c r="J9" s="27">
        <f t="shared" si="0"/>
        <v>45</v>
      </c>
      <c r="K9" s="27">
        <f t="shared" si="0"/>
        <v>50</v>
      </c>
      <c r="L9" s="27">
        <f t="shared" si="0"/>
        <v>55</v>
      </c>
      <c r="M9" s="27">
        <f t="shared" si="0"/>
        <v>60</v>
      </c>
      <c r="N9" s="27">
        <f t="shared" si="0"/>
        <v>70</v>
      </c>
      <c r="O9" s="28">
        <f>+$D$6+O8</f>
        <v>90</v>
      </c>
      <c r="P9" s="29">
        <f>+$D$6+P8</f>
        <v>32</v>
      </c>
    </row>
    <row r="10" spans="2:17" ht="15.95" customHeight="1" thickBot="1" x14ac:dyDescent="0.2">
      <c r="B10" s="97" t="s">
        <v>8</v>
      </c>
      <c r="C10" s="98"/>
      <c r="D10" s="30">
        <f>IF(D9&lt;=$D$6+40,ROUNDDOWN((40-(D9-$D$6))/D8,0)+1,0)</f>
        <v>8</v>
      </c>
      <c r="E10" s="23">
        <f t="shared" ref="E10:P10" si="1">IF(E9&lt;=$D$6+40,ROUNDDOWN((40-(E9-$D$6))/E8,0)+1,0)</f>
        <v>4</v>
      </c>
      <c r="F10" s="23">
        <f t="shared" si="1"/>
        <v>2</v>
      </c>
      <c r="G10" s="23">
        <f t="shared" si="1"/>
        <v>2</v>
      </c>
      <c r="H10" s="23">
        <f t="shared" si="1"/>
        <v>1</v>
      </c>
      <c r="I10" s="23">
        <f t="shared" si="1"/>
        <v>1</v>
      </c>
      <c r="J10" s="23">
        <f t="shared" si="1"/>
        <v>1</v>
      </c>
      <c r="K10" s="23">
        <f t="shared" si="1"/>
        <v>1</v>
      </c>
      <c r="L10" s="23">
        <f t="shared" si="1"/>
        <v>0</v>
      </c>
      <c r="M10" s="23">
        <f t="shared" si="1"/>
        <v>0</v>
      </c>
      <c r="N10" s="23">
        <f t="shared" si="1"/>
        <v>0</v>
      </c>
      <c r="O10" s="31">
        <f t="shared" si="1"/>
        <v>0</v>
      </c>
      <c r="P10" s="32">
        <f t="shared" si="1"/>
        <v>1</v>
      </c>
    </row>
    <row r="11" spans="2:17" ht="15.95" customHeight="1" thickBot="1" x14ac:dyDescent="0.2">
      <c r="B11" s="99" t="s">
        <v>13</v>
      </c>
      <c r="C11" s="33">
        <v>1</v>
      </c>
      <c r="D11" s="57">
        <f>IF(D$10&lt;1,"-",ROUND(1/ROUND((1.04)^(D$9),4),4))</f>
        <v>0.55530000000000002</v>
      </c>
      <c r="E11" s="58">
        <f t="shared" ref="E11:P11" si="2">IF(E$10&lt;1,"-",ROUND(1/ROUND((1.04)^(E$9),4),4))</f>
        <v>0.45639999999999997</v>
      </c>
      <c r="F11" s="58">
        <f t="shared" si="2"/>
        <v>0.37509999999999999</v>
      </c>
      <c r="G11" s="58">
        <f t="shared" si="2"/>
        <v>0.30830000000000002</v>
      </c>
      <c r="H11" s="58">
        <f t="shared" si="2"/>
        <v>0.25340000000000001</v>
      </c>
      <c r="I11" s="58">
        <f t="shared" si="2"/>
        <v>0.20830000000000001</v>
      </c>
      <c r="J11" s="58">
        <f t="shared" si="2"/>
        <v>0.17119999999999999</v>
      </c>
      <c r="K11" s="58">
        <f t="shared" si="2"/>
        <v>0.14069999999999999</v>
      </c>
      <c r="L11" s="84" t="str">
        <f t="shared" si="2"/>
        <v>-</v>
      </c>
      <c r="M11" s="84" t="str">
        <f t="shared" si="2"/>
        <v>-</v>
      </c>
      <c r="N11" s="84" t="str">
        <f t="shared" si="2"/>
        <v>-</v>
      </c>
      <c r="O11" s="84" t="str">
        <f t="shared" si="2"/>
        <v>-</v>
      </c>
      <c r="P11" s="85">
        <f t="shared" si="2"/>
        <v>0.28510000000000002</v>
      </c>
      <c r="Q11" s="10"/>
    </row>
    <row r="12" spans="2:17" ht="15.95" customHeight="1" thickBot="1" x14ac:dyDescent="0.2">
      <c r="B12" s="99"/>
      <c r="C12" s="34">
        <v>2</v>
      </c>
      <c r="D12" s="63">
        <f>IF(D$10&lt;2,"-",ROUND(1/ROUND((1.04)^(D$9+(D$8*$C11)),4),4))</f>
        <v>0.45639999999999997</v>
      </c>
      <c r="E12" s="64">
        <f t="shared" ref="E12:P12" si="3">IF(E$10&lt;2,"-",ROUND(1/ROUND((1.04)^(E$9+(E$8*$C11)),4),4))</f>
        <v>0.30830000000000002</v>
      </c>
      <c r="F12" s="64">
        <f t="shared" si="3"/>
        <v>0.20830000000000001</v>
      </c>
      <c r="G12" s="64">
        <f t="shared" si="3"/>
        <v>0.14069999999999999</v>
      </c>
      <c r="H12" s="65" t="str">
        <f t="shared" si="3"/>
        <v>-</v>
      </c>
      <c r="I12" s="65" t="str">
        <f t="shared" si="3"/>
        <v>-</v>
      </c>
      <c r="J12" s="65" t="str">
        <f t="shared" si="3"/>
        <v>-</v>
      </c>
      <c r="K12" s="65" t="str">
        <f t="shared" si="3"/>
        <v>-</v>
      </c>
      <c r="L12" s="65" t="str">
        <f t="shared" si="3"/>
        <v>-</v>
      </c>
      <c r="M12" s="65" t="str">
        <f t="shared" si="3"/>
        <v>-</v>
      </c>
      <c r="N12" s="65" t="str">
        <f t="shared" si="3"/>
        <v>-</v>
      </c>
      <c r="O12" s="65" t="str">
        <f t="shared" si="3"/>
        <v>-</v>
      </c>
      <c r="P12" s="87" t="str">
        <f t="shared" si="3"/>
        <v>-</v>
      </c>
    </row>
    <row r="13" spans="2:17" ht="15.95" customHeight="1" thickBot="1" x14ac:dyDescent="0.2">
      <c r="B13" s="99"/>
      <c r="C13" s="34">
        <v>3</v>
      </c>
      <c r="D13" s="63">
        <f>IF(D$10&lt;3,"-",ROUND(1/ROUND((1.04)^(D$9+(D$8*$C12)),4),4))</f>
        <v>0.37509999999999999</v>
      </c>
      <c r="E13" s="64">
        <f t="shared" ref="E13:P13" si="4">IF(E$10&lt;3,"-",ROUND(1/ROUND((1.04)^(E$9+(E$8*$C12)),4),4))</f>
        <v>0.20830000000000001</v>
      </c>
      <c r="F13" s="65" t="str">
        <f t="shared" si="4"/>
        <v>-</v>
      </c>
      <c r="G13" s="65" t="str">
        <f t="shared" si="4"/>
        <v>-</v>
      </c>
      <c r="H13" s="65" t="str">
        <f t="shared" si="4"/>
        <v>-</v>
      </c>
      <c r="I13" s="65" t="str">
        <f t="shared" si="4"/>
        <v>-</v>
      </c>
      <c r="J13" s="65" t="str">
        <f t="shared" si="4"/>
        <v>-</v>
      </c>
      <c r="K13" s="65" t="str">
        <f t="shared" si="4"/>
        <v>-</v>
      </c>
      <c r="L13" s="65" t="str">
        <f t="shared" si="4"/>
        <v>-</v>
      </c>
      <c r="M13" s="65" t="str">
        <f t="shared" si="4"/>
        <v>-</v>
      </c>
      <c r="N13" s="65" t="str">
        <f t="shared" si="4"/>
        <v>-</v>
      </c>
      <c r="O13" s="65" t="str">
        <f t="shared" si="4"/>
        <v>-</v>
      </c>
      <c r="P13" s="87" t="str">
        <f t="shared" si="4"/>
        <v>-</v>
      </c>
    </row>
    <row r="14" spans="2:17" ht="15.95" customHeight="1" thickBot="1" x14ac:dyDescent="0.2">
      <c r="B14" s="99"/>
      <c r="C14" s="34">
        <v>4</v>
      </c>
      <c r="D14" s="63">
        <f>IF(D$10&lt;4,"-",ROUND(1/ROUND((1.04)^(D$9+(D$8*$C13)),4),4))</f>
        <v>0.30830000000000002</v>
      </c>
      <c r="E14" s="64">
        <f t="shared" ref="E14:P14" si="5">IF(E$10&lt;4,"-",ROUND(1/ROUND((1.04)^(E$9+(E$8*$C13)),4),4))</f>
        <v>0.14069999999999999</v>
      </c>
      <c r="F14" s="65" t="str">
        <f t="shared" si="5"/>
        <v>-</v>
      </c>
      <c r="G14" s="65" t="str">
        <f t="shared" si="5"/>
        <v>-</v>
      </c>
      <c r="H14" s="65" t="str">
        <f t="shared" si="5"/>
        <v>-</v>
      </c>
      <c r="I14" s="65" t="str">
        <f t="shared" si="5"/>
        <v>-</v>
      </c>
      <c r="J14" s="65" t="str">
        <f t="shared" si="5"/>
        <v>-</v>
      </c>
      <c r="K14" s="65" t="str">
        <f t="shared" si="5"/>
        <v>-</v>
      </c>
      <c r="L14" s="65" t="str">
        <f t="shared" si="5"/>
        <v>-</v>
      </c>
      <c r="M14" s="65" t="str">
        <f t="shared" si="5"/>
        <v>-</v>
      </c>
      <c r="N14" s="65" t="str">
        <f t="shared" si="5"/>
        <v>-</v>
      </c>
      <c r="O14" s="65" t="str">
        <f t="shared" si="5"/>
        <v>-</v>
      </c>
      <c r="P14" s="87" t="str">
        <f t="shared" si="5"/>
        <v>-</v>
      </c>
    </row>
    <row r="15" spans="2:17" ht="15.95" customHeight="1" thickBot="1" x14ac:dyDescent="0.2">
      <c r="B15" s="99"/>
      <c r="C15" s="34">
        <v>5</v>
      </c>
      <c r="D15" s="63">
        <f>IF(D$10&lt;5,"-",ROUND(1/ROUND((1.04)^(D$9+(D$8*$C14)),4),4))</f>
        <v>0.25340000000000001</v>
      </c>
      <c r="E15" s="65" t="str">
        <f t="shared" ref="E15:P15" si="6">IF(E$10&lt;5,"-",ROUND(1/ROUND((1.04)^(E$9+(E$8*$C14)),4),4))</f>
        <v>-</v>
      </c>
      <c r="F15" s="65" t="str">
        <f t="shared" si="6"/>
        <v>-</v>
      </c>
      <c r="G15" s="65" t="str">
        <f t="shared" si="6"/>
        <v>-</v>
      </c>
      <c r="H15" s="65" t="str">
        <f t="shared" si="6"/>
        <v>-</v>
      </c>
      <c r="I15" s="65" t="str">
        <f t="shared" si="6"/>
        <v>-</v>
      </c>
      <c r="J15" s="65" t="str">
        <f t="shared" si="6"/>
        <v>-</v>
      </c>
      <c r="K15" s="65" t="str">
        <f t="shared" si="6"/>
        <v>-</v>
      </c>
      <c r="L15" s="65" t="str">
        <f t="shared" si="6"/>
        <v>-</v>
      </c>
      <c r="M15" s="65" t="str">
        <f t="shared" si="6"/>
        <v>-</v>
      </c>
      <c r="N15" s="65" t="str">
        <f t="shared" si="6"/>
        <v>-</v>
      </c>
      <c r="O15" s="65" t="str">
        <f t="shared" si="6"/>
        <v>-</v>
      </c>
      <c r="P15" s="87" t="str">
        <f t="shared" si="6"/>
        <v>-</v>
      </c>
    </row>
    <row r="16" spans="2:17" ht="15.95" customHeight="1" thickBot="1" x14ac:dyDescent="0.2">
      <c r="B16" s="99"/>
      <c r="C16" s="34">
        <v>6</v>
      </c>
      <c r="D16" s="63">
        <f>IF(D$10&lt;6,"-",ROUND(1/ROUND((1.04)^(D$9+(D$8*$C15)),4),4))</f>
        <v>0.20830000000000001</v>
      </c>
      <c r="E16" s="65" t="str">
        <f t="shared" ref="E16:P16" si="7">IF(E$10&lt;6,"-",ROUND(1/ROUND((1.04)^(E$9+(E$8*$C15)),4),4))</f>
        <v>-</v>
      </c>
      <c r="F16" s="65" t="str">
        <f t="shared" si="7"/>
        <v>-</v>
      </c>
      <c r="G16" s="65" t="str">
        <f t="shared" si="7"/>
        <v>-</v>
      </c>
      <c r="H16" s="65" t="str">
        <f t="shared" si="7"/>
        <v>-</v>
      </c>
      <c r="I16" s="65" t="str">
        <f t="shared" si="7"/>
        <v>-</v>
      </c>
      <c r="J16" s="65" t="str">
        <f t="shared" si="7"/>
        <v>-</v>
      </c>
      <c r="K16" s="65" t="str">
        <f t="shared" si="7"/>
        <v>-</v>
      </c>
      <c r="L16" s="65" t="str">
        <f t="shared" si="7"/>
        <v>-</v>
      </c>
      <c r="M16" s="65" t="str">
        <f t="shared" si="7"/>
        <v>-</v>
      </c>
      <c r="N16" s="65" t="str">
        <f t="shared" si="7"/>
        <v>-</v>
      </c>
      <c r="O16" s="65" t="str">
        <f t="shared" si="7"/>
        <v>-</v>
      </c>
      <c r="P16" s="87" t="str">
        <f t="shared" si="7"/>
        <v>-</v>
      </c>
    </row>
    <row r="17" spans="2:17" ht="15.95" customHeight="1" thickBot="1" x14ac:dyDescent="0.2">
      <c r="B17" s="99"/>
      <c r="C17" s="34">
        <v>7</v>
      </c>
      <c r="D17" s="63">
        <f>IF(D$10&lt;7,"-",ROUND(1/ROUND((1.04)^(D$9+(D$8*$C16)),4),4))</f>
        <v>0.17119999999999999</v>
      </c>
      <c r="E17" s="65" t="str">
        <f t="shared" ref="E17:P17" si="8">IF(E$10&lt;7,"-",ROUND(1/ROUND((1.04)^(E$9+(E$8*$C16)),4),4))</f>
        <v>-</v>
      </c>
      <c r="F17" s="65" t="str">
        <f t="shared" si="8"/>
        <v>-</v>
      </c>
      <c r="G17" s="65" t="str">
        <f t="shared" si="8"/>
        <v>-</v>
      </c>
      <c r="H17" s="65" t="str">
        <f t="shared" si="8"/>
        <v>-</v>
      </c>
      <c r="I17" s="65" t="str">
        <f t="shared" si="8"/>
        <v>-</v>
      </c>
      <c r="J17" s="65" t="str">
        <f t="shared" si="8"/>
        <v>-</v>
      </c>
      <c r="K17" s="65" t="str">
        <f t="shared" si="8"/>
        <v>-</v>
      </c>
      <c r="L17" s="65" t="str">
        <f t="shared" si="8"/>
        <v>-</v>
      </c>
      <c r="M17" s="65" t="str">
        <f t="shared" si="8"/>
        <v>-</v>
      </c>
      <c r="N17" s="65" t="str">
        <f t="shared" si="8"/>
        <v>-</v>
      </c>
      <c r="O17" s="65" t="str">
        <f t="shared" si="8"/>
        <v>-</v>
      </c>
      <c r="P17" s="87" t="str">
        <f t="shared" si="8"/>
        <v>-</v>
      </c>
    </row>
    <row r="18" spans="2:17" ht="15.95" customHeight="1" thickBot="1" x14ac:dyDescent="0.2">
      <c r="B18" s="100"/>
      <c r="C18" s="35">
        <v>8</v>
      </c>
      <c r="D18" s="71">
        <f>IF(D$10&lt;8,"-",ROUND(1/ROUND((1.04)^(D$9+(D$8*$C17)),4),4))</f>
        <v>0.14069999999999999</v>
      </c>
      <c r="E18" s="72" t="str">
        <f t="shared" ref="E18:P18" si="9">IF(E$10&lt;8,"-",ROUND(1/ROUND((1.04)^(E$9+(E$8*$C17)),4),4))</f>
        <v>-</v>
      </c>
      <c r="F18" s="72" t="str">
        <f t="shared" si="9"/>
        <v>-</v>
      </c>
      <c r="G18" s="72" t="str">
        <f t="shared" si="9"/>
        <v>-</v>
      </c>
      <c r="H18" s="72" t="str">
        <f t="shared" si="9"/>
        <v>-</v>
      </c>
      <c r="I18" s="72" t="str">
        <f t="shared" si="9"/>
        <v>-</v>
      </c>
      <c r="J18" s="72" t="str">
        <f t="shared" si="9"/>
        <v>-</v>
      </c>
      <c r="K18" s="72" t="str">
        <f t="shared" si="9"/>
        <v>-</v>
      </c>
      <c r="L18" s="72" t="str">
        <f t="shared" si="9"/>
        <v>-</v>
      </c>
      <c r="M18" s="72" t="str">
        <f t="shared" si="9"/>
        <v>-</v>
      </c>
      <c r="N18" s="72" t="str">
        <f t="shared" si="9"/>
        <v>-</v>
      </c>
      <c r="O18" s="72" t="str">
        <f t="shared" si="9"/>
        <v>-</v>
      </c>
      <c r="P18" s="88" t="str">
        <f t="shared" si="9"/>
        <v>-</v>
      </c>
    </row>
    <row r="19" spans="2:17" ht="18" customHeight="1" thickTop="1" x14ac:dyDescent="0.15">
      <c r="B19" s="101" t="s">
        <v>9</v>
      </c>
      <c r="C19" s="102"/>
      <c r="D19" s="77">
        <f>SUM(D11:D18)</f>
        <v>2.4686999999999997</v>
      </c>
      <c r="E19" s="78">
        <f t="shared" ref="E19:P19" si="10">SUM(E11:E18)</f>
        <v>1.1136999999999999</v>
      </c>
      <c r="F19" s="78">
        <f t="shared" si="10"/>
        <v>0.58340000000000003</v>
      </c>
      <c r="G19" s="78">
        <f t="shared" si="10"/>
        <v>0.44900000000000001</v>
      </c>
      <c r="H19" s="78">
        <f t="shared" si="10"/>
        <v>0.25340000000000001</v>
      </c>
      <c r="I19" s="78">
        <f t="shared" si="10"/>
        <v>0.20830000000000001</v>
      </c>
      <c r="J19" s="78">
        <f t="shared" si="10"/>
        <v>0.17119999999999999</v>
      </c>
      <c r="K19" s="78">
        <f t="shared" si="10"/>
        <v>0.14069999999999999</v>
      </c>
      <c r="L19" s="78">
        <f t="shared" si="10"/>
        <v>0</v>
      </c>
      <c r="M19" s="78">
        <f t="shared" si="10"/>
        <v>0</v>
      </c>
      <c r="N19" s="78">
        <f t="shared" si="10"/>
        <v>0</v>
      </c>
      <c r="O19" s="89">
        <f t="shared" si="10"/>
        <v>0</v>
      </c>
      <c r="P19" s="90">
        <f t="shared" si="10"/>
        <v>0.28510000000000002</v>
      </c>
    </row>
    <row r="20" spans="2:17" ht="15.95" customHeight="1" x14ac:dyDescent="0.15">
      <c r="B20" s="6" t="s">
        <v>22</v>
      </c>
    </row>
    <row r="21" spans="2:17" ht="15.95" customHeight="1" x14ac:dyDescent="0.15">
      <c r="B21" s="11" t="s">
        <v>16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2:17" ht="11.1" customHeight="1" x14ac:dyDescent="0.1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2:17" ht="11.1" customHeight="1" x14ac:dyDescent="0.15"/>
    <row r="24" spans="2:17" ht="15.95" customHeight="1" x14ac:dyDescent="0.15">
      <c r="B24" s="7" t="s">
        <v>20</v>
      </c>
    </row>
    <row r="25" spans="2:17" ht="15.95" customHeight="1" thickBot="1" x14ac:dyDescent="0.2"/>
    <row r="26" spans="2:17" ht="15.95" customHeight="1" x14ac:dyDescent="0.15">
      <c r="B26" s="105" t="s">
        <v>24</v>
      </c>
      <c r="C26" s="106"/>
      <c r="D26" s="12">
        <v>10</v>
      </c>
      <c r="E26" s="13" t="s">
        <v>2</v>
      </c>
      <c r="F26" s="6" t="s">
        <v>3</v>
      </c>
      <c r="G26" s="8"/>
      <c r="H26" s="9">
        <f>+D26+40</f>
        <v>50</v>
      </c>
      <c r="I26" s="6" t="s">
        <v>4</v>
      </c>
    </row>
    <row r="27" spans="2:17" ht="15.95" customHeight="1" thickBot="1" x14ac:dyDescent="0.2">
      <c r="B27" s="107" t="s">
        <v>10</v>
      </c>
      <c r="C27" s="108"/>
      <c r="D27" s="14">
        <f>H27-K27</f>
        <v>7</v>
      </c>
      <c r="E27" s="15" t="s">
        <v>2</v>
      </c>
      <c r="F27" s="6" t="s">
        <v>25</v>
      </c>
      <c r="G27" s="8"/>
      <c r="H27" s="16">
        <v>2017</v>
      </c>
      <c r="I27" s="120" t="s">
        <v>18</v>
      </c>
      <c r="J27" s="120"/>
      <c r="K27" s="16">
        <v>2010</v>
      </c>
      <c r="L27" s="6" t="s">
        <v>17</v>
      </c>
    </row>
    <row r="28" spans="2:17" ht="15.95" customHeight="1" x14ac:dyDescent="0.15">
      <c r="B28" s="115" t="s">
        <v>5</v>
      </c>
      <c r="C28" s="116"/>
      <c r="D28" s="119" t="s">
        <v>6</v>
      </c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36" t="s">
        <v>7</v>
      </c>
    </row>
    <row r="29" spans="2:17" ht="15.95" customHeight="1" thickBot="1" x14ac:dyDescent="0.2">
      <c r="B29" s="117"/>
      <c r="C29" s="118"/>
      <c r="D29" s="22">
        <v>5</v>
      </c>
      <c r="E29" s="37">
        <v>10</v>
      </c>
      <c r="F29" s="37">
        <v>15</v>
      </c>
      <c r="G29" s="37">
        <v>20</v>
      </c>
      <c r="H29" s="37">
        <v>25</v>
      </c>
      <c r="I29" s="37">
        <v>30</v>
      </c>
      <c r="J29" s="37">
        <v>35</v>
      </c>
      <c r="K29" s="37">
        <v>40</v>
      </c>
      <c r="L29" s="37">
        <v>45</v>
      </c>
      <c r="M29" s="37">
        <v>50</v>
      </c>
      <c r="N29" s="37">
        <v>60</v>
      </c>
      <c r="O29" s="38">
        <v>80</v>
      </c>
      <c r="P29" s="25">
        <v>22</v>
      </c>
    </row>
    <row r="30" spans="2:17" ht="15.95" customHeight="1" x14ac:dyDescent="0.15">
      <c r="B30" s="95" t="s">
        <v>14</v>
      </c>
      <c r="C30" s="96"/>
      <c r="D30" s="27" t="str">
        <f>IF(D29&gt;$D$26+$D$27,D29-$D$27,"-")</f>
        <v>-</v>
      </c>
      <c r="E30" s="27" t="str">
        <f t="shared" ref="E30:P30" si="11">IF(E29&gt;$D$26+$D$27,E29-$D$27,"-")</f>
        <v>-</v>
      </c>
      <c r="F30" s="27" t="str">
        <f t="shared" si="11"/>
        <v>-</v>
      </c>
      <c r="G30" s="27">
        <f t="shared" si="11"/>
        <v>13</v>
      </c>
      <c r="H30" s="27">
        <f t="shared" si="11"/>
        <v>18</v>
      </c>
      <c r="I30" s="27">
        <f t="shared" si="11"/>
        <v>23</v>
      </c>
      <c r="J30" s="27">
        <f t="shared" si="11"/>
        <v>28</v>
      </c>
      <c r="K30" s="27">
        <f t="shared" si="11"/>
        <v>33</v>
      </c>
      <c r="L30" s="27">
        <f t="shared" si="11"/>
        <v>38</v>
      </c>
      <c r="M30" s="27">
        <f t="shared" si="11"/>
        <v>43</v>
      </c>
      <c r="N30" s="27">
        <f t="shared" si="11"/>
        <v>53</v>
      </c>
      <c r="O30" s="28">
        <f t="shared" si="11"/>
        <v>73</v>
      </c>
      <c r="P30" s="29">
        <f t="shared" si="11"/>
        <v>15</v>
      </c>
    </row>
    <row r="31" spans="2:17" ht="15.95" customHeight="1" thickBot="1" x14ac:dyDescent="0.2">
      <c r="B31" s="97" t="s">
        <v>8</v>
      </c>
      <c r="C31" s="98"/>
      <c r="D31" s="30">
        <f t="shared" ref="D31:P31" si="12">IF(D30&lt;=$D$26+40,ROUNDDOWN((40-(D30-$D$26))/D29,0)+1,0)</f>
        <v>0</v>
      </c>
      <c r="E31" s="23">
        <f t="shared" si="12"/>
        <v>0</v>
      </c>
      <c r="F31" s="23">
        <f t="shared" si="12"/>
        <v>0</v>
      </c>
      <c r="G31" s="23">
        <f t="shared" si="12"/>
        <v>2</v>
      </c>
      <c r="H31" s="23">
        <f t="shared" si="12"/>
        <v>2</v>
      </c>
      <c r="I31" s="23">
        <f t="shared" si="12"/>
        <v>1</v>
      </c>
      <c r="J31" s="23">
        <f t="shared" si="12"/>
        <v>1</v>
      </c>
      <c r="K31" s="23">
        <f t="shared" si="12"/>
        <v>1</v>
      </c>
      <c r="L31" s="23">
        <f t="shared" si="12"/>
        <v>1</v>
      </c>
      <c r="M31" s="23">
        <f t="shared" si="12"/>
        <v>1</v>
      </c>
      <c r="N31" s="23">
        <f t="shared" si="12"/>
        <v>0</v>
      </c>
      <c r="O31" s="31">
        <f t="shared" si="12"/>
        <v>0</v>
      </c>
      <c r="P31" s="32">
        <f t="shared" si="12"/>
        <v>2</v>
      </c>
    </row>
    <row r="32" spans="2:17" ht="15.95" customHeight="1" thickBot="1" x14ac:dyDescent="0.2">
      <c r="B32" s="99" t="s">
        <v>13</v>
      </c>
      <c r="C32" s="33">
        <v>1</v>
      </c>
      <c r="D32" s="83" t="str">
        <f>IF(D$31&lt;1,"-",ROUND(1/ROUND((1.04)^(D$30),4),4))</f>
        <v>-</v>
      </c>
      <c r="E32" s="84" t="str">
        <f t="shared" ref="E32:P32" si="13">IF(E$31&lt;1,"-",ROUND(1/ROUND((1.04)^(E$30),4),4))</f>
        <v>-</v>
      </c>
      <c r="F32" s="84" t="str">
        <f t="shared" si="13"/>
        <v>-</v>
      </c>
      <c r="G32" s="58">
        <f t="shared" si="13"/>
        <v>0.60060000000000002</v>
      </c>
      <c r="H32" s="58">
        <f t="shared" si="13"/>
        <v>0.49359999999999998</v>
      </c>
      <c r="I32" s="58">
        <f t="shared" si="13"/>
        <v>0.40570000000000001</v>
      </c>
      <c r="J32" s="58">
        <f t="shared" si="13"/>
        <v>0.33350000000000002</v>
      </c>
      <c r="K32" s="58">
        <f t="shared" si="13"/>
        <v>0.27410000000000001</v>
      </c>
      <c r="L32" s="58">
        <f t="shared" si="13"/>
        <v>0.2253</v>
      </c>
      <c r="M32" s="58">
        <f t="shared" si="13"/>
        <v>0.1852</v>
      </c>
      <c r="N32" s="84" t="str">
        <f t="shared" si="13"/>
        <v>-</v>
      </c>
      <c r="O32" s="84" t="str">
        <f t="shared" si="13"/>
        <v>-</v>
      </c>
      <c r="P32" s="85">
        <f t="shared" si="13"/>
        <v>0.55530000000000002</v>
      </c>
      <c r="Q32" s="10"/>
    </row>
    <row r="33" spans="2:16" ht="15.95" customHeight="1" thickBot="1" x14ac:dyDescent="0.2">
      <c r="B33" s="99"/>
      <c r="C33" s="34">
        <v>2</v>
      </c>
      <c r="D33" s="65" t="str">
        <f>IF(D$31&lt;2,"-",ROUND(1/ROUND((1.04)^(D$30+(D$29*$C32)),4),4))</f>
        <v>-</v>
      </c>
      <c r="E33" s="65" t="str">
        <f t="shared" ref="E33:P33" si="14">IF(E$31&lt;2,"-",ROUND(1/ROUND((1.04)^(E$30+(E$29*$C32)),4),4))</f>
        <v>-</v>
      </c>
      <c r="F33" s="65" t="str">
        <f t="shared" si="14"/>
        <v>-</v>
      </c>
      <c r="G33" s="64">
        <f t="shared" si="14"/>
        <v>0.27410000000000001</v>
      </c>
      <c r="H33" s="64">
        <f t="shared" si="14"/>
        <v>0.1852</v>
      </c>
      <c r="I33" s="65" t="str">
        <f t="shared" si="14"/>
        <v>-</v>
      </c>
      <c r="J33" s="65" t="str">
        <f t="shared" si="14"/>
        <v>-</v>
      </c>
      <c r="K33" s="65" t="str">
        <f t="shared" si="14"/>
        <v>-</v>
      </c>
      <c r="L33" s="65" t="str">
        <f t="shared" si="14"/>
        <v>-</v>
      </c>
      <c r="M33" s="65" t="str">
        <f t="shared" si="14"/>
        <v>-</v>
      </c>
      <c r="N33" s="65" t="str">
        <f t="shared" si="14"/>
        <v>-</v>
      </c>
      <c r="O33" s="65" t="str">
        <f t="shared" si="14"/>
        <v>-</v>
      </c>
      <c r="P33" s="86">
        <f t="shared" si="14"/>
        <v>0.23430000000000001</v>
      </c>
    </row>
    <row r="34" spans="2:16" ht="15.95" customHeight="1" thickBot="1" x14ac:dyDescent="0.2">
      <c r="B34" s="99"/>
      <c r="C34" s="34">
        <v>3</v>
      </c>
      <c r="D34" s="65" t="str">
        <f>IF(D$31&lt;3,"-",ROUND(1/ROUND((1.04)^(D$30+(D$29*$C33)),4),4))</f>
        <v>-</v>
      </c>
      <c r="E34" s="65" t="str">
        <f t="shared" ref="E34:P34" si="15">IF(E$31&lt;3,"-",ROUND(1/ROUND((1.04)^(E$30+(E$29*$C33)),4),4))</f>
        <v>-</v>
      </c>
      <c r="F34" s="65" t="str">
        <f t="shared" si="15"/>
        <v>-</v>
      </c>
      <c r="G34" s="65" t="str">
        <f t="shared" si="15"/>
        <v>-</v>
      </c>
      <c r="H34" s="65" t="str">
        <f t="shared" si="15"/>
        <v>-</v>
      </c>
      <c r="I34" s="65" t="str">
        <f t="shared" si="15"/>
        <v>-</v>
      </c>
      <c r="J34" s="65" t="str">
        <f t="shared" si="15"/>
        <v>-</v>
      </c>
      <c r="K34" s="65" t="str">
        <f t="shared" si="15"/>
        <v>-</v>
      </c>
      <c r="L34" s="65" t="str">
        <f t="shared" si="15"/>
        <v>-</v>
      </c>
      <c r="M34" s="65" t="str">
        <f t="shared" si="15"/>
        <v>-</v>
      </c>
      <c r="N34" s="65" t="str">
        <f t="shared" si="15"/>
        <v>-</v>
      </c>
      <c r="O34" s="65" t="str">
        <f t="shared" si="15"/>
        <v>-</v>
      </c>
      <c r="P34" s="87" t="str">
        <f t="shared" si="15"/>
        <v>-</v>
      </c>
    </row>
    <row r="35" spans="2:16" ht="15.95" customHeight="1" thickBot="1" x14ac:dyDescent="0.2">
      <c r="B35" s="99"/>
      <c r="C35" s="34">
        <v>4</v>
      </c>
      <c r="D35" s="65" t="str">
        <f>IF(D$31&lt;4,"-",ROUND(1/ROUND((1.04)^(D$30+(D$29*$C34)),4),4))</f>
        <v>-</v>
      </c>
      <c r="E35" s="65" t="str">
        <f t="shared" ref="E35:P35" si="16">IF(E$31&lt;4,"-",ROUND(1/ROUND((1.04)^(E$30+(E$29*$C34)),4),4))</f>
        <v>-</v>
      </c>
      <c r="F35" s="65" t="str">
        <f t="shared" si="16"/>
        <v>-</v>
      </c>
      <c r="G35" s="65" t="str">
        <f t="shared" si="16"/>
        <v>-</v>
      </c>
      <c r="H35" s="65" t="str">
        <f t="shared" si="16"/>
        <v>-</v>
      </c>
      <c r="I35" s="65" t="str">
        <f t="shared" si="16"/>
        <v>-</v>
      </c>
      <c r="J35" s="65" t="str">
        <f t="shared" si="16"/>
        <v>-</v>
      </c>
      <c r="K35" s="65" t="str">
        <f t="shared" si="16"/>
        <v>-</v>
      </c>
      <c r="L35" s="65" t="str">
        <f t="shared" si="16"/>
        <v>-</v>
      </c>
      <c r="M35" s="65" t="str">
        <f t="shared" si="16"/>
        <v>-</v>
      </c>
      <c r="N35" s="65" t="str">
        <f t="shared" si="16"/>
        <v>-</v>
      </c>
      <c r="O35" s="65" t="str">
        <f t="shared" si="16"/>
        <v>-</v>
      </c>
      <c r="P35" s="87" t="str">
        <f t="shared" si="16"/>
        <v>-</v>
      </c>
    </row>
    <row r="36" spans="2:16" ht="15.95" customHeight="1" thickBot="1" x14ac:dyDescent="0.2">
      <c r="B36" s="99"/>
      <c r="C36" s="34">
        <v>5</v>
      </c>
      <c r="D36" s="65" t="str">
        <f>IF(D$31&lt;5,"-",ROUND(1/ROUND((1.04)^(D$30+(D$29*$C35)),4),4))</f>
        <v>-</v>
      </c>
      <c r="E36" s="65" t="str">
        <f t="shared" ref="E36:P36" si="17">IF(E$31&lt;5,"-",ROUND(1/ROUND((1.04)^(E$30+(E$29*$C35)),4),4))</f>
        <v>-</v>
      </c>
      <c r="F36" s="65" t="str">
        <f t="shared" si="17"/>
        <v>-</v>
      </c>
      <c r="G36" s="65" t="str">
        <f t="shared" si="17"/>
        <v>-</v>
      </c>
      <c r="H36" s="65" t="str">
        <f t="shared" si="17"/>
        <v>-</v>
      </c>
      <c r="I36" s="65" t="str">
        <f t="shared" si="17"/>
        <v>-</v>
      </c>
      <c r="J36" s="65" t="str">
        <f t="shared" si="17"/>
        <v>-</v>
      </c>
      <c r="K36" s="65" t="str">
        <f t="shared" si="17"/>
        <v>-</v>
      </c>
      <c r="L36" s="65" t="str">
        <f t="shared" si="17"/>
        <v>-</v>
      </c>
      <c r="M36" s="65" t="str">
        <f t="shared" si="17"/>
        <v>-</v>
      </c>
      <c r="N36" s="65" t="str">
        <f t="shared" si="17"/>
        <v>-</v>
      </c>
      <c r="O36" s="65" t="str">
        <f t="shared" si="17"/>
        <v>-</v>
      </c>
      <c r="P36" s="87" t="str">
        <f t="shared" si="17"/>
        <v>-</v>
      </c>
    </row>
    <row r="37" spans="2:16" ht="15.95" customHeight="1" thickBot="1" x14ac:dyDescent="0.2">
      <c r="B37" s="99"/>
      <c r="C37" s="34">
        <v>6</v>
      </c>
      <c r="D37" s="65" t="str">
        <f>IF(D$31&lt;6,"-",ROUND(1/ROUND((1.04)^(D$30+(D$29*$C36)),4),4))</f>
        <v>-</v>
      </c>
      <c r="E37" s="65" t="str">
        <f t="shared" ref="E37:P37" si="18">IF(E$31&lt;6,"-",ROUND(1/ROUND((1.04)^(E$30+(E$29*$C36)),4),4))</f>
        <v>-</v>
      </c>
      <c r="F37" s="65" t="str">
        <f t="shared" si="18"/>
        <v>-</v>
      </c>
      <c r="G37" s="65" t="str">
        <f t="shared" si="18"/>
        <v>-</v>
      </c>
      <c r="H37" s="65" t="str">
        <f t="shared" si="18"/>
        <v>-</v>
      </c>
      <c r="I37" s="65" t="str">
        <f t="shared" si="18"/>
        <v>-</v>
      </c>
      <c r="J37" s="65" t="str">
        <f t="shared" si="18"/>
        <v>-</v>
      </c>
      <c r="K37" s="65" t="str">
        <f t="shared" si="18"/>
        <v>-</v>
      </c>
      <c r="L37" s="65" t="str">
        <f t="shared" si="18"/>
        <v>-</v>
      </c>
      <c r="M37" s="65" t="str">
        <f t="shared" si="18"/>
        <v>-</v>
      </c>
      <c r="N37" s="65" t="str">
        <f t="shared" si="18"/>
        <v>-</v>
      </c>
      <c r="O37" s="65" t="str">
        <f t="shared" si="18"/>
        <v>-</v>
      </c>
      <c r="P37" s="87" t="str">
        <f t="shared" si="18"/>
        <v>-</v>
      </c>
    </row>
    <row r="38" spans="2:16" ht="15.95" customHeight="1" thickBot="1" x14ac:dyDescent="0.2">
      <c r="B38" s="99"/>
      <c r="C38" s="34">
        <v>7</v>
      </c>
      <c r="D38" s="65" t="str">
        <f>IF(D$31&lt;7,"-",ROUND(1/ROUND((1.04)^(D$30+(D$29*$C37)),4),4))</f>
        <v>-</v>
      </c>
      <c r="E38" s="65" t="str">
        <f t="shared" ref="E38:P38" si="19">IF(E$31&lt;7,"-",ROUND(1/ROUND((1.04)^(E$30+(E$29*$C37)),4),4))</f>
        <v>-</v>
      </c>
      <c r="F38" s="65" t="str">
        <f t="shared" si="19"/>
        <v>-</v>
      </c>
      <c r="G38" s="65" t="str">
        <f t="shared" si="19"/>
        <v>-</v>
      </c>
      <c r="H38" s="65" t="str">
        <f t="shared" si="19"/>
        <v>-</v>
      </c>
      <c r="I38" s="65" t="str">
        <f t="shared" si="19"/>
        <v>-</v>
      </c>
      <c r="J38" s="65" t="str">
        <f t="shared" si="19"/>
        <v>-</v>
      </c>
      <c r="K38" s="65" t="str">
        <f t="shared" si="19"/>
        <v>-</v>
      </c>
      <c r="L38" s="65" t="str">
        <f t="shared" si="19"/>
        <v>-</v>
      </c>
      <c r="M38" s="65" t="str">
        <f t="shared" si="19"/>
        <v>-</v>
      </c>
      <c r="N38" s="65" t="str">
        <f t="shared" si="19"/>
        <v>-</v>
      </c>
      <c r="O38" s="65" t="str">
        <f t="shared" si="19"/>
        <v>-</v>
      </c>
      <c r="P38" s="87" t="str">
        <f t="shared" si="19"/>
        <v>-</v>
      </c>
    </row>
    <row r="39" spans="2:16" ht="15.95" customHeight="1" thickBot="1" x14ac:dyDescent="0.2">
      <c r="B39" s="100"/>
      <c r="C39" s="35">
        <v>8</v>
      </c>
      <c r="D39" s="72" t="str">
        <f>IF(D$31&lt;8,"-",ROUND(1/ROUND((1.04)^(D$30+(D$29*$C38)),4),4))</f>
        <v>-</v>
      </c>
      <c r="E39" s="72" t="str">
        <f t="shared" ref="E39:P39" si="20">IF(E$31&lt;8,"-",ROUND(1/ROUND((1.04)^(E$30+(E$29*$C38)),4),4))</f>
        <v>-</v>
      </c>
      <c r="F39" s="72" t="str">
        <f t="shared" si="20"/>
        <v>-</v>
      </c>
      <c r="G39" s="72" t="str">
        <f t="shared" si="20"/>
        <v>-</v>
      </c>
      <c r="H39" s="72" t="str">
        <f t="shared" si="20"/>
        <v>-</v>
      </c>
      <c r="I39" s="72" t="str">
        <f t="shared" si="20"/>
        <v>-</v>
      </c>
      <c r="J39" s="72" t="str">
        <f t="shared" si="20"/>
        <v>-</v>
      </c>
      <c r="K39" s="72" t="str">
        <f t="shared" si="20"/>
        <v>-</v>
      </c>
      <c r="L39" s="72" t="str">
        <f t="shared" si="20"/>
        <v>-</v>
      </c>
      <c r="M39" s="72" t="str">
        <f t="shared" si="20"/>
        <v>-</v>
      </c>
      <c r="N39" s="72" t="str">
        <f t="shared" si="20"/>
        <v>-</v>
      </c>
      <c r="O39" s="72" t="str">
        <f t="shared" si="20"/>
        <v>-</v>
      </c>
      <c r="P39" s="88" t="str">
        <f t="shared" si="20"/>
        <v>-</v>
      </c>
    </row>
    <row r="40" spans="2:16" ht="18" customHeight="1" thickTop="1" x14ac:dyDescent="0.15">
      <c r="B40" s="101" t="s">
        <v>9</v>
      </c>
      <c r="C40" s="102"/>
      <c r="D40" s="77">
        <f>SUM(D32:D39)</f>
        <v>0</v>
      </c>
      <c r="E40" s="78">
        <f t="shared" ref="E40:P40" si="21">SUM(E32:E39)</f>
        <v>0</v>
      </c>
      <c r="F40" s="78">
        <f t="shared" si="21"/>
        <v>0</v>
      </c>
      <c r="G40" s="78">
        <f t="shared" si="21"/>
        <v>0.87470000000000003</v>
      </c>
      <c r="H40" s="78">
        <f t="shared" si="21"/>
        <v>0.67879999999999996</v>
      </c>
      <c r="I40" s="78">
        <f t="shared" si="21"/>
        <v>0.40570000000000001</v>
      </c>
      <c r="J40" s="78">
        <f t="shared" si="21"/>
        <v>0.33350000000000002</v>
      </c>
      <c r="K40" s="78">
        <f t="shared" si="21"/>
        <v>0.27410000000000001</v>
      </c>
      <c r="L40" s="78">
        <f t="shared" si="21"/>
        <v>0.2253</v>
      </c>
      <c r="M40" s="78">
        <f t="shared" si="21"/>
        <v>0.1852</v>
      </c>
      <c r="N40" s="78">
        <f t="shared" si="21"/>
        <v>0</v>
      </c>
      <c r="O40" s="89">
        <f t="shared" si="21"/>
        <v>0</v>
      </c>
      <c r="P40" s="90">
        <f t="shared" si="21"/>
        <v>0.78960000000000008</v>
      </c>
    </row>
    <row r="41" spans="2:16" ht="15.95" customHeight="1" x14ac:dyDescent="0.15">
      <c r="B41" s="6" t="s">
        <v>22</v>
      </c>
    </row>
    <row r="42" spans="2:16" ht="15.95" customHeight="1" x14ac:dyDescent="0.15">
      <c r="B42" s="11" t="s">
        <v>16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2:16" ht="11.1" customHeight="1" x14ac:dyDescent="0.1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2:16" ht="11.1" customHeight="1" x14ac:dyDescent="0.15"/>
    <row r="45" spans="2:16" ht="15.95" customHeight="1" x14ac:dyDescent="0.15">
      <c r="B45" s="7" t="s">
        <v>21</v>
      </c>
    </row>
    <row r="46" spans="2:16" ht="15.95" customHeight="1" thickBot="1" x14ac:dyDescent="0.2"/>
    <row r="47" spans="2:16" ht="15.95" customHeight="1" x14ac:dyDescent="0.15">
      <c r="B47" s="105" t="s">
        <v>24</v>
      </c>
      <c r="C47" s="106"/>
      <c r="D47" s="39">
        <v>10</v>
      </c>
      <c r="E47" s="40" t="s">
        <v>2</v>
      </c>
      <c r="F47" s="6" t="s">
        <v>3</v>
      </c>
      <c r="H47" s="17">
        <f>+D47+40</f>
        <v>50</v>
      </c>
      <c r="I47" s="6" t="s">
        <v>4</v>
      </c>
    </row>
    <row r="48" spans="2:16" ht="15.95" customHeight="1" thickBot="1" x14ac:dyDescent="0.2">
      <c r="B48" s="107" t="s">
        <v>15</v>
      </c>
      <c r="C48" s="108"/>
      <c r="D48" s="41">
        <v>11</v>
      </c>
      <c r="E48" s="42" t="s">
        <v>2</v>
      </c>
      <c r="G48" s="11"/>
      <c r="H48" s="11"/>
      <c r="I48" s="11"/>
      <c r="J48" s="11"/>
    </row>
    <row r="49" spans="2:17" ht="15.95" customHeight="1" x14ac:dyDescent="0.15">
      <c r="B49" s="115" t="s">
        <v>5</v>
      </c>
      <c r="C49" s="116"/>
      <c r="D49" s="109" t="s">
        <v>11</v>
      </c>
      <c r="E49" s="110"/>
      <c r="F49" s="111"/>
      <c r="G49" s="111"/>
      <c r="H49" s="111"/>
      <c r="I49" s="111"/>
      <c r="J49" s="111"/>
      <c r="K49" s="111"/>
      <c r="L49" s="43"/>
      <c r="M49" s="112" t="s">
        <v>7</v>
      </c>
      <c r="N49" s="113"/>
      <c r="O49" s="113"/>
      <c r="P49" s="114"/>
    </row>
    <row r="50" spans="2:17" ht="15.95" customHeight="1" thickBot="1" x14ac:dyDescent="0.2">
      <c r="B50" s="117"/>
      <c r="C50" s="118"/>
      <c r="D50" s="22">
        <v>5</v>
      </c>
      <c r="E50" s="37">
        <v>10</v>
      </c>
      <c r="F50" s="37">
        <v>15</v>
      </c>
      <c r="G50" s="37">
        <v>20</v>
      </c>
      <c r="H50" s="37">
        <v>25</v>
      </c>
      <c r="I50" s="37">
        <v>30</v>
      </c>
      <c r="J50" s="37">
        <v>35</v>
      </c>
      <c r="K50" s="37">
        <v>40</v>
      </c>
      <c r="L50" s="38">
        <v>50</v>
      </c>
      <c r="M50" s="44">
        <v>25</v>
      </c>
      <c r="N50" s="45">
        <v>10</v>
      </c>
      <c r="O50" s="46">
        <v>10</v>
      </c>
      <c r="P50" s="47">
        <v>0</v>
      </c>
    </row>
    <row r="51" spans="2:17" ht="15.95" customHeight="1" x14ac:dyDescent="0.15">
      <c r="B51" s="95" t="s">
        <v>15</v>
      </c>
      <c r="C51" s="96"/>
      <c r="D51" s="26">
        <f t="shared" ref="D51:L51" si="22">$D$48</f>
        <v>11</v>
      </c>
      <c r="E51" s="27">
        <f t="shared" si="22"/>
        <v>11</v>
      </c>
      <c r="F51" s="27">
        <f t="shared" si="22"/>
        <v>11</v>
      </c>
      <c r="G51" s="27">
        <f t="shared" si="22"/>
        <v>11</v>
      </c>
      <c r="H51" s="27">
        <f t="shared" si="22"/>
        <v>11</v>
      </c>
      <c r="I51" s="27">
        <f t="shared" si="22"/>
        <v>11</v>
      </c>
      <c r="J51" s="27">
        <f t="shared" si="22"/>
        <v>11</v>
      </c>
      <c r="K51" s="27">
        <f t="shared" si="22"/>
        <v>11</v>
      </c>
      <c r="L51" s="48">
        <f t="shared" si="22"/>
        <v>11</v>
      </c>
      <c r="M51" s="49">
        <v>29</v>
      </c>
      <c r="N51" s="50">
        <v>11</v>
      </c>
      <c r="O51" s="51">
        <v>36</v>
      </c>
      <c r="P51" s="52">
        <v>0</v>
      </c>
    </row>
    <row r="52" spans="2:17" ht="15.95" customHeight="1" thickBot="1" x14ac:dyDescent="0.2">
      <c r="B52" s="97" t="s">
        <v>8</v>
      </c>
      <c r="C52" s="98"/>
      <c r="D52" s="30">
        <f>IF(D51&lt;=$D$47+40,ROUNDDOWN((40-(D51-$D$47))/D50,0)+1,0)</f>
        <v>8</v>
      </c>
      <c r="E52" s="23">
        <f>IF(E51&lt;=$D$47+40,ROUNDDOWN((40-(E51-$D$47))/E50,0)+1,0)</f>
        <v>4</v>
      </c>
      <c r="F52" s="23">
        <f t="shared" ref="F52:L52" si="23">IF(F51&lt;=$D$47+40,ROUNDDOWN((40-(F51-$D$47))/F50,0)+1,0)</f>
        <v>3</v>
      </c>
      <c r="G52" s="23">
        <f t="shared" si="23"/>
        <v>2</v>
      </c>
      <c r="H52" s="23">
        <f t="shared" si="23"/>
        <v>2</v>
      </c>
      <c r="I52" s="23">
        <f t="shared" si="23"/>
        <v>2</v>
      </c>
      <c r="J52" s="23">
        <f t="shared" si="23"/>
        <v>2</v>
      </c>
      <c r="K52" s="23">
        <f t="shared" si="23"/>
        <v>1</v>
      </c>
      <c r="L52" s="53">
        <f t="shared" si="23"/>
        <v>1</v>
      </c>
      <c r="M52" s="54">
        <v>1</v>
      </c>
      <c r="N52" s="55">
        <v>2</v>
      </c>
      <c r="O52" s="56">
        <v>2</v>
      </c>
      <c r="P52" s="47">
        <v>0</v>
      </c>
    </row>
    <row r="53" spans="2:17" ht="15.95" customHeight="1" thickBot="1" x14ac:dyDescent="0.2">
      <c r="B53" s="99" t="s">
        <v>13</v>
      </c>
      <c r="C53" s="33">
        <v>1</v>
      </c>
      <c r="D53" s="57">
        <f>IF(D$52&lt;1,"-",ROUND(1/ROUND((1.04)^(D$51),4),4))</f>
        <v>0.64959999999999996</v>
      </c>
      <c r="E53" s="58">
        <f t="shared" ref="E53:P53" si="24">IF(E$52&lt;1,"-",ROUND(1/ROUND((1.04)^(E$51),4),4))</f>
        <v>0.64959999999999996</v>
      </c>
      <c r="F53" s="58">
        <f t="shared" si="24"/>
        <v>0.64959999999999996</v>
      </c>
      <c r="G53" s="58">
        <f t="shared" si="24"/>
        <v>0.64959999999999996</v>
      </c>
      <c r="H53" s="58">
        <f t="shared" si="24"/>
        <v>0.64959999999999996</v>
      </c>
      <c r="I53" s="58">
        <f t="shared" si="24"/>
        <v>0.64959999999999996</v>
      </c>
      <c r="J53" s="58">
        <f t="shared" si="24"/>
        <v>0.64959999999999996</v>
      </c>
      <c r="K53" s="58">
        <f t="shared" si="24"/>
        <v>0.64959999999999996</v>
      </c>
      <c r="L53" s="59">
        <f t="shared" si="24"/>
        <v>0.64959999999999996</v>
      </c>
      <c r="M53" s="60">
        <f t="shared" si="24"/>
        <v>0.3206</v>
      </c>
      <c r="N53" s="58">
        <f t="shared" si="24"/>
        <v>0.64959999999999996</v>
      </c>
      <c r="O53" s="61">
        <f t="shared" si="24"/>
        <v>0.2437</v>
      </c>
      <c r="P53" s="62" t="str">
        <f t="shared" si="24"/>
        <v>-</v>
      </c>
      <c r="Q53" s="10"/>
    </row>
    <row r="54" spans="2:17" ht="15.95" customHeight="1" thickBot="1" x14ac:dyDescent="0.2">
      <c r="B54" s="99"/>
      <c r="C54" s="34">
        <v>2</v>
      </c>
      <c r="D54" s="63">
        <f>IF(D$52&lt;2,"-",ROUND(1/ROUND((1.04)^(D$51+(D$50*$C53)),4),4))</f>
        <v>0.53390000000000004</v>
      </c>
      <c r="E54" s="64">
        <f t="shared" ref="E54:P54" si="25">IF(E$52&lt;2,"-",ROUND(1/ROUND((1.04)^(E$51+(E$50*$C53)),4),4))</f>
        <v>0.43880000000000002</v>
      </c>
      <c r="F54" s="64">
        <f t="shared" si="25"/>
        <v>0.36070000000000002</v>
      </c>
      <c r="G54" s="64">
        <f t="shared" si="25"/>
        <v>0.29649999999999999</v>
      </c>
      <c r="H54" s="64">
        <f t="shared" si="25"/>
        <v>0.2437</v>
      </c>
      <c r="I54" s="64">
        <f t="shared" si="25"/>
        <v>0.20030000000000001</v>
      </c>
      <c r="J54" s="64">
        <f t="shared" si="25"/>
        <v>0.1646</v>
      </c>
      <c r="K54" s="65" t="str">
        <f t="shared" si="25"/>
        <v>-</v>
      </c>
      <c r="L54" s="66" t="str">
        <f t="shared" si="25"/>
        <v>-</v>
      </c>
      <c r="M54" s="67" t="str">
        <f t="shared" si="25"/>
        <v>-</v>
      </c>
      <c r="N54" s="64">
        <f t="shared" si="25"/>
        <v>0.43880000000000002</v>
      </c>
      <c r="O54" s="68">
        <f t="shared" si="25"/>
        <v>0.1646</v>
      </c>
      <c r="P54" s="69" t="str">
        <f t="shared" si="25"/>
        <v>-</v>
      </c>
    </row>
    <row r="55" spans="2:17" ht="15.95" customHeight="1" thickBot="1" x14ac:dyDescent="0.2">
      <c r="B55" s="99"/>
      <c r="C55" s="34">
        <v>3</v>
      </c>
      <c r="D55" s="63">
        <f>IF(D$52&lt;3,"-",ROUND(1/ROUND((1.04)^(D$51+(D$50*$C54)),4),4))</f>
        <v>0.43880000000000002</v>
      </c>
      <c r="E55" s="64">
        <f t="shared" ref="E55:P55" si="26">IF(E$52&lt;3,"-",ROUND(1/ROUND((1.04)^(E$51+(E$50*$C54)),4),4))</f>
        <v>0.29649999999999999</v>
      </c>
      <c r="F55" s="64">
        <f t="shared" si="26"/>
        <v>0.20030000000000001</v>
      </c>
      <c r="G55" s="65" t="str">
        <f t="shared" si="26"/>
        <v>-</v>
      </c>
      <c r="H55" s="65" t="str">
        <f t="shared" si="26"/>
        <v>-</v>
      </c>
      <c r="I55" s="65" t="str">
        <f t="shared" si="26"/>
        <v>-</v>
      </c>
      <c r="J55" s="65" t="str">
        <f t="shared" si="26"/>
        <v>-</v>
      </c>
      <c r="K55" s="65" t="str">
        <f t="shared" si="26"/>
        <v>-</v>
      </c>
      <c r="L55" s="66" t="str">
        <f t="shared" si="26"/>
        <v>-</v>
      </c>
      <c r="M55" s="67" t="str">
        <f t="shared" si="26"/>
        <v>-</v>
      </c>
      <c r="N55" s="65" t="str">
        <f t="shared" si="26"/>
        <v>-</v>
      </c>
      <c r="O55" s="70" t="str">
        <f t="shared" si="26"/>
        <v>-</v>
      </c>
      <c r="P55" s="69" t="str">
        <f t="shared" si="26"/>
        <v>-</v>
      </c>
    </row>
    <row r="56" spans="2:17" ht="15.95" customHeight="1" thickBot="1" x14ac:dyDescent="0.2">
      <c r="B56" s="99"/>
      <c r="C56" s="34">
        <v>4</v>
      </c>
      <c r="D56" s="63">
        <f>IF(D$52&lt;4,"-",ROUND(1/ROUND((1.04)^(D$51+(D$50*$C55)),4),4))</f>
        <v>0.36070000000000002</v>
      </c>
      <c r="E56" s="64">
        <f t="shared" ref="E56:P56" si="27">IF(E$52&lt;4,"-",ROUND(1/ROUND((1.04)^(E$51+(E$50*$C55)),4),4))</f>
        <v>0.20030000000000001</v>
      </c>
      <c r="F56" s="65" t="str">
        <f t="shared" si="27"/>
        <v>-</v>
      </c>
      <c r="G56" s="65" t="str">
        <f t="shared" si="27"/>
        <v>-</v>
      </c>
      <c r="H56" s="65" t="str">
        <f t="shared" si="27"/>
        <v>-</v>
      </c>
      <c r="I56" s="65" t="str">
        <f t="shared" si="27"/>
        <v>-</v>
      </c>
      <c r="J56" s="65" t="str">
        <f t="shared" si="27"/>
        <v>-</v>
      </c>
      <c r="K56" s="65" t="str">
        <f t="shared" si="27"/>
        <v>-</v>
      </c>
      <c r="L56" s="66" t="str">
        <f t="shared" si="27"/>
        <v>-</v>
      </c>
      <c r="M56" s="67" t="str">
        <f t="shared" si="27"/>
        <v>-</v>
      </c>
      <c r="N56" s="65" t="str">
        <f t="shared" si="27"/>
        <v>-</v>
      </c>
      <c r="O56" s="70" t="str">
        <f t="shared" si="27"/>
        <v>-</v>
      </c>
      <c r="P56" s="69" t="str">
        <f t="shared" si="27"/>
        <v>-</v>
      </c>
    </row>
    <row r="57" spans="2:17" ht="15.95" customHeight="1" thickBot="1" x14ac:dyDescent="0.2">
      <c r="B57" s="99"/>
      <c r="C57" s="34">
        <v>5</v>
      </c>
      <c r="D57" s="63">
        <f>IF(D$52&lt;5,"-",ROUND(1/ROUND((1.04)^(D$51+(D$50*$C56)),4),4))</f>
        <v>0.29649999999999999</v>
      </c>
      <c r="E57" s="65" t="str">
        <f t="shared" ref="E57:P57" si="28">IF(E$52&lt;5,"-",ROUND(1/ROUND((1.04)^(E$51+(E$50*$C56)),4),4))</f>
        <v>-</v>
      </c>
      <c r="F57" s="65" t="str">
        <f t="shared" si="28"/>
        <v>-</v>
      </c>
      <c r="G57" s="65" t="str">
        <f t="shared" si="28"/>
        <v>-</v>
      </c>
      <c r="H57" s="65" t="str">
        <f t="shared" si="28"/>
        <v>-</v>
      </c>
      <c r="I57" s="65" t="str">
        <f t="shared" si="28"/>
        <v>-</v>
      </c>
      <c r="J57" s="65" t="str">
        <f t="shared" si="28"/>
        <v>-</v>
      </c>
      <c r="K57" s="65" t="str">
        <f t="shared" si="28"/>
        <v>-</v>
      </c>
      <c r="L57" s="66" t="str">
        <f t="shared" si="28"/>
        <v>-</v>
      </c>
      <c r="M57" s="67" t="str">
        <f t="shared" si="28"/>
        <v>-</v>
      </c>
      <c r="N57" s="65" t="str">
        <f t="shared" si="28"/>
        <v>-</v>
      </c>
      <c r="O57" s="70" t="str">
        <f t="shared" si="28"/>
        <v>-</v>
      </c>
      <c r="P57" s="69" t="str">
        <f t="shared" si="28"/>
        <v>-</v>
      </c>
    </row>
    <row r="58" spans="2:17" ht="15.95" customHeight="1" thickBot="1" x14ac:dyDescent="0.2">
      <c r="B58" s="99"/>
      <c r="C58" s="34">
        <v>6</v>
      </c>
      <c r="D58" s="63">
        <f>IF(D$52&lt;6,"-",ROUND(1/ROUND((1.04)^(D$51+(D$50*$C57)),4),4))</f>
        <v>0.2437</v>
      </c>
      <c r="E58" s="65" t="str">
        <f t="shared" ref="E58:P58" si="29">IF(E$52&lt;6,"-",ROUND(1/ROUND((1.04)^(E$51+(E$50*$C57)),4),4))</f>
        <v>-</v>
      </c>
      <c r="F58" s="65" t="str">
        <f t="shared" si="29"/>
        <v>-</v>
      </c>
      <c r="G58" s="65" t="str">
        <f t="shared" si="29"/>
        <v>-</v>
      </c>
      <c r="H58" s="65" t="str">
        <f t="shared" si="29"/>
        <v>-</v>
      </c>
      <c r="I58" s="65" t="str">
        <f t="shared" si="29"/>
        <v>-</v>
      </c>
      <c r="J58" s="65" t="str">
        <f t="shared" si="29"/>
        <v>-</v>
      </c>
      <c r="K58" s="65" t="str">
        <f t="shared" si="29"/>
        <v>-</v>
      </c>
      <c r="L58" s="66" t="str">
        <f t="shared" si="29"/>
        <v>-</v>
      </c>
      <c r="M58" s="67" t="str">
        <f t="shared" si="29"/>
        <v>-</v>
      </c>
      <c r="N58" s="65" t="str">
        <f t="shared" si="29"/>
        <v>-</v>
      </c>
      <c r="O58" s="70" t="str">
        <f t="shared" si="29"/>
        <v>-</v>
      </c>
      <c r="P58" s="69" t="str">
        <f t="shared" si="29"/>
        <v>-</v>
      </c>
    </row>
    <row r="59" spans="2:17" ht="15.95" customHeight="1" thickBot="1" x14ac:dyDescent="0.2">
      <c r="B59" s="99"/>
      <c r="C59" s="34">
        <v>7</v>
      </c>
      <c r="D59" s="63">
        <f>IF(D$52&lt;7,"-",ROUND(1/ROUND((1.04)^(D$51+(D$50*$C58)),4),4))</f>
        <v>0.20030000000000001</v>
      </c>
      <c r="E59" s="65" t="str">
        <f t="shared" ref="E59:P59" si="30">IF(E$52&lt;7,"-",ROUND(1/ROUND((1.04)^(E$51+(E$50*$C58)),4),4))</f>
        <v>-</v>
      </c>
      <c r="F59" s="65" t="str">
        <f t="shared" si="30"/>
        <v>-</v>
      </c>
      <c r="G59" s="65" t="str">
        <f t="shared" si="30"/>
        <v>-</v>
      </c>
      <c r="H59" s="65" t="str">
        <f t="shared" si="30"/>
        <v>-</v>
      </c>
      <c r="I59" s="65" t="str">
        <f t="shared" si="30"/>
        <v>-</v>
      </c>
      <c r="J59" s="65" t="str">
        <f t="shared" si="30"/>
        <v>-</v>
      </c>
      <c r="K59" s="65" t="str">
        <f t="shared" si="30"/>
        <v>-</v>
      </c>
      <c r="L59" s="66" t="str">
        <f t="shared" si="30"/>
        <v>-</v>
      </c>
      <c r="M59" s="67" t="str">
        <f t="shared" si="30"/>
        <v>-</v>
      </c>
      <c r="N59" s="65" t="str">
        <f t="shared" si="30"/>
        <v>-</v>
      </c>
      <c r="O59" s="70" t="str">
        <f t="shared" si="30"/>
        <v>-</v>
      </c>
      <c r="P59" s="69" t="str">
        <f t="shared" si="30"/>
        <v>-</v>
      </c>
    </row>
    <row r="60" spans="2:17" ht="15.95" customHeight="1" thickBot="1" x14ac:dyDescent="0.2">
      <c r="B60" s="100"/>
      <c r="C60" s="35">
        <v>8</v>
      </c>
      <c r="D60" s="71">
        <f>IF(D$52&lt;8,"-",ROUND(1/ROUND((1.04)^(D$51+(D$50*$C59)),4),4))</f>
        <v>0.1646</v>
      </c>
      <c r="E60" s="72" t="str">
        <f t="shared" ref="E60:P60" si="31">IF(E$52&lt;8,"-",ROUND(1/ROUND((1.04)^(E$51+(E$50*$C59)),4),4))</f>
        <v>-</v>
      </c>
      <c r="F60" s="72" t="str">
        <f t="shared" si="31"/>
        <v>-</v>
      </c>
      <c r="G60" s="72" t="str">
        <f t="shared" si="31"/>
        <v>-</v>
      </c>
      <c r="H60" s="72" t="str">
        <f t="shared" si="31"/>
        <v>-</v>
      </c>
      <c r="I60" s="72" t="str">
        <f t="shared" si="31"/>
        <v>-</v>
      </c>
      <c r="J60" s="72" t="str">
        <f t="shared" si="31"/>
        <v>-</v>
      </c>
      <c r="K60" s="72" t="str">
        <f t="shared" si="31"/>
        <v>-</v>
      </c>
      <c r="L60" s="73" t="str">
        <f t="shared" si="31"/>
        <v>-</v>
      </c>
      <c r="M60" s="74" t="str">
        <f t="shared" si="31"/>
        <v>-</v>
      </c>
      <c r="N60" s="72" t="str">
        <f t="shared" si="31"/>
        <v>-</v>
      </c>
      <c r="O60" s="75" t="str">
        <f t="shared" si="31"/>
        <v>-</v>
      </c>
      <c r="P60" s="76" t="str">
        <f t="shared" si="31"/>
        <v>-</v>
      </c>
    </row>
    <row r="61" spans="2:17" ht="18" customHeight="1" thickTop="1" x14ac:dyDescent="0.15">
      <c r="B61" s="101" t="s">
        <v>9</v>
      </c>
      <c r="C61" s="102"/>
      <c r="D61" s="77">
        <f>SUM(D53:D60)</f>
        <v>2.8881000000000001</v>
      </c>
      <c r="E61" s="78">
        <f t="shared" ref="E61:L61" si="32">SUM(E53:E60)</f>
        <v>1.5851999999999999</v>
      </c>
      <c r="F61" s="78">
        <f t="shared" si="32"/>
        <v>1.2105999999999999</v>
      </c>
      <c r="G61" s="78">
        <f t="shared" si="32"/>
        <v>0.94609999999999994</v>
      </c>
      <c r="H61" s="78">
        <f t="shared" si="32"/>
        <v>0.89329999999999998</v>
      </c>
      <c r="I61" s="78">
        <f t="shared" si="32"/>
        <v>0.84989999999999999</v>
      </c>
      <c r="J61" s="78">
        <f t="shared" si="32"/>
        <v>0.81419999999999992</v>
      </c>
      <c r="K61" s="78">
        <f t="shared" si="32"/>
        <v>0.64959999999999996</v>
      </c>
      <c r="L61" s="79">
        <f t="shared" si="32"/>
        <v>0.64959999999999996</v>
      </c>
      <c r="M61" s="80">
        <f t="shared" ref="M61:O61" si="33">SUM(M53:M60)</f>
        <v>0.3206</v>
      </c>
      <c r="N61" s="78">
        <f t="shared" si="33"/>
        <v>1.0884</v>
      </c>
      <c r="O61" s="81">
        <f t="shared" si="33"/>
        <v>0.4083</v>
      </c>
      <c r="P61" s="82">
        <f t="shared" ref="P61" si="34">SUM(P53:P60)</f>
        <v>0</v>
      </c>
    </row>
    <row r="62" spans="2:17" ht="15.95" customHeight="1" x14ac:dyDescent="0.15">
      <c r="B62" s="6" t="s">
        <v>28</v>
      </c>
    </row>
    <row r="63" spans="2:17" ht="15.95" customHeight="1" x14ac:dyDescent="0.15">
      <c r="B63" s="6" t="s">
        <v>29</v>
      </c>
    </row>
    <row r="64" spans="2:17" ht="15.95" customHeight="1" x14ac:dyDescent="0.15">
      <c r="B64" s="11" t="s">
        <v>16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</row>
    <row r="65" ht="11.1" customHeight="1" x14ac:dyDescent="0.15"/>
  </sheetData>
  <mergeCells count="25">
    <mergeCell ref="D49:K49"/>
    <mergeCell ref="M49:P49"/>
    <mergeCell ref="B7:C8"/>
    <mergeCell ref="B28:C29"/>
    <mergeCell ref="B49:C50"/>
    <mergeCell ref="B30:C30"/>
    <mergeCell ref="B31:C31"/>
    <mergeCell ref="B32:B39"/>
    <mergeCell ref="B40:C40"/>
    <mergeCell ref="B26:C26"/>
    <mergeCell ref="B27:C27"/>
    <mergeCell ref="D28:O28"/>
    <mergeCell ref="I27:J27"/>
    <mergeCell ref="D7:O7"/>
    <mergeCell ref="B9:C9"/>
    <mergeCell ref="B10:C10"/>
    <mergeCell ref="B51:C51"/>
    <mergeCell ref="B52:C52"/>
    <mergeCell ref="B53:B60"/>
    <mergeCell ref="B61:C61"/>
    <mergeCell ref="B6:C6"/>
    <mergeCell ref="B19:C19"/>
    <mergeCell ref="B47:C47"/>
    <mergeCell ref="B48:C48"/>
    <mergeCell ref="B11:B18"/>
  </mergeCells>
  <phoneticPr fontId="1"/>
  <printOptions horizontalCentered="1"/>
  <pageMargins left="0.59055118110236227" right="0.59055118110236227" top="0.78740157480314965" bottom="0.59055118110236227" header="0.31496062992125984" footer="0.11811023622047245"/>
  <pageSetup paperSize="9" fitToHeight="0" orientation="landscape" r:id="rId1"/>
  <rowBreaks count="2" manualBreakCount="2">
    <brk id="22" min="1" max="15" man="1"/>
    <brk id="43" min="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１　当該事業費</vt:lpstr>
      <vt:lpstr>２　事業完了年度、事業完了以降の再整備費</vt:lpstr>
      <vt:lpstr>'１　当該事業費'!Print_Area</vt:lpstr>
      <vt:lpstr>'２　事業完了年度、事業完了以降の再整備費'!Print_Area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小玉　譲</cp:lastModifiedBy>
  <cp:lastPrinted>2018-02-20T04:42:25Z</cp:lastPrinted>
  <dcterms:created xsi:type="dcterms:W3CDTF">2010-06-10T01:56:01Z</dcterms:created>
  <dcterms:modified xsi:type="dcterms:W3CDTF">2018-02-21T02:47:23Z</dcterms:modified>
</cp:coreProperties>
</file>