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C:\Users\高松寛之(TAKAMATSUHiroyu\OneDrive - GSS\ドキュメント\"/>
    </mc:Choice>
  </mc:AlternateContent>
  <xr:revisionPtr revIDLastSave="0" documentId="13_ncr:1_{FC938754-18D7-4183-93E5-7CC8CBA7F58D}" xr6:coauthVersionLast="47" xr6:coauthVersionMax="47" xr10:uidLastSave="{00000000-0000-0000-0000-000000000000}"/>
  <bookViews>
    <workbookView xWindow="-120" yWindow="-120" windowWidth="29040" windowHeight="15990" xr2:uid="{0728D734-430F-40A9-ABE1-B645C297067A}"/>
  </bookViews>
  <sheets>
    <sheet name="様式1" sheetId="3" r:id="rId1"/>
    <sheet name="様式２" sheetId="11" r:id="rId2"/>
    <sheet name="様式４-1" sheetId="5" r:id="rId3"/>
    <sheet name="様式４-２" sheetId="6" r:id="rId4"/>
    <sheet name="様式５" sheetId="7" r:id="rId5"/>
    <sheet name="リスト（編集不可）" sheetId="4" r:id="rId6"/>
  </sheets>
  <externalReferences>
    <externalReference r:id="rId7"/>
  </externalReferences>
  <definedNames>
    <definedName name="_xlnm._FilterDatabase" localSheetId="0" hidden="1">様式1!$A$7:$AT$62</definedName>
    <definedName name="_xlnm._FilterDatabase" localSheetId="2" hidden="1">'様式４-1'!$A$6:$AA$62</definedName>
    <definedName name="_xlnm.Print_Area" localSheetId="0">様式1!$A$1:$AT$77</definedName>
    <definedName name="_xlnm.Print_Area" localSheetId="1">様式２!$A$31:$G$58</definedName>
    <definedName name="_xlnm.Print_Area" localSheetId="2">'様式４-1'!$A$1:$AA$64</definedName>
    <definedName name="_xlnm.Print_Area" localSheetId="3">'様式４-２'!$A$1:$D$16</definedName>
    <definedName name="_xlnm.Print_Area" localSheetId="4">様式５!$A$1:$Q$65</definedName>
    <definedName name="Z_2D0A40D8_FB66_4073_B1E4_E40A40A37F53_.wvu.PrintArea" localSheetId="1" hidden="1">様式２!$A$1:$G$28</definedName>
    <definedName name="沖縄総合事務局">'リスト（編集不可）'!$E$48</definedName>
    <definedName name="管理局">[1]リスト兼マスタ!$A$2:$A$10</definedName>
    <definedName name="関東農政局">'リスト（編集不可）'!$E$9:$E$18</definedName>
    <definedName name="局名">'リスト（編集不可）'!$C$2:$C$10</definedName>
    <definedName name="近畿農政局">'リスト（編集不可）'!$E$26:$E$31</definedName>
    <definedName name="九州農政局">'リスト（編集不可）'!$E$41:$E$47</definedName>
    <definedName name="載せ替え">'リスト（編集不可）'!#REF!</definedName>
    <definedName name="作物区分">'リスト（編集不可）'!$K$2:$K$9</definedName>
    <definedName name="施設区分">'リスト（編集不可）'!$M$2:$M$13</definedName>
    <definedName name="取組主体の種類">'リスト（編集不可）'!$G$2:$G$11</definedName>
    <definedName name="新規">[1]リスト兼マスタ!$O$8:$O$10</definedName>
    <definedName name="新規区分">'リスト（編集不可）'!$O$2:$O$4</definedName>
    <definedName name="成果目標">'リスト（編集不可）'!$Q$2:$Q$11</definedName>
    <definedName name="中国四国農政局">'リスト（編集不可）'!$E$32:$E$40</definedName>
    <definedName name="東海農政局">'リスト（編集不可）'!$E$23:$E$25</definedName>
    <definedName name="東北農政局">'リスト（編集不可）'!$E$3:$E$8</definedName>
    <definedName name="北海道農政事務所">'リスト（編集不可）'!$E$2</definedName>
    <definedName name="北陸農政局">'リスト（編集不可）'!$E$19:$E$22</definedName>
    <definedName name="優先枠">'リスト（編集不可）'!$S$3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3" l="1"/>
  <c r="A7" i="5" s="1"/>
  <c r="AR12" i="3"/>
  <c r="AR9" i="3"/>
  <c r="AR10" i="3"/>
  <c r="AR11" i="3"/>
  <c r="AR8" i="3"/>
  <c r="N64" i="7"/>
  <c r="O64" i="7" s="1"/>
  <c r="M64" i="7"/>
  <c r="L64" i="7"/>
  <c r="K64" i="7"/>
  <c r="J64" i="7"/>
  <c r="I64" i="7"/>
  <c r="H64" i="7"/>
  <c r="G64" i="7"/>
  <c r="F64" i="7"/>
  <c r="E64" i="7"/>
  <c r="D64" i="7"/>
  <c r="C64" i="7"/>
  <c r="B64" i="7"/>
  <c r="N62" i="7"/>
  <c r="O62" i="7" s="1"/>
  <c r="M62" i="7"/>
  <c r="L62" i="7"/>
  <c r="K62" i="7"/>
  <c r="J62" i="7"/>
  <c r="I62" i="7"/>
  <c r="H62" i="7"/>
  <c r="G62" i="7"/>
  <c r="F62" i="7"/>
  <c r="E62" i="7"/>
  <c r="D62" i="7"/>
  <c r="C62" i="7"/>
  <c r="B62" i="7"/>
  <c r="N61" i="7"/>
  <c r="O61" i="7" s="1"/>
  <c r="M61" i="7"/>
  <c r="L61" i="7"/>
  <c r="K61" i="7"/>
  <c r="J61" i="7"/>
  <c r="I61" i="7"/>
  <c r="H61" i="7"/>
  <c r="G61" i="7"/>
  <c r="F61" i="7"/>
  <c r="E61" i="7"/>
  <c r="D61" i="7"/>
  <c r="C61" i="7"/>
  <c r="B61" i="7"/>
  <c r="N60" i="7"/>
  <c r="O60" i="7" s="1"/>
  <c r="M60" i="7"/>
  <c r="L60" i="7"/>
  <c r="K60" i="7"/>
  <c r="J60" i="7"/>
  <c r="I60" i="7"/>
  <c r="H60" i="7"/>
  <c r="G60" i="7"/>
  <c r="F60" i="7"/>
  <c r="E60" i="7"/>
  <c r="D60" i="7"/>
  <c r="C60" i="7"/>
  <c r="B60" i="7"/>
  <c r="N59" i="7"/>
  <c r="O59" i="7" s="1"/>
  <c r="M59" i="7"/>
  <c r="L59" i="7"/>
  <c r="K59" i="7"/>
  <c r="J59" i="7"/>
  <c r="I59" i="7"/>
  <c r="H59" i="7"/>
  <c r="G59" i="7"/>
  <c r="F59" i="7"/>
  <c r="E59" i="7"/>
  <c r="D59" i="7"/>
  <c r="C59" i="7"/>
  <c r="B59" i="7"/>
  <c r="N58" i="7"/>
  <c r="O58" i="7" s="1"/>
  <c r="M58" i="7"/>
  <c r="L58" i="7"/>
  <c r="K58" i="7"/>
  <c r="J58" i="7"/>
  <c r="I58" i="7"/>
  <c r="H58" i="7"/>
  <c r="G58" i="7"/>
  <c r="F58" i="7"/>
  <c r="E58" i="7"/>
  <c r="D58" i="7"/>
  <c r="C58" i="7"/>
  <c r="B58" i="7"/>
  <c r="N57" i="7"/>
  <c r="O57" i="7" s="1"/>
  <c r="M57" i="7"/>
  <c r="L57" i="7"/>
  <c r="K57" i="7"/>
  <c r="J57" i="7"/>
  <c r="I57" i="7"/>
  <c r="H57" i="7"/>
  <c r="G57" i="7"/>
  <c r="F57" i="7"/>
  <c r="E57" i="7"/>
  <c r="D57" i="7"/>
  <c r="C57" i="7"/>
  <c r="B57" i="7"/>
  <c r="N56" i="7"/>
  <c r="O56" i="7" s="1"/>
  <c r="M56" i="7"/>
  <c r="L56" i="7"/>
  <c r="K56" i="7"/>
  <c r="J56" i="7"/>
  <c r="I56" i="7"/>
  <c r="H56" i="7"/>
  <c r="G56" i="7"/>
  <c r="F56" i="7"/>
  <c r="E56" i="7"/>
  <c r="D56" i="7"/>
  <c r="C56" i="7"/>
  <c r="B56" i="7"/>
  <c r="N54" i="7"/>
  <c r="O54" i="7" s="1"/>
  <c r="M54" i="7"/>
  <c r="L54" i="7"/>
  <c r="K54" i="7"/>
  <c r="J54" i="7"/>
  <c r="I54" i="7"/>
  <c r="H54" i="7"/>
  <c r="G54" i="7"/>
  <c r="F54" i="7"/>
  <c r="E54" i="7"/>
  <c r="D54" i="7"/>
  <c r="C54" i="7"/>
  <c r="B54" i="7"/>
  <c r="N53" i="7"/>
  <c r="O53" i="7" s="1"/>
  <c r="M53" i="7"/>
  <c r="L53" i="7"/>
  <c r="K53" i="7"/>
  <c r="J53" i="7"/>
  <c r="I53" i="7"/>
  <c r="H53" i="7"/>
  <c r="G53" i="7"/>
  <c r="F53" i="7"/>
  <c r="E53" i="7"/>
  <c r="D53" i="7"/>
  <c r="C53" i="7"/>
  <c r="B53" i="7"/>
  <c r="N52" i="7"/>
  <c r="O52" i="7" s="1"/>
  <c r="M52" i="7"/>
  <c r="L52" i="7"/>
  <c r="K52" i="7"/>
  <c r="J52" i="7"/>
  <c r="I52" i="7"/>
  <c r="H52" i="7"/>
  <c r="G52" i="7"/>
  <c r="F52" i="7"/>
  <c r="E52" i="7"/>
  <c r="D52" i="7"/>
  <c r="C52" i="7"/>
  <c r="B52" i="7"/>
  <c r="N51" i="7"/>
  <c r="O51" i="7" s="1"/>
  <c r="M51" i="7"/>
  <c r="L51" i="7"/>
  <c r="K51" i="7"/>
  <c r="J51" i="7"/>
  <c r="I51" i="7"/>
  <c r="H51" i="7"/>
  <c r="G51" i="7"/>
  <c r="F51" i="7"/>
  <c r="E51" i="7"/>
  <c r="D51" i="7"/>
  <c r="C51" i="7"/>
  <c r="B51" i="7"/>
  <c r="N50" i="7"/>
  <c r="O50" i="7" s="1"/>
  <c r="M50" i="7"/>
  <c r="L50" i="7"/>
  <c r="K50" i="7"/>
  <c r="J50" i="7"/>
  <c r="I50" i="7"/>
  <c r="H50" i="7"/>
  <c r="G50" i="7"/>
  <c r="F50" i="7"/>
  <c r="E50" i="7"/>
  <c r="D50" i="7"/>
  <c r="C50" i="7"/>
  <c r="B50" i="7"/>
  <c r="N49" i="7"/>
  <c r="O49" i="7" s="1"/>
  <c r="M49" i="7"/>
  <c r="L49" i="7"/>
  <c r="K49" i="7"/>
  <c r="J49" i="7"/>
  <c r="I49" i="7"/>
  <c r="H49" i="7"/>
  <c r="G49" i="7"/>
  <c r="F49" i="7"/>
  <c r="E49" i="7"/>
  <c r="D49" i="7"/>
  <c r="C49" i="7"/>
  <c r="B49" i="7"/>
  <c r="N48" i="7"/>
  <c r="O48" i="7" s="1"/>
  <c r="M48" i="7"/>
  <c r="L48" i="7"/>
  <c r="K48" i="7"/>
  <c r="J48" i="7"/>
  <c r="I48" i="7"/>
  <c r="H48" i="7"/>
  <c r="G48" i="7"/>
  <c r="F48" i="7"/>
  <c r="E48" i="7"/>
  <c r="D48" i="7"/>
  <c r="C48" i="7"/>
  <c r="B48" i="7"/>
  <c r="N47" i="7"/>
  <c r="O47" i="7" s="1"/>
  <c r="M47" i="7"/>
  <c r="L47" i="7"/>
  <c r="K47" i="7"/>
  <c r="J47" i="7"/>
  <c r="I47" i="7"/>
  <c r="H47" i="7"/>
  <c r="G47" i="7"/>
  <c r="F47" i="7"/>
  <c r="E47" i="7"/>
  <c r="D47" i="7"/>
  <c r="C47" i="7"/>
  <c r="B47" i="7"/>
  <c r="N46" i="7"/>
  <c r="O46" i="7" s="1"/>
  <c r="M46" i="7"/>
  <c r="L46" i="7"/>
  <c r="K46" i="7"/>
  <c r="J46" i="7"/>
  <c r="I46" i="7"/>
  <c r="H46" i="7"/>
  <c r="G46" i="7"/>
  <c r="F46" i="7"/>
  <c r="E46" i="7"/>
  <c r="D46" i="7"/>
  <c r="C46" i="7"/>
  <c r="B46" i="7"/>
  <c r="N44" i="7"/>
  <c r="O44" i="7" s="1"/>
  <c r="M44" i="7"/>
  <c r="L44" i="7"/>
  <c r="K44" i="7"/>
  <c r="J44" i="7"/>
  <c r="I44" i="7"/>
  <c r="H44" i="7"/>
  <c r="G44" i="7"/>
  <c r="F44" i="7"/>
  <c r="E44" i="7"/>
  <c r="D44" i="7"/>
  <c r="C44" i="7"/>
  <c r="B44" i="7"/>
  <c r="N43" i="7"/>
  <c r="O43" i="7" s="1"/>
  <c r="M43" i="7"/>
  <c r="L43" i="7"/>
  <c r="K43" i="7"/>
  <c r="J43" i="7"/>
  <c r="I43" i="7"/>
  <c r="H43" i="7"/>
  <c r="G43" i="7"/>
  <c r="F43" i="7"/>
  <c r="E43" i="7"/>
  <c r="D43" i="7"/>
  <c r="C43" i="7"/>
  <c r="B43" i="7"/>
  <c r="N42" i="7"/>
  <c r="O42" i="7" s="1"/>
  <c r="M42" i="7"/>
  <c r="L42" i="7"/>
  <c r="K42" i="7"/>
  <c r="J42" i="7"/>
  <c r="I42" i="7"/>
  <c r="H42" i="7"/>
  <c r="G42" i="7"/>
  <c r="F42" i="7"/>
  <c r="E42" i="7"/>
  <c r="D42" i="7"/>
  <c r="C42" i="7"/>
  <c r="B42" i="7"/>
  <c r="N41" i="7"/>
  <c r="O41" i="7" s="1"/>
  <c r="M41" i="7"/>
  <c r="L41" i="7"/>
  <c r="K41" i="7"/>
  <c r="J41" i="7"/>
  <c r="I41" i="7"/>
  <c r="H41" i="7"/>
  <c r="G41" i="7"/>
  <c r="F41" i="7"/>
  <c r="E41" i="7"/>
  <c r="D41" i="7"/>
  <c r="C41" i="7"/>
  <c r="B41" i="7"/>
  <c r="N40" i="7"/>
  <c r="O40" i="7" s="1"/>
  <c r="M40" i="7"/>
  <c r="L40" i="7"/>
  <c r="K40" i="7"/>
  <c r="J40" i="7"/>
  <c r="I40" i="7"/>
  <c r="H40" i="7"/>
  <c r="G40" i="7"/>
  <c r="F40" i="7"/>
  <c r="E40" i="7"/>
  <c r="D40" i="7"/>
  <c r="C40" i="7"/>
  <c r="B40" i="7"/>
  <c r="N39" i="7"/>
  <c r="O39" i="7" s="1"/>
  <c r="M39" i="7"/>
  <c r="L39" i="7"/>
  <c r="K39" i="7"/>
  <c r="J39" i="7"/>
  <c r="I39" i="7"/>
  <c r="H39" i="7"/>
  <c r="G39" i="7"/>
  <c r="F39" i="7"/>
  <c r="E39" i="7"/>
  <c r="D39" i="7"/>
  <c r="C39" i="7"/>
  <c r="B39" i="7"/>
  <c r="N37" i="7"/>
  <c r="O37" i="7" s="1"/>
  <c r="M37" i="7"/>
  <c r="L37" i="7"/>
  <c r="K37" i="7"/>
  <c r="J37" i="7"/>
  <c r="I37" i="7"/>
  <c r="H37" i="7"/>
  <c r="G37" i="7"/>
  <c r="F37" i="7"/>
  <c r="E37" i="7"/>
  <c r="D37" i="7"/>
  <c r="C37" i="7"/>
  <c r="B37" i="7"/>
  <c r="N36" i="7"/>
  <c r="O36" i="7" s="1"/>
  <c r="M36" i="7"/>
  <c r="L36" i="7"/>
  <c r="K36" i="7"/>
  <c r="J36" i="7"/>
  <c r="I36" i="7"/>
  <c r="H36" i="7"/>
  <c r="G36" i="7"/>
  <c r="F36" i="7"/>
  <c r="E36" i="7"/>
  <c r="D36" i="7"/>
  <c r="C36" i="7"/>
  <c r="B36" i="7"/>
  <c r="N35" i="7"/>
  <c r="O35" i="7" s="1"/>
  <c r="M35" i="7"/>
  <c r="L35" i="7"/>
  <c r="K35" i="7"/>
  <c r="J35" i="7"/>
  <c r="I35" i="7"/>
  <c r="H35" i="7"/>
  <c r="G35" i="7"/>
  <c r="F35" i="7"/>
  <c r="E35" i="7"/>
  <c r="D35" i="7"/>
  <c r="C35" i="7"/>
  <c r="B35" i="7"/>
  <c r="N33" i="7"/>
  <c r="O33" i="7" s="1"/>
  <c r="M33" i="7"/>
  <c r="L33" i="7"/>
  <c r="K33" i="7"/>
  <c r="J33" i="7"/>
  <c r="I33" i="7"/>
  <c r="H33" i="7"/>
  <c r="G33" i="7"/>
  <c r="F33" i="7"/>
  <c r="E33" i="7"/>
  <c r="D33" i="7"/>
  <c r="C33" i="7"/>
  <c r="B33" i="7"/>
  <c r="N32" i="7"/>
  <c r="O32" i="7" s="1"/>
  <c r="M32" i="7"/>
  <c r="L32" i="7"/>
  <c r="K32" i="7"/>
  <c r="J32" i="7"/>
  <c r="I32" i="7"/>
  <c r="H32" i="7"/>
  <c r="G32" i="7"/>
  <c r="F32" i="7"/>
  <c r="E32" i="7"/>
  <c r="D32" i="7"/>
  <c r="C32" i="7"/>
  <c r="B32" i="7"/>
  <c r="N31" i="7"/>
  <c r="O31" i="7" s="1"/>
  <c r="M31" i="7"/>
  <c r="L31" i="7"/>
  <c r="K31" i="7"/>
  <c r="J31" i="7"/>
  <c r="I31" i="7"/>
  <c r="H31" i="7"/>
  <c r="G31" i="7"/>
  <c r="F31" i="7"/>
  <c r="E31" i="7"/>
  <c r="D31" i="7"/>
  <c r="C31" i="7"/>
  <c r="B31" i="7"/>
  <c r="N30" i="7"/>
  <c r="O30" i="7" s="1"/>
  <c r="M30" i="7"/>
  <c r="L30" i="7"/>
  <c r="K30" i="7"/>
  <c r="J30" i="7"/>
  <c r="I30" i="7"/>
  <c r="H30" i="7"/>
  <c r="G30" i="7"/>
  <c r="F30" i="7"/>
  <c r="E30" i="7"/>
  <c r="D30" i="7"/>
  <c r="C30" i="7"/>
  <c r="B30" i="7"/>
  <c r="N28" i="7"/>
  <c r="O28" i="7" s="1"/>
  <c r="M28" i="7"/>
  <c r="L28" i="7"/>
  <c r="K28" i="7"/>
  <c r="J28" i="7"/>
  <c r="I28" i="7"/>
  <c r="H28" i="7"/>
  <c r="G28" i="7"/>
  <c r="F28" i="7"/>
  <c r="E28" i="7"/>
  <c r="D28" i="7"/>
  <c r="C28" i="7"/>
  <c r="B28" i="7"/>
  <c r="N27" i="7"/>
  <c r="O27" i="7" s="1"/>
  <c r="M27" i="7"/>
  <c r="L27" i="7"/>
  <c r="K27" i="7"/>
  <c r="J27" i="7"/>
  <c r="I27" i="7"/>
  <c r="H27" i="7"/>
  <c r="G27" i="7"/>
  <c r="F27" i="7"/>
  <c r="E27" i="7"/>
  <c r="D27" i="7"/>
  <c r="C27" i="7"/>
  <c r="B27" i="7"/>
  <c r="N26" i="7"/>
  <c r="O26" i="7" s="1"/>
  <c r="M26" i="7"/>
  <c r="L26" i="7"/>
  <c r="K26" i="7"/>
  <c r="J26" i="7"/>
  <c r="I26" i="7"/>
  <c r="H26" i="7"/>
  <c r="G26" i="7"/>
  <c r="F26" i="7"/>
  <c r="E26" i="7"/>
  <c r="D26" i="7"/>
  <c r="C26" i="7"/>
  <c r="B26" i="7"/>
  <c r="N25" i="7"/>
  <c r="O25" i="7" s="1"/>
  <c r="M25" i="7"/>
  <c r="L25" i="7"/>
  <c r="K25" i="7"/>
  <c r="J25" i="7"/>
  <c r="I25" i="7"/>
  <c r="H25" i="7"/>
  <c r="G25" i="7"/>
  <c r="F25" i="7"/>
  <c r="E25" i="7"/>
  <c r="D25" i="7"/>
  <c r="C25" i="7"/>
  <c r="B25" i="7"/>
  <c r="N24" i="7"/>
  <c r="O24" i="7" s="1"/>
  <c r="M24" i="7"/>
  <c r="L24" i="7"/>
  <c r="K24" i="7"/>
  <c r="J24" i="7"/>
  <c r="I24" i="7"/>
  <c r="H24" i="7"/>
  <c r="G24" i="7"/>
  <c r="F24" i="7"/>
  <c r="E24" i="7"/>
  <c r="D24" i="7"/>
  <c r="C24" i="7"/>
  <c r="B24" i="7"/>
  <c r="N23" i="7"/>
  <c r="O23" i="7" s="1"/>
  <c r="M23" i="7"/>
  <c r="L23" i="7"/>
  <c r="K23" i="7"/>
  <c r="J23" i="7"/>
  <c r="I23" i="7"/>
  <c r="H23" i="7"/>
  <c r="G23" i="7"/>
  <c r="F23" i="7"/>
  <c r="E23" i="7"/>
  <c r="D23" i="7"/>
  <c r="C23" i="7"/>
  <c r="B23" i="7"/>
  <c r="N22" i="7"/>
  <c r="O22" i="7" s="1"/>
  <c r="M22" i="7"/>
  <c r="L22" i="7"/>
  <c r="K22" i="7"/>
  <c r="J22" i="7"/>
  <c r="I22" i="7"/>
  <c r="H22" i="7"/>
  <c r="G22" i="7"/>
  <c r="F22" i="7"/>
  <c r="E22" i="7"/>
  <c r="D22" i="7"/>
  <c r="C22" i="7"/>
  <c r="B22" i="7"/>
  <c r="N21" i="7"/>
  <c r="O21" i="7" s="1"/>
  <c r="M21" i="7"/>
  <c r="L21" i="7"/>
  <c r="K21" i="7"/>
  <c r="J21" i="7"/>
  <c r="I21" i="7"/>
  <c r="H21" i="7"/>
  <c r="G21" i="7"/>
  <c r="F21" i="7"/>
  <c r="E21" i="7"/>
  <c r="D21" i="7"/>
  <c r="C21" i="7"/>
  <c r="B21" i="7"/>
  <c r="N20" i="7"/>
  <c r="O20" i="7" s="1"/>
  <c r="M20" i="7"/>
  <c r="L20" i="7"/>
  <c r="K20" i="7"/>
  <c r="J20" i="7"/>
  <c r="I20" i="7"/>
  <c r="H20" i="7"/>
  <c r="G20" i="7"/>
  <c r="F20" i="7"/>
  <c r="E20" i="7"/>
  <c r="D20" i="7"/>
  <c r="C20" i="7"/>
  <c r="B20" i="7"/>
  <c r="N19" i="7"/>
  <c r="O19" i="7" s="1"/>
  <c r="M19" i="7"/>
  <c r="L19" i="7"/>
  <c r="K19" i="7"/>
  <c r="J19" i="7"/>
  <c r="I19" i="7"/>
  <c r="H19" i="7"/>
  <c r="G19" i="7"/>
  <c r="F19" i="7"/>
  <c r="E19" i="7"/>
  <c r="D19" i="7"/>
  <c r="C19" i="7"/>
  <c r="B19" i="7"/>
  <c r="N17" i="7"/>
  <c r="O17" i="7" s="1"/>
  <c r="M17" i="7"/>
  <c r="L17" i="7"/>
  <c r="K17" i="7"/>
  <c r="J17" i="7"/>
  <c r="I17" i="7"/>
  <c r="H17" i="7"/>
  <c r="G17" i="7"/>
  <c r="F17" i="7"/>
  <c r="E17" i="7"/>
  <c r="D17" i="7"/>
  <c r="C17" i="7"/>
  <c r="B17" i="7"/>
  <c r="N16" i="7"/>
  <c r="O16" i="7" s="1"/>
  <c r="M16" i="7"/>
  <c r="L16" i="7"/>
  <c r="K16" i="7"/>
  <c r="J16" i="7"/>
  <c r="I16" i="7"/>
  <c r="H16" i="7"/>
  <c r="G16" i="7"/>
  <c r="F16" i="7"/>
  <c r="E16" i="7"/>
  <c r="D16" i="7"/>
  <c r="C16" i="7"/>
  <c r="B16" i="7"/>
  <c r="N15" i="7"/>
  <c r="O15" i="7" s="1"/>
  <c r="M15" i="7"/>
  <c r="L15" i="7"/>
  <c r="K15" i="7"/>
  <c r="J15" i="7"/>
  <c r="I15" i="7"/>
  <c r="H15" i="7"/>
  <c r="G15" i="7"/>
  <c r="F15" i="7"/>
  <c r="E15" i="7"/>
  <c r="D15" i="7"/>
  <c r="C15" i="7"/>
  <c r="B15" i="7"/>
  <c r="N14" i="7"/>
  <c r="O14" i="7" s="1"/>
  <c r="M14" i="7"/>
  <c r="L14" i="7"/>
  <c r="K14" i="7"/>
  <c r="J14" i="7"/>
  <c r="I14" i="7"/>
  <c r="H14" i="7"/>
  <c r="G14" i="7"/>
  <c r="F14" i="7"/>
  <c r="E14" i="7"/>
  <c r="D14" i="7"/>
  <c r="C14" i="7"/>
  <c r="B14" i="7"/>
  <c r="N13" i="7"/>
  <c r="O13" i="7" s="1"/>
  <c r="M13" i="7"/>
  <c r="L13" i="7"/>
  <c r="K13" i="7"/>
  <c r="J13" i="7"/>
  <c r="I13" i="7"/>
  <c r="H13" i="7"/>
  <c r="G13" i="7"/>
  <c r="F13" i="7"/>
  <c r="E13" i="7"/>
  <c r="D13" i="7"/>
  <c r="C13" i="7"/>
  <c r="B13" i="7"/>
  <c r="N12" i="7"/>
  <c r="O12" i="7" s="1"/>
  <c r="M12" i="7"/>
  <c r="L12" i="7"/>
  <c r="K12" i="7"/>
  <c r="J12" i="7"/>
  <c r="I12" i="7"/>
  <c r="H12" i="7"/>
  <c r="G12" i="7"/>
  <c r="F12" i="7"/>
  <c r="E12" i="7"/>
  <c r="D12" i="7"/>
  <c r="C12" i="7"/>
  <c r="B12" i="7"/>
  <c r="N11" i="7"/>
  <c r="O11" i="7" s="1"/>
  <c r="M11" i="7"/>
  <c r="L11" i="7"/>
  <c r="K11" i="7"/>
  <c r="J11" i="7"/>
  <c r="I11" i="7"/>
  <c r="H11" i="7"/>
  <c r="G11" i="7"/>
  <c r="E11" i="7"/>
  <c r="D11" i="7"/>
  <c r="C11" i="7"/>
  <c r="F11" i="7"/>
  <c r="B11" i="7"/>
  <c r="D57" i="11"/>
  <c r="D40" i="11"/>
  <c r="D22" i="11"/>
  <c r="D27" i="11" s="1"/>
  <c r="D10" i="11"/>
  <c r="AR13" i="3" l="1"/>
  <c r="K13" i="3"/>
  <c r="J13" i="3"/>
  <c r="A37" i="3"/>
  <c r="AR37" i="3" s="1"/>
  <c r="A38" i="3"/>
  <c r="AR38" i="3" s="1"/>
  <c r="A39" i="3"/>
  <c r="AR39" i="3" s="1"/>
  <c r="A40" i="3"/>
  <c r="AR40" i="3" s="1"/>
  <c r="A41" i="3"/>
  <c r="AR41" i="3" s="1"/>
  <c r="A42" i="3"/>
  <c r="AR42" i="3" s="1"/>
  <c r="A43" i="3"/>
  <c r="AR43" i="3" s="1"/>
  <c r="A44" i="3"/>
  <c r="AR44" i="3" s="1"/>
  <c r="A45" i="3"/>
  <c r="AR45" i="3" s="1"/>
  <c r="A46" i="3"/>
  <c r="AR46" i="3" s="1"/>
  <c r="A47" i="3"/>
  <c r="AR47" i="3" s="1"/>
  <c r="A48" i="3"/>
  <c r="AR48" i="3" s="1"/>
  <c r="A49" i="3"/>
  <c r="AR49" i="3" s="1"/>
  <c r="A50" i="3"/>
  <c r="AR50" i="3" s="1"/>
  <c r="A51" i="3"/>
  <c r="AR51" i="3" s="1"/>
  <c r="A52" i="3"/>
  <c r="AR52" i="3" s="1"/>
  <c r="A53" i="3"/>
  <c r="AR53" i="3" s="1"/>
  <c r="A54" i="3"/>
  <c r="AR54" i="3" s="1"/>
  <c r="A55" i="3"/>
  <c r="AR55" i="3" s="1"/>
  <c r="A56" i="3"/>
  <c r="AR56" i="3" s="1"/>
  <c r="A57" i="3"/>
  <c r="AR57" i="3" s="1"/>
  <c r="A58" i="3"/>
  <c r="AR58" i="3" s="1"/>
  <c r="A59" i="3"/>
  <c r="AR59" i="3" s="1"/>
  <c r="A60" i="3"/>
  <c r="AR60" i="3" s="1"/>
  <c r="A61" i="3"/>
  <c r="AR61" i="3" s="1"/>
  <c r="A62" i="3"/>
  <c r="AR62" i="3" s="1"/>
  <c r="O36" i="5"/>
  <c r="AA36" i="5"/>
  <c r="O37" i="5"/>
  <c r="AA37" i="5"/>
  <c r="O38" i="5"/>
  <c r="AA38" i="5"/>
  <c r="O39" i="5"/>
  <c r="AA39" i="5"/>
  <c r="O40" i="5"/>
  <c r="AA40" i="5"/>
  <c r="O41" i="5"/>
  <c r="AA41" i="5"/>
  <c r="O42" i="5"/>
  <c r="AA42" i="5"/>
  <c r="O43" i="5"/>
  <c r="AA43" i="5"/>
  <c r="O44" i="5"/>
  <c r="AA44" i="5"/>
  <c r="O45" i="5"/>
  <c r="AA45" i="5"/>
  <c r="O46" i="5"/>
  <c r="AA46" i="5"/>
  <c r="O47" i="5"/>
  <c r="AA47" i="5"/>
  <c r="O48" i="5"/>
  <c r="AA48" i="5"/>
  <c r="O49" i="5"/>
  <c r="AA49" i="5"/>
  <c r="O50" i="5"/>
  <c r="AA50" i="5"/>
  <c r="O51" i="5"/>
  <c r="AA51" i="5"/>
  <c r="O52" i="5"/>
  <c r="AA52" i="5"/>
  <c r="O53" i="5"/>
  <c r="AA53" i="5"/>
  <c r="O54" i="5"/>
  <c r="AA54" i="5"/>
  <c r="O55" i="5"/>
  <c r="AA55" i="5"/>
  <c r="AA56" i="5"/>
  <c r="AA35" i="5"/>
  <c r="AA34" i="5"/>
  <c r="AA33" i="5"/>
  <c r="AA32" i="5"/>
  <c r="AA31" i="5"/>
  <c r="AA30" i="5"/>
  <c r="AA29" i="5"/>
  <c r="AA28" i="5"/>
  <c r="AA27" i="5"/>
  <c r="AA26" i="5"/>
  <c r="AA25" i="5"/>
  <c r="AA24" i="5"/>
  <c r="AA23" i="5"/>
  <c r="AA22" i="5"/>
  <c r="AA21" i="5"/>
  <c r="AA20" i="5"/>
  <c r="AA19" i="5"/>
  <c r="AA18" i="5"/>
  <c r="AA17" i="5"/>
  <c r="AA16" i="5"/>
  <c r="AA15" i="5"/>
  <c r="AA14" i="5"/>
  <c r="AA13" i="5"/>
  <c r="AA12" i="5"/>
  <c r="AA11" i="5"/>
  <c r="AA10" i="5"/>
  <c r="AA9" i="5"/>
  <c r="AA8" i="5"/>
  <c r="AA7" i="5"/>
  <c r="O8" i="5"/>
  <c r="O9" i="5"/>
  <c r="O10" i="5"/>
  <c r="O11" i="5"/>
  <c r="O12" i="5"/>
  <c r="O13" i="5"/>
  <c r="O14" i="5"/>
  <c r="O15" i="5"/>
  <c r="O16" i="5"/>
  <c r="O17" i="5"/>
  <c r="O18" i="5"/>
  <c r="O19" i="5"/>
  <c r="O20" i="5"/>
  <c r="O21" i="5"/>
  <c r="O22" i="5"/>
  <c r="O23" i="5"/>
  <c r="O24" i="5"/>
  <c r="O25" i="5"/>
  <c r="O26" i="5"/>
  <c r="O27" i="5"/>
  <c r="O28" i="5"/>
  <c r="O29" i="5"/>
  <c r="O30" i="5"/>
  <c r="O31" i="5"/>
  <c r="O32" i="5"/>
  <c r="O33" i="5"/>
  <c r="O34" i="5"/>
  <c r="O35" i="5"/>
  <c r="O56" i="5"/>
  <c r="O7" i="5"/>
  <c r="A14" i="3"/>
  <c r="AR14" i="3" s="1"/>
  <c r="A15" i="3"/>
  <c r="AR15" i="3" s="1"/>
  <c r="A16" i="3"/>
  <c r="AR16" i="3" s="1"/>
  <c r="A17" i="3"/>
  <c r="AR17" i="3" s="1"/>
  <c r="A18" i="3"/>
  <c r="AR18" i="3" s="1"/>
  <c r="A19" i="3"/>
  <c r="AR19" i="3" s="1"/>
  <c r="A20" i="3"/>
  <c r="AR20" i="3" s="1"/>
  <c r="A21" i="3"/>
  <c r="AR21" i="3" s="1"/>
  <c r="A22" i="3"/>
  <c r="AR22" i="3" s="1"/>
  <c r="A23" i="3"/>
  <c r="AR23" i="3" s="1"/>
  <c r="A24" i="3"/>
  <c r="AR24" i="3" s="1"/>
  <c r="A25" i="3"/>
  <c r="AR25" i="3" s="1"/>
  <c r="A26" i="3"/>
  <c r="AR26" i="3" s="1"/>
  <c r="A27" i="3"/>
  <c r="AR27" i="3" s="1"/>
  <c r="A28" i="3"/>
  <c r="AR28" i="3" s="1"/>
  <c r="A29" i="3"/>
  <c r="AR29" i="3" s="1"/>
  <c r="A30" i="3"/>
  <c r="AR30" i="3" s="1"/>
  <c r="A31" i="3"/>
  <c r="AR31" i="3" s="1"/>
  <c r="A32" i="3"/>
  <c r="AR32" i="3" s="1"/>
  <c r="A33" i="3"/>
  <c r="AR33" i="3" s="1"/>
  <c r="A34" i="3"/>
  <c r="AR34" i="3" s="1"/>
  <c r="A35" i="3"/>
  <c r="AR35" i="3" s="1"/>
  <c r="A36" i="3"/>
  <c r="AR36" i="3" s="1"/>
  <c r="P11" i="7"/>
  <c r="Q11" i="7"/>
  <c r="P12" i="7"/>
  <c r="Q12" i="7"/>
  <c r="P13" i="7"/>
  <c r="Q13" i="7"/>
  <c r="P14" i="7"/>
  <c r="Q14" i="7"/>
  <c r="P15" i="7"/>
  <c r="Q15" i="7"/>
  <c r="P16" i="7"/>
  <c r="Q16" i="7"/>
  <c r="P17" i="7"/>
  <c r="Q17" i="7"/>
  <c r="B18" i="7"/>
  <c r="C18" i="7"/>
  <c r="D18" i="7"/>
  <c r="H18" i="7"/>
  <c r="I18" i="7"/>
  <c r="J18" i="7"/>
  <c r="K18" i="7"/>
  <c r="L18" i="7"/>
  <c r="M18" i="7"/>
  <c r="N18" i="7"/>
  <c r="O18" i="7"/>
  <c r="P19" i="7"/>
  <c r="Q19" i="7"/>
  <c r="P20" i="7"/>
  <c r="Q20" i="7"/>
  <c r="P21" i="7"/>
  <c r="Q21" i="7"/>
  <c r="P22" i="7"/>
  <c r="Q22" i="7"/>
  <c r="P23" i="7"/>
  <c r="Q23" i="7"/>
  <c r="P24" i="7"/>
  <c r="Q24" i="7"/>
  <c r="P25" i="7"/>
  <c r="Q25" i="7"/>
  <c r="P26" i="7"/>
  <c r="Q26" i="7"/>
  <c r="P27" i="7"/>
  <c r="Q27" i="7"/>
  <c r="P28" i="7"/>
  <c r="Q28" i="7"/>
  <c r="B29" i="7"/>
  <c r="C29" i="7"/>
  <c r="D29" i="7"/>
  <c r="H29" i="7"/>
  <c r="I29" i="7"/>
  <c r="J29" i="7"/>
  <c r="K29" i="7"/>
  <c r="L29" i="7"/>
  <c r="M29" i="7"/>
  <c r="N29" i="7"/>
  <c r="O29" i="7"/>
  <c r="P30" i="7"/>
  <c r="Q30" i="7"/>
  <c r="P31" i="7"/>
  <c r="Q31" i="7"/>
  <c r="P32" i="7"/>
  <c r="Q32" i="7"/>
  <c r="P33" i="7"/>
  <c r="Q33" i="7"/>
  <c r="B34" i="7"/>
  <c r="C34" i="7"/>
  <c r="D34" i="7"/>
  <c r="H34" i="7"/>
  <c r="I34" i="7"/>
  <c r="J34" i="7"/>
  <c r="K34" i="7"/>
  <c r="L34" i="7"/>
  <c r="M34" i="7"/>
  <c r="N34" i="7"/>
  <c r="O34" i="7"/>
  <c r="P35" i="7"/>
  <c r="Q35" i="7"/>
  <c r="P36" i="7"/>
  <c r="Q36" i="7"/>
  <c r="P37" i="7"/>
  <c r="Q37" i="7"/>
  <c r="B38" i="7"/>
  <c r="C38" i="7"/>
  <c r="D38" i="7"/>
  <c r="H38" i="7"/>
  <c r="I38" i="7"/>
  <c r="J38" i="7"/>
  <c r="K38" i="7"/>
  <c r="L38" i="7"/>
  <c r="M38" i="7"/>
  <c r="N38" i="7"/>
  <c r="O38" i="7"/>
  <c r="P39" i="7"/>
  <c r="Q39" i="7"/>
  <c r="P40" i="7"/>
  <c r="Q40" i="7"/>
  <c r="P41" i="7"/>
  <c r="Q41" i="7"/>
  <c r="P42" i="7"/>
  <c r="Q42" i="7"/>
  <c r="P43" i="7"/>
  <c r="Q43" i="7"/>
  <c r="P44" i="7"/>
  <c r="Q44" i="7"/>
  <c r="B45" i="7"/>
  <c r="C45" i="7"/>
  <c r="D45" i="7"/>
  <c r="H45" i="7"/>
  <c r="I45" i="7"/>
  <c r="J45" i="7"/>
  <c r="K45" i="7"/>
  <c r="L45" i="7"/>
  <c r="M45" i="7"/>
  <c r="N45" i="7"/>
  <c r="O45" i="7"/>
  <c r="P46" i="7"/>
  <c r="Q46" i="7"/>
  <c r="P47" i="7"/>
  <c r="Q47" i="7"/>
  <c r="P48" i="7"/>
  <c r="Q48" i="7"/>
  <c r="P49" i="7"/>
  <c r="Q49" i="7"/>
  <c r="P50" i="7"/>
  <c r="Q50" i="7"/>
  <c r="P51" i="7"/>
  <c r="Q51" i="7"/>
  <c r="P52" i="7"/>
  <c r="Q52" i="7"/>
  <c r="P53" i="7"/>
  <c r="Q53" i="7"/>
  <c r="P54" i="7"/>
  <c r="Q54" i="7"/>
  <c r="B55" i="7"/>
  <c r="C55" i="7"/>
  <c r="D55" i="7"/>
  <c r="H55" i="7"/>
  <c r="I55" i="7"/>
  <c r="J55" i="7"/>
  <c r="K55" i="7"/>
  <c r="L55" i="7"/>
  <c r="M55" i="7"/>
  <c r="N55" i="7"/>
  <c r="O55" i="7"/>
  <c r="P56" i="7"/>
  <c r="Q56" i="7"/>
  <c r="P57" i="7"/>
  <c r="Q57" i="7"/>
  <c r="P58" i="7"/>
  <c r="Q58" i="7"/>
  <c r="P59" i="7"/>
  <c r="Q59" i="7"/>
  <c r="P60" i="7"/>
  <c r="Q60" i="7"/>
  <c r="P61" i="7"/>
  <c r="Q61" i="7"/>
  <c r="P62" i="7"/>
  <c r="Q62" i="7"/>
  <c r="B63" i="7"/>
  <c r="C63" i="7"/>
  <c r="D63" i="7"/>
  <c r="H63" i="7"/>
  <c r="I63" i="7"/>
  <c r="J63" i="7"/>
  <c r="K63" i="7"/>
  <c r="L63" i="7"/>
  <c r="M63" i="7"/>
  <c r="N63" i="7"/>
  <c r="O63" i="7"/>
  <c r="P64" i="7"/>
  <c r="Q64" i="7"/>
  <c r="AE42" i="3" l="1"/>
  <c r="AF42" i="3"/>
  <c r="AG42" i="3"/>
  <c r="AH42" i="3"/>
  <c r="AI42" i="3"/>
  <c r="AJ42" i="3"/>
  <c r="AI20" i="3"/>
  <c r="AJ20" i="3"/>
  <c r="AE20" i="3"/>
  <c r="AF20" i="3"/>
  <c r="AG20" i="3"/>
  <c r="AH20" i="3"/>
  <c r="AE41" i="3"/>
  <c r="AF41" i="3"/>
  <c r="AG41" i="3"/>
  <c r="AH41" i="3"/>
  <c r="AI41" i="3"/>
  <c r="AJ41" i="3"/>
  <c r="AG35" i="3"/>
  <c r="AH35" i="3"/>
  <c r="AI35" i="3"/>
  <c r="AJ35" i="3"/>
  <c r="AE35" i="3"/>
  <c r="AF35" i="3"/>
  <c r="AG27" i="3"/>
  <c r="AH27" i="3"/>
  <c r="AI27" i="3"/>
  <c r="AJ27" i="3"/>
  <c r="AE27" i="3"/>
  <c r="AF27" i="3"/>
  <c r="AG19" i="3"/>
  <c r="AH19" i="3"/>
  <c r="AI19" i="3"/>
  <c r="AJ19" i="3"/>
  <c r="AE19" i="3"/>
  <c r="AF19" i="3"/>
  <c r="AI56" i="3"/>
  <c r="AJ56" i="3"/>
  <c r="AE56" i="3"/>
  <c r="AF56" i="3"/>
  <c r="AG56" i="3"/>
  <c r="AH56" i="3"/>
  <c r="AI48" i="3"/>
  <c r="AJ48" i="3"/>
  <c r="AE48" i="3"/>
  <c r="AF48" i="3"/>
  <c r="AG48" i="3"/>
  <c r="AH48" i="3"/>
  <c r="AI40" i="3"/>
  <c r="AJ40" i="3"/>
  <c r="AE40" i="3"/>
  <c r="AF40" i="3"/>
  <c r="AG40" i="3"/>
  <c r="AH40" i="3"/>
  <c r="AE34" i="3"/>
  <c r="AF34" i="3"/>
  <c r="AG34" i="3"/>
  <c r="AH34" i="3"/>
  <c r="AI34" i="3"/>
  <c r="AJ34" i="3"/>
  <c r="AE26" i="3"/>
  <c r="AF26" i="3"/>
  <c r="AG26" i="3"/>
  <c r="AH26" i="3"/>
  <c r="AI26" i="3"/>
  <c r="AJ26" i="3"/>
  <c r="AE18" i="3"/>
  <c r="AF18" i="3"/>
  <c r="AG18" i="3"/>
  <c r="AH18" i="3"/>
  <c r="AI18" i="3"/>
  <c r="AJ18" i="3"/>
  <c r="AG55" i="3"/>
  <c r="AH55" i="3"/>
  <c r="AI55" i="3"/>
  <c r="AJ55" i="3"/>
  <c r="AE55" i="3"/>
  <c r="AF55" i="3"/>
  <c r="AG47" i="3"/>
  <c r="AH47" i="3"/>
  <c r="AI47" i="3"/>
  <c r="AJ47" i="3"/>
  <c r="AE47" i="3"/>
  <c r="AF47" i="3"/>
  <c r="AG39" i="3"/>
  <c r="AH39" i="3"/>
  <c r="AI39" i="3"/>
  <c r="AJ39" i="3"/>
  <c r="AE39" i="3"/>
  <c r="AF39" i="3"/>
  <c r="AE33" i="3"/>
  <c r="AF33" i="3"/>
  <c r="AG33" i="3"/>
  <c r="AH33" i="3"/>
  <c r="AI33" i="3"/>
  <c r="AJ33" i="3"/>
  <c r="AE25" i="3"/>
  <c r="AF25" i="3"/>
  <c r="AG25" i="3"/>
  <c r="AH25" i="3"/>
  <c r="AI25" i="3"/>
  <c r="AJ25" i="3"/>
  <c r="AE17" i="3"/>
  <c r="AF17" i="3"/>
  <c r="AG17" i="3"/>
  <c r="AH17" i="3"/>
  <c r="AI17" i="3"/>
  <c r="AJ17" i="3"/>
  <c r="AE62" i="3"/>
  <c r="AF62" i="3"/>
  <c r="AG62" i="3"/>
  <c r="AH62" i="3"/>
  <c r="AI62" i="3"/>
  <c r="AJ62" i="3"/>
  <c r="AE54" i="3"/>
  <c r="AF54" i="3"/>
  <c r="AG54" i="3"/>
  <c r="AH54" i="3"/>
  <c r="AI54" i="3"/>
  <c r="AJ54" i="3"/>
  <c r="AE46" i="3"/>
  <c r="AF46" i="3"/>
  <c r="AG46" i="3"/>
  <c r="AH46" i="3"/>
  <c r="AI46" i="3"/>
  <c r="AJ46" i="3"/>
  <c r="AE38" i="3"/>
  <c r="AF38" i="3"/>
  <c r="AG38" i="3"/>
  <c r="AH38" i="3"/>
  <c r="AI38" i="3"/>
  <c r="AJ38" i="3"/>
  <c r="AE21" i="3"/>
  <c r="AF21" i="3"/>
  <c r="AG21" i="3"/>
  <c r="AH21" i="3"/>
  <c r="AI21" i="3"/>
  <c r="AJ21" i="3"/>
  <c r="AE58" i="3"/>
  <c r="AF58" i="3"/>
  <c r="AG58" i="3"/>
  <c r="AH58" i="3"/>
  <c r="AI58" i="3"/>
  <c r="AJ58" i="3"/>
  <c r="AE57" i="3"/>
  <c r="AF57" i="3"/>
  <c r="AG57" i="3"/>
  <c r="AH57" i="3"/>
  <c r="AI57" i="3"/>
  <c r="AJ57" i="3"/>
  <c r="AI24" i="3"/>
  <c r="AJ24" i="3"/>
  <c r="AE24" i="3"/>
  <c r="AF24" i="3"/>
  <c r="AG24" i="3"/>
  <c r="AH24" i="3"/>
  <c r="AE61" i="3"/>
  <c r="AF61" i="3"/>
  <c r="AG61" i="3"/>
  <c r="AH61" i="3"/>
  <c r="AI61" i="3"/>
  <c r="AJ61" i="3"/>
  <c r="AE45" i="3"/>
  <c r="AF45" i="3"/>
  <c r="AG45" i="3"/>
  <c r="AH45" i="3"/>
  <c r="AI45" i="3"/>
  <c r="AJ45" i="3"/>
  <c r="AE37" i="3"/>
  <c r="AF37" i="3"/>
  <c r="AG37" i="3"/>
  <c r="AH37" i="3"/>
  <c r="AI37" i="3"/>
  <c r="AJ37" i="3"/>
  <c r="AE29" i="3"/>
  <c r="AF29" i="3"/>
  <c r="AG29" i="3"/>
  <c r="AH29" i="3"/>
  <c r="AI29" i="3"/>
  <c r="AJ29" i="3"/>
  <c r="AE50" i="3"/>
  <c r="AF50" i="3"/>
  <c r="AG50" i="3"/>
  <c r="AH50" i="3"/>
  <c r="AI50" i="3"/>
  <c r="AJ50" i="3"/>
  <c r="AI36" i="3"/>
  <c r="AJ36" i="3"/>
  <c r="AE36" i="3"/>
  <c r="AF36" i="3"/>
  <c r="AG36" i="3"/>
  <c r="AH36" i="3"/>
  <c r="AE49" i="3"/>
  <c r="AF49" i="3"/>
  <c r="AG49" i="3"/>
  <c r="AH49" i="3"/>
  <c r="AI49" i="3"/>
  <c r="AJ49" i="3"/>
  <c r="AI16" i="3"/>
  <c r="AJ16" i="3"/>
  <c r="AE16" i="3"/>
  <c r="AF16" i="3"/>
  <c r="AG16" i="3"/>
  <c r="AH16" i="3"/>
  <c r="AG31" i="3"/>
  <c r="AH31" i="3"/>
  <c r="AI31" i="3"/>
  <c r="AJ31" i="3"/>
  <c r="AE31" i="3"/>
  <c r="AF31" i="3"/>
  <c r="AG23" i="3"/>
  <c r="AH23" i="3"/>
  <c r="AI23" i="3"/>
  <c r="AJ23" i="3"/>
  <c r="AE23" i="3"/>
  <c r="AF23" i="3"/>
  <c r="AG15" i="3"/>
  <c r="AH15" i="3"/>
  <c r="AI15" i="3"/>
  <c r="AJ15" i="3"/>
  <c r="AE15" i="3"/>
  <c r="AF15" i="3"/>
  <c r="AI60" i="3"/>
  <c r="AJ60" i="3"/>
  <c r="AE60" i="3"/>
  <c r="AF60" i="3"/>
  <c r="AG60" i="3"/>
  <c r="AH60" i="3"/>
  <c r="AI52" i="3"/>
  <c r="AJ52" i="3"/>
  <c r="AE52" i="3"/>
  <c r="AF52" i="3"/>
  <c r="AG52" i="3"/>
  <c r="AH52" i="3"/>
  <c r="AI44" i="3"/>
  <c r="AJ44" i="3"/>
  <c r="AE44" i="3"/>
  <c r="AF44" i="3"/>
  <c r="AG44" i="3"/>
  <c r="AH44" i="3"/>
  <c r="AI32" i="3"/>
  <c r="AJ32" i="3"/>
  <c r="AE32" i="3"/>
  <c r="AF32" i="3"/>
  <c r="AG32" i="3"/>
  <c r="AH32" i="3"/>
  <c r="AE53" i="3"/>
  <c r="AF53" i="3"/>
  <c r="AG53" i="3"/>
  <c r="AH53" i="3"/>
  <c r="AI53" i="3"/>
  <c r="AJ53" i="3"/>
  <c r="AE30" i="3"/>
  <c r="AF30" i="3"/>
  <c r="AG30" i="3"/>
  <c r="AH30" i="3"/>
  <c r="AI30" i="3"/>
  <c r="AJ30" i="3"/>
  <c r="AE22" i="3"/>
  <c r="AF22" i="3"/>
  <c r="AG22" i="3"/>
  <c r="AH22" i="3"/>
  <c r="AI22" i="3"/>
  <c r="AJ22" i="3"/>
  <c r="AE14" i="3"/>
  <c r="AF14" i="3"/>
  <c r="AG14" i="3"/>
  <c r="AH14" i="3"/>
  <c r="AI14" i="3"/>
  <c r="AJ14" i="3"/>
  <c r="AG59" i="3"/>
  <c r="AH59" i="3"/>
  <c r="AI59" i="3"/>
  <c r="AJ59" i="3"/>
  <c r="AE59" i="3"/>
  <c r="AF59" i="3"/>
  <c r="AG51" i="3"/>
  <c r="AH51" i="3"/>
  <c r="AI51" i="3"/>
  <c r="AJ51" i="3"/>
  <c r="AE51" i="3"/>
  <c r="AF51" i="3"/>
  <c r="AG43" i="3"/>
  <c r="AH43" i="3"/>
  <c r="AI43" i="3"/>
  <c r="AJ43" i="3"/>
  <c r="AE43" i="3"/>
  <c r="AF43" i="3"/>
  <c r="AI28" i="3"/>
  <c r="AJ28" i="3"/>
  <c r="AE28" i="3"/>
  <c r="AF28" i="3"/>
  <c r="AG28" i="3"/>
  <c r="AH28" i="3"/>
  <c r="A40" i="5"/>
  <c r="J46" i="3"/>
  <c r="K46" i="3"/>
  <c r="K32" i="3"/>
  <c r="A26" i="5"/>
  <c r="J32" i="3"/>
  <c r="K24" i="3"/>
  <c r="A18" i="5"/>
  <c r="J24" i="3"/>
  <c r="K16" i="3"/>
  <c r="A10" i="5"/>
  <c r="J16" i="3"/>
  <c r="J61" i="3"/>
  <c r="K61" i="3"/>
  <c r="A55" i="5"/>
  <c r="J53" i="3"/>
  <c r="K53" i="3"/>
  <c r="A47" i="5"/>
  <c r="J45" i="3"/>
  <c r="K45" i="3"/>
  <c r="A39" i="5"/>
  <c r="J37" i="3"/>
  <c r="K37" i="3"/>
  <c r="A31" i="5"/>
  <c r="J33" i="3"/>
  <c r="K33" i="3"/>
  <c r="A27" i="5"/>
  <c r="J17" i="3"/>
  <c r="K17" i="3"/>
  <c r="A11" i="5"/>
  <c r="A32" i="5"/>
  <c r="J38" i="3"/>
  <c r="K38" i="3"/>
  <c r="A25" i="5"/>
  <c r="J31" i="3"/>
  <c r="K31" i="3"/>
  <c r="A17" i="5"/>
  <c r="J23" i="3"/>
  <c r="K23" i="3"/>
  <c r="A9" i="5"/>
  <c r="J15" i="3"/>
  <c r="K15" i="3"/>
  <c r="K60" i="3"/>
  <c r="A54" i="5"/>
  <c r="J60" i="3"/>
  <c r="K52" i="3"/>
  <c r="A46" i="5"/>
  <c r="J52" i="3"/>
  <c r="K44" i="3"/>
  <c r="A38" i="5"/>
  <c r="J44" i="3"/>
  <c r="A48" i="5"/>
  <c r="J54" i="3"/>
  <c r="K54" i="3"/>
  <c r="A24" i="5"/>
  <c r="J30" i="3"/>
  <c r="K30" i="3"/>
  <c r="A16" i="5"/>
  <c r="J22" i="3"/>
  <c r="K22" i="3"/>
  <c r="A8" i="5"/>
  <c r="J14" i="3"/>
  <c r="K14" i="3"/>
  <c r="A53" i="5"/>
  <c r="J59" i="3"/>
  <c r="K59" i="3"/>
  <c r="A45" i="5"/>
  <c r="J51" i="3"/>
  <c r="K51" i="3"/>
  <c r="A37" i="5"/>
  <c r="J43" i="3"/>
  <c r="K43" i="3"/>
  <c r="J25" i="3"/>
  <c r="K25" i="3"/>
  <c r="A19" i="5"/>
  <c r="A56" i="5"/>
  <c r="J62" i="3"/>
  <c r="K62" i="3"/>
  <c r="J29" i="3"/>
  <c r="K29" i="3"/>
  <c r="A23" i="5"/>
  <c r="J21" i="3"/>
  <c r="K21" i="3"/>
  <c r="A15" i="5"/>
  <c r="J58" i="3"/>
  <c r="A52" i="5"/>
  <c r="K58" i="3"/>
  <c r="J50" i="3"/>
  <c r="A44" i="5"/>
  <c r="K50" i="3"/>
  <c r="J42" i="3"/>
  <c r="A36" i="5"/>
  <c r="K42" i="3"/>
  <c r="K36" i="3"/>
  <c r="A30" i="5"/>
  <c r="J36" i="3"/>
  <c r="K28" i="3"/>
  <c r="A22" i="5"/>
  <c r="J28" i="3"/>
  <c r="K20" i="3"/>
  <c r="A14" i="5"/>
  <c r="J20" i="3"/>
  <c r="J57" i="3"/>
  <c r="K57" i="3"/>
  <c r="A51" i="5"/>
  <c r="J49" i="3"/>
  <c r="K49" i="3"/>
  <c r="A43" i="5"/>
  <c r="J41" i="3"/>
  <c r="K41" i="3"/>
  <c r="A35" i="5"/>
  <c r="A21" i="5"/>
  <c r="J27" i="3"/>
  <c r="K27" i="3"/>
  <c r="A13" i="5"/>
  <c r="J19" i="3"/>
  <c r="K19" i="3"/>
  <c r="K56" i="3"/>
  <c r="A50" i="5"/>
  <c r="J56" i="3"/>
  <c r="K48" i="3"/>
  <c r="A42" i="5"/>
  <c r="J48" i="3"/>
  <c r="K40" i="3"/>
  <c r="A34" i="5"/>
  <c r="J40" i="3"/>
  <c r="A29" i="5"/>
  <c r="J35" i="3"/>
  <c r="K35" i="3"/>
  <c r="J34" i="3"/>
  <c r="A28" i="5"/>
  <c r="K34" i="3"/>
  <c r="J26" i="3"/>
  <c r="A20" i="5"/>
  <c r="K26" i="3"/>
  <c r="J18" i="3"/>
  <c r="A12" i="5"/>
  <c r="K18" i="3"/>
  <c r="A49" i="5"/>
  <c r="J55" i="3"/>
  <c r="K55" i="3"/>
  <c r="A41" i="5"/>
  <c r="J47" i="3"/>
  <c r="K47" i="3"/>
  <c r="A33" i="5"/>
  <c r="J39" i="3"/>
  <c r="K39" i="3"/>
  <c r="B65" i="7"/>
  <c r="P29" i="7"/>
  <c r="Q18" i="7"/>
  <c r="M65" i="7"/>
  <c r="P55" i="7"/>
  <c r="J65" i="7"/>
  <c r="P38" i="7"/>
  <c r="P18" i="7"/>
  <c r="O65" i="7"/>
  <c r="L65" i="7"/>
  <c r="N65" i="7"/>
  <c r="P63" i="7"/>
  <c r="C65" i="7"/>
  <c r="Q45" i="7"/>
  <c r="Q38" i="7"/>
  <c r="D65" i="7"/>
  <c r="P45" i="7"/>
  <c r="Q34" i="7"/>
  <c r="H65" i="7"/>
  <c r="P34" i="7"/>
  <c r="Q55" i="7"/>
  <c r="I65" i="7"/>
  <c r="K65" i="7"/>
  <c r="Q29" i="7"/>
  <c r="Q63" i="7"/>
  <c r="AI13" i="3" l="1"/>
  <c r="AJ13" i="3"/>
  <c r="AG13" i="3"/>
  <c r="AF13" i="3"/>
  <c r="B53" i="5"/>
  <c r="C53" i="5"/>
  <c r="B31" i="5"/>
  <c r="C31" i="5"/>
  <c r="C29" i="5"/>
  <c r="B29" i="5"/>
  <c r="B50" i="5"/>
  <c r="C50" i="5"/>
  <c r="B35" i="5"/>
  <c r="C35" i="5"/>
  <c r="B30" i="5"/>
  <c r="C30" i="5"/>
  <c r="B24" i="5"/>
  <c r="C24" i="5"/>
  <c r="B46" i="5"/>
  <c r="C46" i="5"/>
  <c r="B32" i="5"/>
  <c r="C32" i="5"/>
  <c r="C55" i="5"/>
  <c r="B55" i="5"/>
  <c r="B28" i="5"/>
  <c r="C28" i="5"/>
  <c r="B41" i="5"/>
  <c r="C41" i="5"/>
  <c r="B52" i="5"/>
  <c r="C52" i="5"/>
  <c r="B37" i="5"/>
  <c r="C37" i="5"/>
  <c r="B34" i="5"/>
  <c r="C34" i="5"/>
  <c r="B39" i="5"/>
  <c r="C39" i="5"/>
  <c r="B26" i="5"/>
  <c r="C26" i="5"/>
  <c r="B43" i="5"/>
  <c r="C43" i="5"/>
  <c r="B36" i="5"/>
  <c r="C36" i="5"/>
  <c r="B56" i="5"/>
  <c r="C56" i="5"/>
  <c r="B48" i="5"/>
  <c r="C48" i="5"/>
  <c r="B54" i="5"/>
  <c r="C54" i="5"/>
  <c r="C27" i="5"/>
  <c r="B27" i="5"/>
  <c r="C22" i="5"/>
  <c r="B22" i="5"/>
  <c r="B49" i="5"/>
  <c r="C49" i="5"/>
  <c r="B45" i="5"/>
  <c r="C45" i="5"/>
  <c r="B42" i="5"/>
  <c r="C42" i="5"/>
  <c r="B38" i="5"/>
  <c r="C38" i="5"/>
  <c r="B25" i="5"/>
  <c r="C25" i="5"/>
  <c r="B47" i="5"/>
  <c r="C47" i="5"/>
  <c r="B33" i="5"/>
  <c r="C33" i="5"/>
  <c r="B51" i="5"/>
  <c r="C51" i="5"/>
  <c r="B44" i="5"/>
  <c r="C44" i="5"/>
  <c r="B23" i="5"/>
  <c r="C23" i="5"/>
  <c r="B40" i="5"/>
  <c r="C40" i="5"/>
  <c r="B21" i="5"/>
  <c r="C21" i="5"/>
  <c r="B9" i="5"/>
  <c r="B13" i="5"/>
  <c r="B17" i="5"/>
  <c r="C9" i="5"/>
  <c r="C13" i="5"/>
  <c r="C17" i="5"/>
  <c r="B10" i="5"/>
  <c r="B14" i="5"/>
  <c r="B18" i="5"/>
  <c r="C10" i="5"/>
  <c r="C14" i="5"/>
  <c r="C18" i="5"/>
  <c r="B11" i="5"/>
  <c r="B15" i="5"/>
  <c r="B19" i="5"/>
  <c r="C12" i="5"/>
  <c r="C16" i="5"/>
  <c r="C20" i="5"/>
  <c r="C11" i="5"/>
  <c r="C15" i="5"/>
  <c r="C19" i="5"/>
  <c r="B12" i="5"/>
  <c r="B16" i="5"/>
  <c r="B20" i="5"/>
  <c r="B8" i="5"/>
  <c r="C8" i="5"/>
  <c r="P65" i="7"/>
  <c r="Q65" i="7"/>
  <c r="C7" i="5" l="1"/>
  <c r="B7" i="5"/>
  <c r="AE13" i="3"/>
  <c r="AH1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花澤　啓之</author>
    <author>山本 直也(YAMAMOTO Naoya)</author>
  </authors>
  <commentList>
    <comment ref="H4" authorId="0" shapeId="0" xr:uid="{520B5563-689B-455C-A9A1-CA49C436E27A}">
      <text>
        <r>
          <rPr>
            <sz val="9"/>
            <color indexed="81"/>
            <rFont val="MS P ゴシック"/>
            <family val="3"/>
            <charset val="128"/>
          </rPr>
          <t xml:space="preserve">5/23　31.2.18要綱に合わせて修正
</t>
        </r>
      </text>
    </comment>
    <comment ref="I4" authorId="0" shapeId="0" xr:uid="{63678463-4CAF-45CC-81CC-CEA5B6794956}">
      <text>
        <r>
          <rPr>
            <sz val="9"/>
            <color indexed="81"/>
            <rFont val="MS P ゴシック"/>
            <family val="3"/>
            <charset val="128"/>
          </rPr>
          <t xml:space="preserve">5/23　31.2.18要綱に合わせて修正
</t>
        </r>
      </text>
    </comment>
    <comment ref="AE4" authorId="0" shapeId="0" xr:uid="{0B2DF215-E420-4E65-A5F7-5FDDE86FF3EC}">
      <text>
        <r>
          <rPr>
            <b/>
            <sz val="9"/>
            <color indexed="81"/>
            <rFont val="MS P ゴシック"/>
            <family val="3"/>
            <charset val="128"/>
          </rPr>
          <t>ここまで最大30ポイント
ここまでで16ポイントを満たないものは要件未達。</t>
        </r>
      </text>
    </comment>
    <comment ref="AK4" authorId="0" shapeId="0" xr:uid="{A1F18132-E64C-48E5-8043-164470F9FFB6}">
      <text>
        <r>
          <rPr>
            <sz val="9"/>
            <color indexed="81"/>
            <rFont val="MS P ゴシック"/>
            <family val="3"/>
            <charset val="128"/>
          </rPr>
          <t>年間保有ポイントのうち、１Ｐ又は２Ｐ加算できる。
ここまでで最大32ポイント</t>
        </r>
      </text>
    </comment>
    <comment ref="AO4" authorId="1" shapeId="0" xr:uid="{72CF739E-67DA-41E0-8E61-F5116135EDC7}">
      <text>
        <r>
          <rPr>
            <sz val="9"/>
            <color indexed="81"/>
            <rFont val="MS P ゴシック"/>
            <family val="3"/>
            <charset val="128"/>
          </rPr>
          <t>特別加算ポイントの対象になる場合は、最大１ポイントずつ計上可能</t>
        </r>
      </text>
    </comment>
    <comment ref="AQ4" authorId="0" shapeId="0" xr:uid="{15C5075D-E050-43F8-8859-FDC574463AEC}">
      <text>
        <r>
          <rPr>
            <b/>
            <sz val="9"/>
            <color indexed="81"/>
            <rFont val="MS P ゴシック"/>
            <family val="3"/>
            <charset val="128"/>
          </rPr>
          <t>重点品目10P
準重点品目等5P
輸出でなければポイント半分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浜崎　幸雄</author>
  </authors>
  <commentList>
    <comment ref="C60" authorId="0" shapeId="0" xr:uid="{D2B48B79-83C1-4A4A-920E-7360DE80B2D5}">
      <text>
        <r>
          <rPr>
            <b/>
            <sz val="9"/>
            <color indexed="81"/>
            <rFont val="MS P ゴシック"/>
            <family val="3"/>
            <charset val="128"/>
          </rPr>
          <t>生産推進室:</t>
        </r>
        <r>
          <rPr>
            <sz val="9"/>
            <color indexed="81"/>
            <rFont val="MS P ゴシック"/>
            <family val="3"/>
            <charset val="128"/>
          </rPr>
          <t xml:space="preserve">
予算執行調査を踏まえた財務省からの指摘を受け、令和３年度補正事業から産地パワーアップ計画等の様式に過去数年の数値や現状値の考え方などを記載することにより、目標の実現可能性を確認できるよう見直すこととしています。
このことを受け、要望調査においても現状値設定の考え方等を記載するよう修正しておりますのでご注意ください。
</t>
        </r>
      </text>
    </comment>
  </commentList>
</comments>
</file>

<file path=xl/sharedStrings.xml><?xml version="1.0" encoding="utf-8"?>
<sst xmlns="http://schemas.openxmlformats.org/spreadsheetml/2006/main" count="852" uniqueCount="413">
  <si>
    <t>市町村名</t>
    <rPh sb="0" eb="3">
      <t>シチョウソン</t>
    </rPh>
    <rPh sb="3" eb="4">
      <t>メイ</t>
    </rPh>
    <phoneticPr fontId="4"/>
  </si>
  <si>
    <t>完了年月日</t>
    <rPh sb="0" eb="2">
      <t>カンリョウ</t>
    </rPh>
    <rPh sb="2" eb="5">
      <t>ネンガッピ</t>
    </rPh>
    <phoneticPr fontId="4"/>
  </si>
  <si>
    <t>備考</t>
    <rPh sb="0" eb="2">
      <t>ビコウ</t>
    </rPh>
    <phoneticPr fontId="4"/>
  </si>
  <si>
    <t>果樹</t>
    <rPh sb="0" eb="2">
      <t>カジュ</t>
    </rPh>
    <phoneticPr fontId="4"/>
  </si>
  <si>
    <t>野菜</t>
    <rPh sb="0" eb="2">
      <t>ヤサイ</t>
    </rPh>
    <phoneticPr fontId="4"/>
  </si>
  <si>
    <t>花き</t>
    <rPh sb="0" eb="1">
      <t>カ</t>
    </rPh>
    <phoneticPr fontId="4"/>
  </si>
  <si>
    <t>目標</t>
    <rPh sb="0" eb="2">
      <t>モクヒョウ</t>
    </rPh>
    <phoneticPr fontId="4"/>
  </si>
  <si>
    <t>番号</t>
    <rPh sb="0" eb="2">
      <t>バンゴウ</t>
    </rPh>
    <phoneticPr fontId="4"/>
  </si>
  <si>
    <t>都道府県名</t>
    <rPh sb="0" eb="4">
      <t>トドウフケン</t>
    </rPh>
    <rPh sb="4" eb="5">
      <t>メイ</t>
    </rPh>
    <phoneticPr fontId="8"/>
  </si>
  <si>
    <t>北海道</t>
  </si>
  <si>
    <t>青森県</t>
  </si>
  <si>
    <t>岩手県</t>
  </si>
  <si>
    <t>宮城県</t>
  </si>
  <si>
    <t>秋田県</t>
  </si>
  <si>
    <t>山形県</t>
  </si>
  <si>
    <t>福島県</t>
  </si>
  <si>
    <t>茨城県</t>
  </si>
  <si>
    <t>栃木県</t>
  </si>
  <si>
    <t>群馬県</t>
  </si>
  <si>
    <t>埼玉県</t>
  </si>
  <si>
    <t>千葉県</t>
  </si>
  <si>
    <t>東京都</t>
  </si>
  <si>
    <t>神奈川県</t>
  </si>
  <si>
    <t>山梨県</t>
  </si>
  <si>
    <t>長野県</t>
  </si>
  <si>
    <t>静岡県</t>
  </si>
  <si>
    <t>新潟県</t>
  </si>
  <si>
    <t>富山県</t>
  </si>
  <si>
    <t>石川県</t>
  </si>
  <si>
    <t>福井県</t>
  </si>
  <si>
    <t>岐阜県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</si>
  <si>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</si>
  <si>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</si>
  <si>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</si>
  <si>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</si>
  <si>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</si>
  <si>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</si>
  <si>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</si>
  <si>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</si>
  <si>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</si>
  <si>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</si>
  <si>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</si>
  <si>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</si>
  <si>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</si>
  <si>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</si>
  <si>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</si>
  <si>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</si>
  <si>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</si>
  <si>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</si>
  <si>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</si>
  <si>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</si>
  <si>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</si>
  <si>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</si>
  <si>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</si>
  <si>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</si>
  <si>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</si>
  <si>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農産物処理加工施設</t>
    <rPh sb="0" eb="3">
      <t>ノウサンブツ</t>
    </rPh>
    <rPh sb="3" eb="5">
      <t>ショリ</t>
    </rPh>
    <rPh sb="5" eb="7">
      <t>カコウ</t>
    </rPh>
    <rPh sb="7" eb="9">
      <t>シセツ</t>
    </rPh>
    <phoneticPr fontId="4"/>
  </si>
  <si>
    <t>集出荷貯蔵施設</t>
    <rPh sb="0" eb="1">
      <t>シュウ</t>
    </rPh>
    <rPh sb="1" eb="3">
      <t>シュッカ</t>
    </rPh>
    <rPh sb="3" eb="5">
      <t>チョゾウ</t>
    </rPh>
    <rPh sb="5" eb="7">
      <t>シセツ</t>
    </rPh>
    <phoneticPr fontId="4"/>
  </si>
  <si>
    <t>産地管理施設</t>
    <rPh sb="0" eb="2">
      <t>サンチ</t>
    </rPh>
    <rPh sb="2" eb="4">
      <t>カンリ</t>
    </rPh>
    <rPh sb="4" eb="6">
      <t>シセツ</t>
    </rPh>
    <phoneticPr fontId="4"/>
  </si>
  <si>
    <t>用土等供給施設</t>
    <rPh sb="0" eb="2">
      <t>ヨウド</t>
    </rPh>
    <rPh sb="2" eb="3">
      <t>トウ</t>
    </rPh>
    <rPh sb="3" eb="5">
      <t>キョウキュウ</t>
    </rPh>
    <rPh sb="5" eb="7">
      <t>シセツ</t>
    </rPh>
    <phoneticPr fontId="4"/>
  </si>
  <si>
    <t>農業廃棄物処理施設</t>
    <rPh sb="0" eb="2">
      <t>ノウギョウ</t>
    </rPh>
    <rPh sb="2" eb="5">
      <t>ハイキブツ</t>
    </rPh>
    <rPh sb="5" eb="7">
      <t>ショリ</t>
    </rPh>
    <rPh sb="7" eb="9">
      <t>シセツ</t>
    </rPh>
    <phoneticPr fontId="4"/>
  </si>
  <si>
    <t>生産技術高度化施設</t>
    <rPh sb="0" eb="2">
      <t>セイサン</t>
    </rPh>
    <rPh sb="2" eb="4">
      <t>ギジュツ</t>
    </rPh>
    <rPh sb="4" eb="7">
      <t>コウドカ</t>
    </rPh>
    <rPh sb="7" eb="9">
      <t>シセツ</t>
    </rPh>
    <phoneticPr fontId="4"/>
  </si>
  <si>
    <t>種子種苗生産関連施設</t>
    <rPh sb="0" eb="2">
      <t>シュシ</t>
    </rPh>
    <rPh sb="2" eb="4">
      <t>シュビョウ</t>
    </rPh>
    <rPh sb="4" eb="6">
      <t>セイサン</t>
    </rPh>
    <rPh sb="6" eb="8">
      <t>カンレン</t>
    </rPh>
    <rPh sb="8" eb="10">
      <t>シセツ</t>
    </rPh>
    <phoneticPr fontId="4"/>
  </si>
  <si>
    <t>有機物・処理利用施設</t>
    <rPh sb="0" eb="3">
      <t>ユウキブツ</t>
    </rPh>
    <rPh sb="4" eb="6">
      <t>ショリ</t>
    </rPh>
    <rPh sb="6" eb="8">
      <t>リヨウ</t>
    </rPh>
    <rPh sb="8" eb="10">
      <t>シセツ</t>
    </rPh>
    <phoneticPr fontId="4"/>
  </si>
  <si>
    <t>土地利用型作物（稲）</t>
    <rPh sb="0" eb="4">
      <t>トチリヨウ</t>
    </rPh>
    <rPh sb="4" eb="5">
      <t>ガタ</t>
    </rPh>
    <rPh sb="5" eb="7">
      <t>サクモツ</t>
    </rPh>
    <rPh sb="8" eb="9">
      <t>イネ</t>
    </rPh>
    <phoneticPr fontId="4"/>
  </si>
  <si>
    <t>畑作物・地域特産物（茶）</t>
    <rPh sb="0" eb="2">
      <t>ハタサク</t>
    </rPh>
    <rPh sb="2" eb="3">
      <t>モツ</t>
    </rPh>
    <rPh sb="4" eb="6">
      <t>チイキ</t>
    </rPh>
    <rPh sb="6" eb="9">
      <t>トクサンブツ</t>
    </rPh>
    <rPh sb="10" eb="11">
      <t>チャ</t>
    </rPh>
    <phoneticPr fontId="4"/>
  </si>
  <si>
    <t>乾燥調製施設</t>
    <rPh sb="0" eb="2">
      <t>カンソウ</t>
    </rPh>
    <rPh sb="2" eb="4">
      <t>チョウセイ</t>
    </rPh>
    <rPh sb="4" eb="6">
      <t>シセツ</t>
    </rPh>
    <phoneticPr fontId="4"/>
  </si>
  <si>
    <t>穀類乾燥調製貯蔵施設</t>
    <rPh sb="0" eb="2">
      <t>コクルイ</t>
    </rPh>
    <rPh sb="2" eb="4">
      <t>カンソウ</t>
    </rPh>
    <rPh sb="4" eb="6">
      <t>チョウセイ</t>
    </rPh>
    <rPh sb="6" eb="8">
      <t>チョゾウ</t>
    </rPh>
    <rPh sb="8" eb="10">
      <t>シセツ</t>
    </rPh>
    <phoneticPr fontId="4"/>
  </si>
  <si>
    <t>○○市</t>
    <rPh sb="0" eb="3">
      <t>マルマルシ</t>
    </rPh>
    <phoneticPr fontId="4"/>
  </si>
  <si>
    <t>施設区分</t>
    <rPh sb="0" eb="2">
      <t>シセツ</t>
    </rPh>
    <rPh sb="2" eb="4">
      <t>クブン</t>
    </rPh>
    <phoneticPr fontId="4"/>
  </si>
  <si>
    <t>※本調査表の作成にあたっては、表下の〈記入上の注意〉を十分に確認の上、記入願います。</t>
    <rPh sb="1" eb="2">
      <t>ホン</t>
    </rPh>
    <rPh sb="2" eb="5">
      <t>チョウサヒョウ</t>
    </rPh>
    <rPh sb="6" eb="8">
      <t>サクセイ</t>
    </rPh>
    <rPh sb="15" eb="16">
      <t>ヒョウ</t>
    </rPh>
    <rPh sb="16" eb="17">
      <t>シタ</t>
    </rPh>
    <rPh sb="19" eb="21">
      <t>キニュウ</t>
    </rPh>
    <rPh sb="21" eb="22">
      <t>ジョウ</t>
    </rPh>
    <rPh sb="23" eb="25">
      <t>チュウイ</t>
    </rPh>
    <rPh sb="27" eb="29">
      <t>ジュウブン</t>
    </rPh>
    <rPh sb="30" eb="32">
      <t>カクニン</t>
    </rPh>
    <rPh sb="33" eb="34">
      <t>ウエ</t>
    </rPh>
    <rPh sb="35" eb="37">
      <t>キニュウ</t>
    </rPh>
    <rPh sb="37" eb="38">
      <t>ネガ</t>
    </rPh>
    <phoneticPr fontId="4"/>
  </si>
  <si>
    <t>○○農業協同組合</t>
    <rPh sb="2" eb="4">
      <t>ノウギョウ</t>
    </rPh>
    <rPh sb="4" eb="6">
      <t>キョウドウ</t>
    </rPh>
    <rPh sb="6" eb="8">
      <t>クミアイ</t>
    </rPh>
    <phoneticPr fontId="4"/>
  </si>
  <si>
    <t>被害防止施設</t>
    <rPh sb="0" eb="2">
      <t>ヒガイ</t>
    </rPh>
    <rPh sb="2" eb="4">
      <t>ボウシ</t>
    </rPh>
    <rPh sb="4" eb="6">
      <t>シセツ</t>
    </rPh>
    <phoneticPr fontId="4"/>
  </si>
  <si>
    <t>○協議会</t>
    <rPh sb="1" eb="4">
      <t>キョウギカイ</t>
    </rPh>
    <phoneticPr fontId="4"/>
  </si>
  <si>
    <t>取組主体の種類</t>
    <rPh sb="0" eb="2">
      <t>トリクミ</t>
    </rPh>
    <rPh sb="2" eb="4">
      <t>シュタイ</t>
    </rPh>
    <rPh sb="5" eb="7">
      <t>シュルイ</t>
    </rPh>
    <phoneticPr fontId="4"/>
  </si>
  <si>
    <t>○○町</t>
    <rPh sb="2" eb="3">
      <t>マチ</t>
    </rPh>
    <phoneticPr fontId="4"/>
  </si>
  <si>
    <t>都道府県</t>
    <rPh sb="0" eb="4">
      <t>トドウフケン</t>
    </rPh>
    <phoneticPr fontId="4"/>
  </si>
  <si>
    <t>市町村</t>
    <rPh sb="0" eb="3">
      <t>シチョウソン</t>
    </rPh>
    <phoneticPr fontId="4"/>
  </si>
  <si>
    <t>公社</t>
    <rPh sb="0" eb="2">
      <t>コウシャ</t>
    </rPh>
    <phoneticPr fontId="4"/>
  </si>
  <si>
    <t>土地改良区</t>
    <rPh sb="0" eb="2">
      <t>トチ</t>
    </rPh>
    <rPh sb="2" eb="5">
      <t>カイリョウク</t>
    </rPh>
    <phoneticPr fontId="4"/>
  </si>
  <si>
    <t>成果目標</t>
    <rPh sb="0" eb="2">
      <t>セイカ</t>
    </rPh>
    <rPh sb="2" eb="4">
      <t>モクヒョウ</t>
    </rPh>
    <phoneticPr fontId="4"/>
  </si>
  <si>
    <t>平成○年に整備した集出荷施設（○㎡）については、○○○により、○○が不足しているため、選果ラインを増設し、機能強化を図る。</t>
    <rPh sb="0" eb="2">
      <t>ヘイセイ</t>
    </rPh>
    <rPh sb="3" eb="4">
      <t>ネン</t>
    </rPh>
    <rPh sb="5" eb="7">
      <t>セイビ</t>
    </rPh>
    <rPh sb="9" eb="10">
      <t>シュウ</t>
    </rPh>
    <rPh sb="10" eb="12">
      <t>シュッカ</t>
    </rPh>
    <rPh sb="12" eb="14">
      <t>シセツ</t>
    </rPh>
    <rPh sb="34" eb="36">
      <t>フソク</t>
    </rPh>
    <rPh sb="43" eb="45">
      <t>センカ</t>
    </rPh>
    <rPh sb="49" eb="51">
      <t>ゾウセツ</t>
    </rPh>
    <rPh sb="53" eb="55">
      <t>キノウ</t>
    </rPh>
    <rPh sb="55" eb="57">
      <t>キョウカ</t>
    </rPh>
    <rPh sb="58" eb="59">
      <t>ハカ</t>
    </rPh>
    <phoneticPr fontId="4"/>
  </si>
  <si>
    <t>建設予定地から○km離れた○○地区にライスセンターがあるが、○○○により、○○○のため、○○地区への新設を計画している。</t>
    <rPh sb="0" eb="2">
      <t>ケンセツ</t>
    </rPh>
    <rPh sb="2" eb="5">
      <t>ヨテイチ</t>
    </rPh>
    <rPh sb="10" eb="11">
      <t>ハナ</t>
    </rPh>
    <rPh sb="15" eb="17">
      <t>チク</t>
    </rPh>
    <rPh sb="46" eb="48">
      <t>チク</t>
    </rPh>
    <rPh sb="50" eb="52">
      <t>シンセツ</t>
    </rPh>
    <rPh sb="53" eb="55">
      <t>ケイカク</t>
    </rPh>
    <phoneticPr fontId="4"/>
  </si>
  <si>
    <t>集出荷コストの12.5％削減</t>
    <rPh sb="0" eb="1">
      <t>シュウ</t>
    </rPh>
    <rPh sb="1" eb="3">
      <t>シュッカ</t>
    </rPh>
    <rPh sb="12" eb="14">
      <t>サクゲン</t>
    </rPh>
    <phoneticPr fontId="4"/>
  </si>
  <si>
    <t>大豆</t>
    <rPh sb="0" eb="2">
      <t>ダイズ</t>
    </rPh>
    <phoneticPr fontId="4"/>
  </si>
  <si>
    <t>りんご</t>
    <phoneticPr fontId="4"/>
  </si>
  <si>
    <t>170千円／ｔ
選果機：98千円／ｔ</t>
    <rPh sb="3" eb="5">
      <t>センエン</t>
    </rPh>
    <rPh sb="8" eb="10">
      <t>センカ</t>
    </rPh>
    <rPh sb="10" eb="11">
      <t>キ</t>
    </rPh>
    <phoneticPr fontId="4"/>
  </si>
  <si>
    <t>農業者（個人）</t>
    <rPh sb="0" eb="3">
      <t>ノウギョウシャ</t>
    </rPh>
    <rPh sb="4" eb="6">
      <t>コジン</t>
    </rPh>
    <phoneticPr fontId="4"/>
  </si>
  <si>
    <t>民間事業者</t>
    <rPh sb="0" eb="2">
      <t>ミンカン</t>
    </rPh>
    <rPh sb="2" eb="5">
      <t>ジギョウシャ</t>
    </rPh>
    <phoneticPr fontId="4"/>
  </si>
  <si>
    <t>（株）○○</t>
    <rPh sb="0" eb="3">
      <t>カブ</t>
    </rPh>
    <phoneticPr fontId="4"/>
  </si>
  <si>
    <t>○○の導入により○○の生産量の増加が見込まれるため、新たに農産物処理加工施設を整備し、業務用○○の出荷拡大及び契約取引の増加を図る。</t>
    <rPh sb="3" eb="5">
      <t>ドウニュウ</t>
    </rPh>
    <rPh sb="11" eb="14">
      <t>セイサンリョウ</t>
    </rPh>
    <rPh sb="15" eb="17">
      <t>ゾウカ</t>
    </rPh>
    <rPh sb="18" eb="20">
      <t>ミコ</t>
    </rPh>
    <rPh sb="26" eb="27">
      <t>アラ</t>
    </rPh>
    <rPh sb="29" eb="32">
      <t>ノウサンブツ</t>
    </rPh>
    <rPh sb="32" eb="34">
      <t>ショリ</t>
    </rPh>
    <rPh sb="34" eb="36">
      <t>カコウ</t>
    </rPh>
    <rPh sb="36" eb="38">
      <t>シセツ</t>
    </rPh>
    <rPh sb="39" eb="41">
      <t>セイビ</t>
    </rPh>
    <rPh sb="43" eb="46">
      <t>ギョウムヨウ</t>
    </rPh>
    <rPh sb="49" eb="51">
      <t>シュッカ</t>
    </rPh>
    <rPh sb="51" eb="53">
      <t>カクダイ</t>
    </rPh>
    <rPh sb="53" eb="54">
      <t>オヨ</t>
    </rPh>
    <rPh sb="55" eb="57">
      <t>ケイヤク</t>
    </rPh>
    <rPh sb="57" eb="59">
      <t>トリヒキ</t>
    </rPh>
    <rPh sb="60" eb="62">
      <t>ゾウカ</t>
    </rPh>
    <rPh sb="63" eb="64">
      <t>ハカ</t>
    </rPh>
    <phoneticPr fontId="4"/>
  </si>
  <si>
    <t>年間処理量○ｔ／年→○ｔ／年</t>
    <phoneticPr fontId="4"/>
  </si>
  <si>
    <t>年間処理量○ｔ／年</t>
  </si>
  <si>
    <t>年間処理量○ｔ／年</t>
    <phoneticPr fontId="4"/>
  </si>
  <si>
    <t>選果ライン２条増設、光センサー選果機○台導入、予冷施設</t>
    <phoneticPr fontId="4"/>
  </si>
  <si>
    <t>りんご選果場</t>
    <rPh sb="3" eb="5">
      <t>センカ</t>
    </rPh>
    <rPh sb="5" eb="6">
      <t>バ</t>
    </rPh>
    <phoneticPr fontId="4"/>
  </si>
  <si>
    <t>建物（○㎡）
冷凍機、洗浄機</t>
    <phoneticPr fontId="4"/>
  </si>
  <si>
    <t>大豆用カントリーエレベーター</t>
    <rPh sb="0" eb="2">
      <t>ダイズ</t>
    </rPh>
    <rPh sb="2" eb="3">
      <t>ヨウ</t>
    </rPh>
    <phoneticPr fontId="4"/>
  </si>
  <si>
    <t>現況等</t>
    <rPh sb="0" eb="2">
      <t>ゲンキョウ</t>
    </rPh>
    <rPh sb="2" eb="3">
      <t>トウ</t>
    </rPh>
    <phoneticPr fontId="4"/>
  </si>
  <si>
    <r>
      <t xml:space="preserve">管轄局
</t>
    </r>
    <r>
      <rPr>
        <sz val="8"/>
        <color rgb="FFFF0000"/>
        <rFont val="ＭＳ Ｐゴシック"/>
        <family val="3"/>
        <charset val="128"/>
      </rPr>
      <t>（リストから選択）</t>
    </r>
    <rPh sb="0" eb="2">
      <t>カンカツ</t>
    </rPh>
    <rPh sb="2" eb="3">
      <t>キョク</t>
    </rPh>
    <phoneticPr fontId="4"/>
  </si>
  <si>
    <r>
      <t xml:space="preserve">都道府県名
</t>
    </r>
    <r>
      <rPr>
        <sz val="8"/>
        <color rgb="FFFF0000"/>
        <rFont val="ＭＳ Ｐゴシック"/>
        <family val="3"/>
        <charset val="128"/>
      </rPr>
      <t>（リストから選択）</t>
    </r>
    <rPh sb="0" eb="4">
      <t>トドウフケン</t>
    </rPh>
    <rPh sb="4" eb="5">
      <t>メイ</t>
    </rPh>
    <phoneticPr fontId="4"/>
  </si>
  <si>
    <t>事業内容</t>
    <rPh sb="0" eb="2">
      <t>ジギョウ</t>
    </rPh>
    <rPh sb="2" eb="4">
      <t>ナイヨウ</t>
    </rPh>
    <phoneticPr fontId="4"/>
  </si>
  <si>
    <r>
      <t xml:space="preserve">上限事業費対象の単位当たり事業費
</t>
    </r>
    <r>
      <rPr>
        <sz val="8"/>
        <color rgb="FFFF0000"/>
        <rFont val="ＭＳ Ｐゴシック"/>
        <family val="3"/>
        <charset val="128"/>
      </rPr>
      <t>（単位を記入すること）</t>
    </r>
    <rPh sb="0" eb="2">
      <t>ジョウゲン</t>
    </rPh>
    <rPh sb="2" eb="5">
      <t>ジギョウヒ</t>
    </rPh>
    <rPh sb="5" eb="7">
      <t>タイショウ</t>
    </rPh>
    <rPh sb="8" eb="10">
      <t>タンイ</t>
    </rPh>
    <rPh sb="10" eb="11">
      <t>ア</t>
    </rPh>
    <rPh sb="13" eb="16">
      <t>ジギョウヒ</t>
    </rPh>
    <phoneticPr fontId="4"/>
  </si>
  <si>
    <t>施設の種類</t>
    <rPh sb="0" eb="2">
      <t>シセツ</t>
    </rPh>
    <rPh sb="3" eb="5">
      <t>シュルイ</t>
    </rPh>
    <phoneticPr fontId="4"/>
  </si>
  <si>
    <t>主な整備内容</t>
    <rPh sb="0" eb="1">
      <t>オモ</t>
    </rPh>
    <rPh sb="2" eb="4">
      <t>セイビ</t>
    </rPh>
    <rPh sb="4" eb="6">
      <t>ナイヨウ</t>
    </rPh>
    <phoneticPr fontId="4"/>
  </si>
  <si>
    <t>年間処理能力等</t>
    <rPh sb="0" eb="2">
      <t>ネンカン</t>
    </rPh>
    <rPh sb="2" eb="4">
      <t>ショリ</t>
    </rPh>
    <rPh sb="4" eb="6">
      <t>ノウリョク</t>
    </rPh>
    <rPh sb="6" eb="7">
      <t>ナド</t>
    </rPh>
    <phoneticPr fontId="4"/>
  </si>
  <si>
    <t>事業費
（円）</t>
    <rPh sb="0" eb="3">
      <t>ジギョウヒ</t>
    </rPh>
    <rPh sb="5" eb="6">
      <t>エン</t>
    </rPh>
    <phoneticPr fontId="4"/>
  </si>
  <si>
    <t>負担区分</t>
    <rPh sb="0" eb="2">
      <t>フタン</t>
    </rPh>
    <rPh sb="2" eb="4">
      <t>クブン</t>
    </rPh>
    <phoneticPr fontId="4"/>
  </si>
  <si>
    <t>成果目標Ⅰ
ポイント</t>
    <phoneticPr fontId="4"/>
  </si>
  <si>
    <t>成果目標Ⅱ
ポイント</t>
    <phoneticPr fontId="4"/>
  </si>
  <si>
    <t>都道府県費
市町村費
（円）</t>
    <rPh sb="0" eb="4">
      <t>トドウフケン</t>
    </rPh>
    <rPh sb="4" eb="5">
      <t>ヒ</t>
    </rPh>
    <rPh sb="12" eb="13">
      <t>エン</t>
    </rPh>
    <phoneticPr fontId="4"/>
  </si>
  <si>
    <t>その他
（円）</t>
    <rPh sb="2" eb="3">
      <t>タ</t>
    </rPh>
    <rPh sb="5" eb="6">
      <t>エン</t>
    </rPh>
    <phoneticPr fontId="4"/>
  </si>
  <si>
    <t>取組主体名</t>
    <phoneticPr fontId="4"/>
  </si>
  <si>
    <r>
      <t xml:space="preserve">施設区分
</t>
    </r>
    <r>
      <rPr>
        <sz val="8"/>
        <color rgb="FFFF0000"/>
        <rFont val="ＭＳ Ｐゴシック"/>
        <family val="3"/>
        <charset val="128"/>
      </rPr>
      <t>（リストから選択）</t>
    </r>
    <rPh sb="0" eb="2">
      <t>シセツ</t>
    </rPh>
    <rPh sb="2" eb="4">
      <t>クブン</t>
    </rPh>
    <phoneticPr fontId="4"/>
  </si>
  <si>
    <r>
      <t xml:space="preserve">既存の関連施設の状況、
整備の理由
</t>
    </r>
    <r>
      <rPr>
        <sz val="8"/>
        <color rgb="FFFF0000"/>
        <rFont val="ＭＳ Ｐゴシック"/>
        <family val="3"/>
        <charset val="128"/>
      </rPr>
      <t>（60文字程度で入力）</t>
    </r>
    <phoneticPr fontId="4"/>
  </si>
  <si>
    <r>
      <t xml:space="preserve">面積
</t>
    </r>
    <r>
      <rPr>
        <sz val="8"/>
        <color rgb="FFFF0000"/>
        <rFont val="ＭＳ Ｐゴシック"/>
        <family val="3"/>
        <charset val="128"/>
      </rPr>
      <t>（ha）</t>
    </r>
    <rPh sb="0" eb="2">
      <t>メンセキ</t>
    </rPh>
    <rPh sb="2" eb="4">
      <t>ゼンメンセキ</t>
    </rPh>
    <phoneticPr fontId="4"/>
  </si>
  <si>
    <t>（リストから選択）</t>
    <phoneticPr fontId="4"/>
  </si>
  <si>
    <t>費用対
効果分
析結果</t>
    <rPh sb="0" eb="2">
      <t>ヒヨウ</t>
    </rPh>
    <rPh sb="2" eb="3">
      <t>タイ</t>
    </rPh>
    <rPh sb="4" eb="6">
      <t>コウカ</t>
    </rPh>
    <rPh sb="6" eb="7">
      <t>ブン</t>
    </rPh>
    <rPh sb="8" eb="9">
      <t>サ</t>
    </rPh>
    <rPh sb="9" eb="11">
      <t>ケッカ</t>
    </rPh>
    <phoneticPr fontId="4"/>
  </si>
  <si>
    <t>局名</t>
    <rPh sb="0" eb="2">
      <t>キョクメイ</t>
    </rPh>
    <phoneticPr fontId="4"/>
  </si>
  <si>
    <t>農業者（農事組合法人）</t>
    <rPh sb="0" eb="3">
      <t>ノウギョウシャ</t>
    </rPh>
    <rPh sb="4" eb="6">
      <t>ノウジ</t>
    </rPh>
    <rPh sb="6" eb="8">
      <t>クミアイ</t>
    </rPh>
    <rPh sb="8" eb="10">
      <t>ホウジン</t>
    </rPh>
    <phoneticPr fontId="4"/>
  </si>
  <si>
    <t>農業者（農事組合法人以外の農地所有適格法人）</t>
    <rPh sb="4" eb="6">
      <t>ノウジ</t>
    </rPh>
    <rPh sb="6" eb="8">
      <t>クミアイ</t>
    </rPh>
    <rPh sb="8" eb="10">
      <t>ホウジン</t>
    </rPh>
    <rPh sb="10" eb="12">
      <t>イガイ</t>
    </rPh>
    <rPh sb="13" eb="15">
      <t>ノウチ</t>
    </rPh>
    <rPh sb="15" eb="17">
      <t>ショユウ</t>
    </rPh>
    <rPh sb="17" eb="19">
      <t>テキカク</t>
    </rPh>
    <rPh sb="19" eb="21">
      <t>ホウジン</t>
    </rPh>
    <phoneticPr fontId="4"/>
  </si>
  <si>
    <r>
      <t xml:space="preserve">取組主体の
種　類
</t>
    </r>
    <r>
      <rPr>
        <sz val="8"/>
        <color rgb="FFFF0000"/>
        <rFont val="ＭＳ Ｐゴシック"/>
        <family val="3"/>
        <charset val="128"/>
      </rPr>
      <t>（リストから選択）</t>
    </r>
    <rPh sb="0" eb="2">
      <t>トリクミ</t>
    </rPh>
    <rPh sb="2" eb="4">
      <t>シュタイ</t>
    </rPh>
    <rPh sb="6" eb="7">
      <t>シュ</t>
    </rPh>
    <rPh sb="8" eb="9">
      <t>タグイ</t>
    </rPh>
    <phoneticPr fontId="4"/>
  </si>
  <si>
    <t>作物区分</t>
    <phoneticPr fontId="4"/>
  </si>
  <si>
    <t>土地利用型作物（稲以外）</t>
    <rPh sb="0" eb="4">
      <t>トチリヨウ</t>
    </rPh>
    <rPh sb="4" eb="5">
      <t>ガタ</t>
    </rPh>
    <rPh sb="5" eb="7">
      <t>サクモツ</t>
    </rPh>
    <rPh sb="8" eb="9">
      <t>イネ</t>
    </rPh>
    <rPh sb="9" eb="11">
      <t>イガイ</t>
    </rPh>
    <phoneticPr fontId="4"/>
  </si>
  <si>
    <t>畑作物・地域特産物（茶以外）</t>
    <rPh sb="0" eb="2">
      <t>ハタサク</t>
    </rPh>
    <rPh sb="2" eb="3">
      <t>モツ</t>
    </rPh>
    <rPh sb="4" eb="6">
      <t>チイキ</t>
    </rPh>
    <rPh sb="6" eb="9">
      <t>トクサンブツ</t>
    </rPh>
    <rPh sb="10" eb="11">
      <t>チャ</t>
    </rPh>
    <rPh sb="11" eb="13">
      <t>イガイ</t>
    </rPh>
    <phoneticPr fontId="4"/>
  </si>
  <si>
    <r>
      <t xml:space="preserve">新規・再編・既存施設への設備導入
</t>
    </r>
    <r>
      <rPr>
        <sz val="8"/>
        <color rgb="FFFF0000"/>
        <rFont val="ＭＳ Ｐゴシック"/>
        <family val="3"/>
        <charset val="128"/>
      </rPr>
      <t>（リストから選択）</t>
    </r>
    <rPh sb="0" eb="2">
      <t>シンキ</t>
    </rPh>
    <rPh sb="3" eb="5">
      <t>サイヘン</t>
    </rPh>
    <rPh sb="6" eb="8">
      <t>キゾン</t>
    </rPh>
    <rPh sb="8" eb="10">
      <t>シセツ</t>
    </rPh>
    <rPh sb="12" eb="14">
      <t>セツビ</t>
    </rPh>
    <rPh sb="14" eb="16">
      <t>ドウニュウ</t>
    </rPh>
    <phoneticPr fontId="4"/>
  </si>
  <si>
    <t>新規</t>
    <rPh sb="0" eb="2">
      <t>シンキ</t>
    </rPh>
    <phoneticPr fontId="4"/>
  </si>
  <si>
    <t>再編整備</t>
    <rPh sb="0" eb="2">
      <t>サイヘン</t>
    </rPh>
    <rPh sb="2" eb="4">
      <t>セイビ</t>
    </rPh>
    <phoneticPr fontId="4"/>
  </si>
  <si>
    <t>既存施設への設備導入</t>
    <phoneticPr fontId="4"/>
  </si>
  <si>
    <t>新規区分</t>
    <rPh sb="0" eb="2">
      <t>シンキ</t>
    </rPh>
    <rPh sb="2" eb="4">
      <t>クブン</t>
    </rPh>
    <phoneticPr fontId="4"/>
  </si>
  <si>
    <t>国　費
要望額
（円）</t>
    <rPh sb="0" eb="1">
      <t>クニ</t>
    </rPh>
    <rPh sb="2" eb="3">
      <t>ヒ</t>
    </rPh>
    <rPh sb="4" eb="6">
      <t>ヨウボウ</t>
    </rPh>
    <rPh sb="6" eb="7">
      <t>ガク</t>
    </rPh>
    <rPh sb="9" eb="10">
      <t>エン</t>
    </rPh>
    <phoneticPr fontId="4"/>
  </si>
  <si>
    <t>成果目標</t>
    <phoneticPr fontId="4"/>
  </si>
  <si>
    <t>優先枠</t>
    <rPh sb="0" eb="2">
      <t>ユウセン</t>
    </rPh>
    <rPh sb="2" eb="3">
      <t>ワク</t>
    </rPh>
    <phoneticPr fontId="4"/>
  </si>
  <si>
    <t>県
内
優
先
順
位</t>
    <phoneticPr fontId="4"/>
  </si>
  <si>
    <t>地域協議会名</t>
    <rPh sb="0" eb="2">
      <t>チイキ</t>
    </rPh>
    <rPh sb="2" eb="3">
      <t>キョウ</t>
    </rPh>
    <rPh sb="3" eb="4">
      <t>ハカル</t>
    </rPh>
    <rPh sb="4" eb="5">
      <t>カイ</t>
    </rPh>
    <rPh sb="5" eb="6">
      <t>メイ</t>
    </rPh>
    <phoneticPr fontId="4"/>
  </si>
  <si>
    <t>対象作物</t>
    <rPh sb="0" eb="2">
      <t>タイショウ</t>
    </rPh>
    <rPh sb="2" eb="4">
      <t>サクモツ</t>
    </rPh>
    <phoneticPr fontId="4"/>
  </si>
  <si>
    <t>野菜（特用林産物）</t>
    <rPh sb="0" eb="2">
      <t>ヤサイ</t>
    </rPh>
    <rPh sb="3" eb="5">
      <t>トクヨウ</t>
    </rPh>
    <rPh sb="5" eb="7">
      <t>リンサン</t>
    </rPh>
    <rPh sb="7" eb="8">
      <t>ブツ</t>
    </rPh>
    <phoneticPr fontId="4"/>
  </si>
  <si>
    <t>×</t>
  </si>
  <si>
    <t>○</t>
  </si>
  <si>
    <t>既存施設への設備導入</t>
  </si>
  <si>
    <t>都道
府県
加算ポイント</t>
    <rPh sb="6" eb="8">
      <t>カサン</t>
    </rPh>
    <phoneticPr fontId="4"/>
  </si>
  <si>
    <t>農業者の組織する団体</t>
    <rPh sb="0" eb="3">
      <t>ノウギョウシャ</t>
    </rPh>
    <rPh sb="4" eb="6">
      <t>ソシキ</t>
    </rPh>
    <rPh sb="8" eb="10">
      <t>ダンタイ</t>
    </rPh>
    <phoneticPr fontId="4"/>
  </si>
  <si>
    <t>食品事業者</t>
    <rPh sb="0" eb="2">
      <t>ショクヒン</t>
    </rPh>
    <rPh sb="2" eb="4">
      <t>ジギョウ</t>
    </rPh>
    <rPh sb="4" eb="5">
      <t>シャ</t>
    </rPh>
    <phoneticPr fontId="4"/>
  </si>
  <si>
    <t>流通業者</t>
    <rPh sb="0" eb="2">
      <t>リュウツウ</t>
    </rPh>
    <rPh sb="2" eb="4">
      <t>ギョウシャ</t>
    </rPh>
    <phoneticPr fontId="4"/>
  </si>
  <si>
    <t>特認団体</t>
    <rPh sb="0" eb="2">
      <t>トクニン</t>
    </rPh>
    <rPh sb="2" eb="4">
      <t>ダンタイ</t>
    </rPh>
    <phoneticPr fontId="4"/>
  </si>
  <si>
    <t>コンソーシアム</t>
    <phoneticPr fontId="4"/>
  </si>
  <si>
    <t>コンソーシアム</t>
  </si>
  <si>
    <t>中間事業者</t>
    <rPh sb="0" eb="2">
      <t>チュウカン</t>
    </rPh>
    <rPh sb="2" eb="5">
      <t>ジギョウシャ</t>
    </rPh>
    <phoneticPr fontId="4"/>
  </si>
  <si>
    <t>国費要望額
（円）</t>
    <rPh sb="0" eb="2">
      <t>コクヒ</t>
    </rPh>
    <rPh sb="2" eb="4">
      <t>ヨウボウ</t>
    </rPh>
    <rPh sb="4" eb="5">
      <t>ガク</t>
    </rPh>
    <rPh sb="7" eb="8">
      <t>エン</t>
    </rPh>
    <phoneticPr fontId="4"/>
  </si>
  <si>
    <t>産地生産基盤パワーアップ計画に係る事項</t>
    <rPh sb="0" eb="2">
      <t>サンチ</t>
    </rPh>
    <rPh sb="2" eb="4">
      <t>セイサン</t>
    </rPh>
    <rPh sb="4" eb="6">
      <t>キバン</t>
    </rPh>
    <rPh sb="12" eb="14">
      <t>ケイカク</t>
    </rPh>
    <rPh sb="15" eb="16">
      <t>カカワ</t>
    </rPh>
    <rPh sb="17" eb="19">
      <t>ジコウ</t>
    </rPh>
    <phoneticPr fontId="4"/>
  </si>
  <si>
    <t>➀-1 生産コストの10％以上の削減</t>
    <rPh sb="4" eb="6">
      <t>セイサン</t>
    </rPh>
    <rPh sb="13" eb="15">
      <t>イジョウ</t>
    </rPh>
    <rPh sb="16" eb="18">
      <t>サクゲン</t>
    </rPh>
    <phoneticPr fontId="4"/>
  </si>
  <si>
    <t>➀-2 集出荷・加工コストの10％以上の削減</t>
    <rPh sb="4" eb="5">
      <t>シュウ</t>
    </rPh>
    <rPh sb="5" eb="7">
      <t>シュッカ</t>
    </rPh>
    <rPh sb="8" eb="10">
      <t>カコウ</t>
    </rPh>
    <rPh sb="17" eb="19">
      <t>イジョウ</t>
    </rPh>
    <rPh sb="20" eb="22">
      <t>サクゲン</t>
    </rPh>
    <phoneticPr fontId="4"/>
  </si>
  <si>
    <t>②-1 単位面積当たり販売額の10％以上の増加</t>
    <rPh sb="4" eb="6">
      <t>タンイ</t>
    </rPh>
    <rPh sb="6" eb="8">
      <t>メンセキ</t>
    </rPh>
    <rPh sb="8" eb="9">
      <t>ア</t>
    </rPh>
    <rPh sb="11" eb="13">
      <t>ハンバイ</t>
    </rPh>
    <rPh sb="13" eb="14">
      <t>ガク</t>
    </rPh>
    <rPh sb="18" eb="20">
      <t>イジョウ</t>
    </rPh>
    <rPh sb="21" eb="23">
      <t>ゾウカ</t>
    </rPh>
    <phoneticPr fontId="4"/>
  </si>
  <si>
    <t>②-2 総販売額の10％以上の増加</t>
    <rPh sb="4" eb="5">
      <t>ソウ</t>
    </rPh>
    <rPh sb="5" eb="7">
      <t>ハンバイ</t>
    </rPh>
    <rPh sb="7" eb="8">
      <t>ガク</t>
    </rPh>
    <rPh sb="12" eb="14">
      <t>イジョウ</t>
    </rPh>
    <rPh sb="15" eb="17">
      <t>ゾウカ</t>
    </rPh>
    <phoneticPr fontId="4"/>
  </si>
  <si>
    <t>③ 契約栽培の割合の10％以上の増加かつ50％以上とすること</t>
    <rPh sb="2" eb="4">
      <t>ケイヤク</t>
    </rPh>
    <rPh sb="4" eb="6">
      <t>サイバイ</t>
    </rPh>
    <rPh sb="7" eb="9">
      <t>ワリアイ</t>
    </rPh>
    <rPh sb="13" eb="15">
      <t>イジョウ</t>
    </rPh>
    <rPh sb="16" eb="18">
      <t>ゾウカ</t>
    </rPh>
    <rPh sb="23" eb="25">
      <t>イジョウ</t>
    </rPh>
    <phoneticPr fontId="4"/>
  </si>
  <si>
    <t>④ 需要減が見込まれる品目・品種から需要が見込まれる品目・品種への転換率100％</t>
    <rPh sb="2" eb="5">
      <t>ジュヨウゲン</t>
    </rPh>
    <rPh sb="6" eb="8">
      <t>ミコ</t>
    </rPh>
    <rPh sb="11" eb="13">
      <t>ヒンモク</t>
    </rPh>
    <rPh sb="14" eb="16">
      <t>ヒンシュ</t>
    </rPh>
    <rPh sb="18" eb="20">
      <t>ジュヨウ</t>
    </rPh>
    <rPh sb="21" eb="23">
      <t>ミコ</t>
    </rPh>
    <rPh sb="26" eb="28">
      <t>ヒンモク</t>
    </rPh>
    <phoneticPr fontId="4"/>
  </si>
  <si>
    <t>⑤-(ア)-1 輸出向け出荷量の10％以上の増加</t>
    <rPh sb="8" eb="10">
      <t>ユシュツ</t>
    </rPh>
    <rPh sb="10" eb="11">
      <t>ム</t>
    </rPh>
    <rPh sb="12" eb="15">
      <t>シュッカリョウ</t>
    </rPh>
    <rPh sb="19" eb="21">
      <t>イジョウ</t>
    </rPh>
    <rPh sb="22" eb="24">
      <t>ゾウカ</t>
    </rPh>
    <phoneticPr fontId="4"/>
  </si>
  <si>
    <t>⑤-(ア)-2 輸出向け出荷額の10％以上の増加</t>
  </si>
  <si>
    <t>⑤-(ア)-2 輸出向け出荷額の10％以上の増加</t>
    <phoneticPr fontId="4"/>
  </si>
  <si>
    <t>⑤-(イ)-1 総出荷額に占める輸出向け出荷額の割合５％以上</t>
    <rPh sb="8" eb="9">
      <t>ソウ</t>
    </rPh>
    <rPh sb="9" eb="11">
      <t>シュッカ</t>
    </rPh>
    <rPh sb="11" eb="12">
      <t>ガク</t>
    </rPh>
    <rPh sb="13" eb="14">
      <t>シ</t>
    </rPh>
    <rPh sb="16" eb="18">
      <t>ユシュツ</t>
    </rPh>
    <rPh sb="18" eb="19">
      <t>ム</t>
    </rPh>
    <rPh sb="20" eb="23">
      <t>シュッカガク</t>
    </rPh>
    <rPh sb="24" eb="26">
      <t>ワリアイ</t>
    </rPh>
    <rPh sb="28" eb="30">
      <t>イジョウ</t>
    </rPh>
    <phoneticPr fontId="4"/>
  </si>
  <si>
    <t>⑤-(イ)-2 輸出向けの年間出荷量10トン以上</t>
    <rPh sb="8" eb="10">
      <t>ユシュツ</t>
    </rPh>
    <rPh sb="10" eb="11">
      <t>ム</t>
    </rPh>
    <rPh sb="13" eb="15">
      <t>ネンカン</t>
    </rPh>
    <rPh sb="15" eb="18">
      <t>シュッカリョウ</t>
    </rPh>
    <rPh sb="22" eb="24">
      <t>イジョウ</t>
    </rPh>
    <phoneticPr fontId="4"/>
  </si>
  <si>
    <t>⑥ 労働生産性の10％以上の向上</t>
    <rPh sb="2" eb="4">
      <t>ロウドウ</t>
    </rPh>
    <rPh sb="4" eb="7">
      <t>セイサンセイ</t>
    </rPh>
    <rPh sb="11" eb="13">
      <t>イジョウ</t>
    </rPh>
    <rPh sb="14" eb="16">
      <t>コウジョウ</t>
    </rPh>
    <phoneticPr fontId="4"/>
  </si>
  <si>
    <t>（目標値を15文字程度で入力）</t>
    <rPh sb="1" eb="4">
      <t>モクヒョウチ</t>
    </rPh>
    <phoneticPr fontId="4"/>
  </si>
  <si>
    <t>輸出向け出荷額の11.2％以上の増加</t>
    <rPh sb="0" eb="2">
      <t>ユシュツ</t>
    </rPh>
    <rPh sb="2" eb="3">
      <t>ム</t>
    </rPh>
    <rPh sb="4" eb="6">
      <t>シュッカ</t>
    </rPh>
    <rPh sb="6" eb="7">
      <t>ガク</t>
    </rPh>
    <rPh sb="13" eb="15">
      <t>イジョウ</t>
    </rPh>
    <rPh sb="16" eb="18">
      <t>ゾウカ</t>
    </rPh>
    <phoneticPr fontId="4"/>
  </si>
  <si>
    <t>輸出向け年間出荷量11トン以上の増加</t>
    <rPh sb="0" eb="2">
      <t>ユシュツ</t>
    </rPh>
    <rPh sb="2" eb="3">
      <t>ム</t>
    </rPh>
    <rPh sb="4" eb="6">
      <t>ネンカン</t>
    </rPh>
    <rPh sb="6" eb="8">
      <t>シュッカ</t>
    </rPh>
    <rPh sb="8" eb="9">
      <t>リョウ</t>
    </rPh>
    <rPh sb="13" eb="15">
      <t>イジョウ</t>
    </rPh>
    <rPh sb="16" eb="18">
      <t>ゾウカ</t>
    </rPh>
    <phoneticPr fontId="4"/>
  </si>
  <si>
    <t>優先枠加算ポイント</t>
    <rPh sb="0" eb="2">
      <t>ユウセン</t>
    </rPh>
    <rPh sb="2" eb="3">
      <t>ワク</t>
    </rPh>
    <rPh sb="3" eb="5">
      <t>カサン</t>
    </rPh>
    <phoneticPr fontId="4"/>
  </si>
  <si>
    <t>重点品目加算ポイント</t>
    <rPh sb="0" eb="2">
      <t>ジュウテン</t>
    </rPh>
    <rPh sb="2" eb="4">
      <t>ヒンモク</t>
    </rPh>
    <rPh sb="4" eb="6">
      <t>カサン</t>
    </rPh>
    <phoneticPr fontId="4"/>
  </si>
  <si>
    <t>類別</t>
    <rPh sb="0" eb="2">
      <t>ルイベツ</t>
    </rPh>
    <phoneticPr fontId="4"/>
  </si>
  <si>
    <t>うち輸出対象品目</t>
    <rPh sb="2" eb="4">
      <t>ユシュツ</t>
    </rPh>
    <rPh sb="4" eb="6">
      <t>タイショウ</t>
    </rPh>
    <rPh sb="6" eb="8">
      <t>ヒンモク</t>
    </rPh>
    <phoneticPr fontId="4"/>
  </si>
  <si>
    <t>たまねぎ</t>
    <phoneticPr fontId="4"/>
  </si>
  <si>
    <t>たまねぎ加工施設</t>
    <rPh sb="4" eb="6">
      <t>カコウ</t>
    </rPh>
    <rPh sb="6" eb="8">
      <t>シセツ</t>
    </rPh>
    <phoneticPr fontId="4"/>
  </si>
  <si>
    <t>Ⓐ 産地生産基盤パワーアップ計画
の成果目標</t>
    <rPh sb="18" eb="20">
      <t>セイカ</t>
    </rPh>
    <rPh sb="20" eb="22">
      <t>モクヒョウ</t>
    </rPh>
    <phoneticPr fontId="4"/>
  </si>
  <si>
    <t>Ⓑ 中山間地域所得向上計画
対象地域（中山間地域所得確保計画）</t>
    <rPh sb="2" eb="3">
      <t>ナカ</t>
    </rPh>
    <rPh sb="3" eb="5">
      <t>サンカン</t>
    </rPh>
    <rPh sb="5" eb="7">
      <t>チイキ</t>
    </rPh>
    <rPh sb="7" eb="9">
      <t>ショトク</t>
    </rPh>
    <rPh sb="9" eb="11">
      <t>コウジョウ</t>
    </rPh>
    <rPh sb="11" eb="13">
      <t>ケイカク</t>
    </rPh>
    <rPh sb="14" eb="16">
      <t>タイショウ</t>
    </rPh>
    <rPh sb="16" eb="18">
      <t>チイキ</t>
    </rPh>
    <rPh sb="19" eb="20">
      <t>チュウ</t>
    </rPh>
    <rPh sb="20" eb="22">
      <t>サンカン</t>
    </rPh>
    <rPh sb="22" eb="24">
      <t>チイキ</t>
    </rPh>
    <rPh sb="24" eb="26">
      <t>ショトク</t>
    </rPh>
    <rPh sb="26" eb="28">
      <t>カクホ</t>
    </rPh>
    <rPh sb="28" eb="30">
      <t>ケイカク</t>
    </rPh>
    <phoneticPr fontId="4"/>
  </si>
  <si>
    <r>
      <rPr>
        <sz val="10"/>
        <rFont val="ＭＳ Ｐゴシック"/>
        <family val="3"/>
        <charset val="128"/>
      </rPr>
      <t xml:space="preserve">（Ⓑ-1）中山間地域所得向上計画
</t>
    </r>
    <r>
      <rPr>
        <sz val="9"/>
        <rFont val="ＭＳ Ｐゴシック"/>
        <family val="3"/>
        <charset val="128"/>
      </rPr>
      <t>（中山間地域所得確保計画）</t>
    </r>
    <r>
      <rPr>
        <sz val="11"/>
        <rFont val="ＭＳ Ｐゴシック"/>
        <family val="3"/>
        <charset val="128"/>
      </rPr>
      <t xml:space="preserve">
</t>
    </r>
    <r>
      <rPr>
        <sz val="8"/>
        <color rgb="FFFF0000"/>
        <rFont val="ＭＳ Ｐゴシック"/>
        <family val="3"/>
        <charset val="128"/>
      </rPr>
      <t>（○：実施又は実施予定　×：実施しない）</t>
    </r>
    <rPh sb="14" eb="16">
      <t>ケイカク</t>
    </rPh>
    <rPh sb="36" eb="37">
      <t>マタ</t>
    </rPh>
    <phoneticPr fontId="4"/>
  </si>
  <si>
    <r>
      <t xml:space="preserve">（Ⓑ-2）中山間地域等の該当範囲
</t>
    </r>
    <r>
      <rPr>
        <sz val="8"/>
        <color rgb="FFFF0000"/>
        <rFont val="ＭＳ Ｐゴシック"/>
        <family val="3"/>
        <charset val="128"/>
      </rPr>
      <t>（Ⓑ-1が×の場合で、該当範囲が過半以上であれば○を選択）</t>
    </r>
    <rPh sb="24" eb="26">
      <t>バアイ</t>
    </rPh>
    <rPh sb="28" eb="30">
      <t>ガイトウ</t>
    </rPh>
    <rPh sb="30" eb="32">
      <t>ハンイ</t>
    </rPh>
    <rPh sb="33" eb="35">
      <t>カハン</t>
    </rPh>
    <rPh sb="35" eb="37">
      <t>イジョウ</t>
    </rPh>
    <rPh sb="43" eb="45">
      <t>センタク</t>
    </rPh>
    <phoneticPr fontId="4"/>
  </si>
  <si>
    <r>
      <t xml:space="preserve">優先枠外となった場合の
事業の実施
</t>
    </r>
    <r>
      <rPr>
        <sz val="10"/>
        <rFont val="ＭＳ Ｐゴシック"/>
        <family val="3"/>
        <charset val="128"/>
      </rPr>
      <t>（（Ⓑ－１）中山間上限事業費1.3倍が外れた場合）</t>
    </r>
    <rPh sb="0" eb="2">
      <t>ユウセン</t>
    </rPh>
    <rPh sb="12" eb="14">
      <t>ジギョウ</t>
    </rPh>
    <rPh sb="15" eb="17">
      <t>ジッシ</t>
    </rPh>
    <rPh sb="24" eb="25">
      <t>チュウ</t>
    </rPh>
    <rPh sb="25" eb="27">
      <t>サンカン</t>
    </rPh>
    <rPh sb="27" eb="29">
      <t>ジョウゲン</t>
    </rPh>
    <rPh sb="29" eb="32">
      <t>ジギョウヒ</t>
    </rPh>
    <rPh sb="35" eb="36">
      <t>バイ</t>
    </rPh>
    <rPh sb="37" eb="38">
      <t>ハズ</t>
    </rPh>
    <rPh sb="40" eb="42">
      <t>バアイ</t>
    </rPh>
    <phoneticPr fontId="4"/>
  </si>
  <si>
    <t>⑦ 農業支援サービス事業体の利用割合10%以上の増加かつ50%以上</t>
    <rPh sb="2" eb="4">
      <t>ノウギョウ</t>
    </rPh>
    <rPh sb="4" eb="6">
      <t>シエン</t>
    </rPh>
    <rPh sb="10" eb="13">
      <t>ジギョウタイ</t>
    </rPh>
    <rPh sb="14" eb="16">
      <t>リヨウ</t>
    </rPh>
    <rPh sb="16" eb="18">
      <t>ワリア</t>
    </rPh>
    <rPh sb="21" eb="23">
      <t>イジョウ</t>
    </rPh>
    <rPh sb="24" eb="26">
      <t>ゾウカ</t>
    </rPh>
    <rPh sb="31" eb="33">
      <t>イジョウ</t>
    </rPh>
    <phoneticPr fontId="4"/>
  </si>
  <si>
    <t>育苗施設</t>
    <rPh sb="0" eb="2">
      <t>イクビョウ</t>
    </rPh>
    <rPh sb="2" eb="4">
      <t>シセツ</t>
    </rPh>
    <phoneticPr fontId="4"/>
  </si>
  <si>
    <t>建物×○棟（○㎡）
サイロ○t×○基、乾燥設備○t×○台、貯蔵設備一式、籾摺調製設備○ｔ×○台、集塵設備一式、色彩選別設備一式、電気設備一式</t>
    <phoneticPr fontId="4"/>
  </si>
  <si>
    <t>兵庫県</t>
    <rPh sb="0" eb="2">
      <t>ヒョウゴ</t>
    </rPh>
    <rPh sb="2" eb="3">
      <t>ケン</t>
    </rPh>
    <phoneticPr fontId="4"/>
  </si>
  <si>
    <t>北海道農政事務所</t>
    <rPh sb="0" eb="3">
      <t>ホッカイドウ</t>
    </rPh>
    <rPh sb="3" eb="8">
      <t>ノウセイジムショ</t>
    </rPh>
    <phoneticPr fontId="4"/>
  </si>
  <si>
    <t>東北農政局</t>
    <rPh sb="0" eb="2">
      <t>トウホク</t>
    </rPh>
    <phoneticPr fontId="4"/>
  </si>
  <si>
    <t>関東農政局</t>
    <rPh sb="0" eb="2">
      <t>カントウ</t>
    </rPh>
    <phoneticPr fontId="4"/>
  </si>
  <si>
    <t>北陸農政局</t>
    <rPh sb="0" eb="2">
      <t>ホクリク</t>
    </rPh>
    <phoneticPr fontId="4"/>
  </si>
  <si>
    <t>東海農政局</t>
    <rPh sb="0" eb="2">
      <t>トウカイ</t>
    </rPh>
    <phoneticPr fontId="4"/>
  </si>
  <si>
    <t>近畿農政局</t>
    <rPh sb="0" eb="2">
      <t>キンキ</t>
    </rPh>
    <phoneticPr fontId="4"/>
  </si>
  <si>
    <t>中国四国農政局</t>
    <rPh sb="0" eb="4">
      <t>チュウゴクシコク</t>
    </rPh>
    <rPh sb="4" eb="7">
      <t>ノウセイキョク</t>
    </rPh>
    <phoneticPr fontId="4"/>
  </si>
  <si>
    <t>九州農政局</t>
    <rPh sb="0" eb="2">
      <t>キュウシュウ</t>
    </rPh>
    <phoneticPr fontId="4"/>
  </si>
  <si>
    <t>沖縄総合事務局</t>
    <rPh sb="0" eb="2">
      <t>オキナワ</t>
    </rPh>
    <rPh sb="2" eb="7">
      <t>ソウゴウジムキョク</t>
    </rPh>
    <phoneticPr fontId="4"/>
  </si>
  <si>
    <t>農業者（農地所有適格法人以外の農業法人）</t>
    <rPh sb="0" eb="3">
      <t>ノウギョウシャ</t>
    </rPh>
    <rPh sb="4" eb="8">
      <t>ノウチショユウ</t>
    </rPh>
    <rPh sb="8" eb="10">
      <t>テキカク</t>
    </rPh>
    <rPh sb="10" eb="12">
      <t>ホウジン</t>
    </rPh>
    <rPh sb="12" eb="14">
      <t>イガイ</t>
    </rPh>
    <rPh sb="15" eb="19">
      <t>ノウギョウホウジン</t>
    </rPh>
    <phoneticPr fontId="4"/>
  </si>
  <si>
    <t>〈記入上の注意〉</t>
  </si>
  <si>
    <t xml:space="preserve">①　要望提出にあたっては、必ず本様式により作成し、以前配布した様式等を使用しないこと。 </t>
  </si>
  <si>
    <t xml:space="preserve">⑤　「市町村名」の欄については、都道府県が事業を行う場合には省略すること。 </t>
  </si>
  <si>
    <t>⑥　「国費」の欄については、上限要望額以内で記入すること。</t>
  </si>
  <si>
    <t xml:space="preserve">⑦　産地パワーアップ計画の成果目標の算定根拠を添付すること。 </t>
  </si>
  <si>
    <t>⑧　「県内優先順位」欄は、基本的に１を記入し、「ポイント総計」が同一ポイントの地区が複数ある場合には、「県内優先順位」欄に、採択の優先順位が高い順に番号を記入すること。　</t>
  </si>
  <si>
    <t>⑨　重点品目加算ポイントについては、重点品目、準重点品目、輸出事業計画に基づき輸出産地としてリスト化された産地の取組について記入すること。</t>
  </si>
  <si>
    <t>⑩　「うち輸出対象品目」欄には、輸出実績があるか、目標年度までに輸出に取り組む計画を策定している品目を記載すること。</t>
  </si>
  <si>
    <t xml:space="preserve">②　セル結合、列の追加等の様式の変更は行わないこと。 </t>
    <phoneticPr fontId="4"/>
  </si>
  <si>
    <t>④　リストから選択する箇所についてはセルを水色に着色している。</t>
    <phoneticPr fontId="4"/>
  </si>
  <si>
    <t>⑪　優先枠加算ポイント、Ⓐ、Ⓑの両方に入力がある場合は、いずれか高い方を加点対象にします。</t>
    <rPh sb="19" eb="21">
      <t>ニュウリョク</t>
    </rPh>
    <rPh sb="32" eb="33">
      <t>タカ</t>
    </rPh>
    <rPh sb="34" eb="35">
      <t>ホウ</t>
    </rPh>
    <rPh sb="36" eb="38">
      <t>カテン</t>
    </rPh>
    <rPh sb="38" eb="40">
      <t>タイショウ</t>
    </rPh>
    <phoneticPr fontId="4"/>
  </si>
  <si>
    <t>設定理由</t>
    <rPh sb="0" eb="2">
      <t>セッテイ</t>
    </rPh>
    <rPh sb="2" eb="4">
      <t>リユウ</t>
    </rPh>
    <phoneticPr fontId="4"/>
  </si>
  <si>
    <t>番号</t>
    <rPh sb="0" eb="1">
      <t>バン</t>
    </rPh>
    <rPh sb="1" eb="2">
      <t>ゴウ</t>
    </rPh>
    <phoneticPr fontId="4"/>
  </si>
  <si>
    <t>都道府県の優先的事業加算ポイントを設定した理由</t>
    <rPh sb="0" eb="4">
      <t>トドウフケン</t>
    </rPh>
    <rPh sb="5" eb="8">
      <t>ユウセンテキ</t>
    </rPh>
    <rPh sb="8" eb="10">
      <t>ジギョウ</t>
    </rPh>
    <rPh sb="10" eb="12">
      <t>カサン</t>
    </rPh>
    <rPh sb="17" eb="19">
      <t>セッテイ</t>
    </rPh>
    <rPh sb="21" eb="23">
      <t>リユウ</t>
    </rPh>
    <phoneticPr fontId="4"/>
  </si>
  <si>
    <t>　「事後評価の検証方法」の欄は、現状値及び目標値の算出方法について、客観的な手法（方法）により検証ができることを記入してください。　</t>
    <phoneticPr fontId="4"/>
  </si>
  <si>
    <t>　「農産物輸出に向けた体制整備」に取り組む場合には、輸出先国、国別出荷額又は出荷量の現状値及び目標値についても記入してください。</t>
    <phoneticPr fontId="4"/>
  </si>
  <si>
    <t>　「目標数値の考え方」の欄は、目標数値の決定にあたって、目標設定以前の過去数年の数値を明らかにした上で、現状値設定の考え方、どのような取組を行うことにより、具体的にどれだけの効果が期待され、その結果として、目標をどれだけ達成できるのかを記入してください。</t>
    <rPh sb="49" eb="50">
      <t>ウエ</t>
    </rPh>
    <rPh sb="54" eb="55">
      <t>アタイ</t>
    </rPh>
    <phoneticPr fontId="4"/>
  </si>
  <si>
    <t>　なお、現状値については、原則、直近年のデータとし、直近年が異常年であった場合（激甚災害の発生等）は、さらに前年のデータ又は過去数カ年の平均を現状値とすることができます。</t>
    <phoneticPr fontId="4"/>
  </si>
  <si>
    <t>　「目標数値」の欄は、別表１－２－①及び②の「達成すべき成果目標基準」に沿って、内容・目標数値を記入してください。</t>
    <phoneticPr fontId="4"/>
  </si>
  <si>
    <t>４</t>
    <phoneticPr fontId="4"/>
  </si>
  <si>
    <t>　「類別」欄は、別表１－１－①及び②に定める類別番号を記入してください。</t>
    <phoneticPr fontId="4"/>
  </si>
  <si>
    <t>３</t>
    <phoneticPr fontId="4"/>
  </si>
  <si>
    <t>２</t>
    <phoneticPr fontId="4"/>
  </si>
  <si>
    <t>（注）１</t>
    <rPh sb="0" eb="1">
      <t>チュウ</t>
    </rPh>
    <phoneticPr fontId="4"/>
  </si>
  <si>
    <t>（設定基準・項目）
（取組主体の現況）</t>
    <rPh sb="14" eb="16">
      <t>トリクミ</t>
    </rPh>
    <phoneticPr fontId="4"/>
  </si>
  <si>
    <t>（令和○年）</t>
    <rPh sb="1" eb="3">
      <t>レイワ</t>
    </rPh>
    <rPh sb="4" eb="5">
      <t>ネン</t>
    </rPh>
    <phoneticPr fontId="4"/>
  </si>
  <si>
    <t>合
計</t>
    <rPh sb="0" eb="1">
      <t>ゴウ</t>
    </rPh>
    <rPh sb="2" eb="3">
      <t>ケイ</t>
    </rPh>
    <phoneticPr fontId="4"/>
  </si>
  <si>
    <t>現
況</t>
    <rPh sb="0" eb="1">
      <t>ウツツ</t>
    </rPh>
    <rPh sb="2" eb="3">
      <t>キョウ</t>
    </rPh>
    <phoneticPr fontId="4"/>
  </si>
  <si>
    <t>目
標</t>
    <rPh sb="0" eb="1">
      <t>メ</t>
    </rPh>
    <rPh sb="2" eb="3">
      <t>ヒョウ</t>
    </rPh>
    <phoneticPr fontId="4"/>
  </si>
  <si>
    <t>事後評価の検証方法</t>
    <rPh sb="0" eb="2">
      <t>ジゴ</t>
    </rPh>
    <rPh sb="2" eb="4">
      <t>ヒョウカ</t>
    </rPh>
    <rPh sb="5" eb="7">
      <t>ケンショウ</t>
    </rPh>
    <rPh sb="7" eb="9">
      <t>ホウホウ</t>
    </rPh>
    <phoneticPr fontId="4"/>
  </si>
  <si>
    <t>目標数値の考え方</t>
    <rPh sb="0" eb="2">
      <t>モクヒョウ</t>
    </rPh>
    <rPh sb="2" eb="4">
      <t>スウチ</t>
    </rPh>
    <rPh sb="5" eb="6">
      <t>カンガ</t>
    </rPh>
    <rPh sb="7" eb="8">
      <t>カタ</t>
    </rPh>
    <phoneticPr fontId="4"/>
  </si>
  <si>
    <t>増減率等</t>
    <rPh sb="0" eb="2">
      <t>ゾウゲン</t>
    </rPh>
    <rPh sb="2" eb="3">
      <t>リツ</t>
    </rPh>
    <rPh sb="3" eb="4">
      <t>トウ</t>
    </rPh>
    <phoneticPr fontId="4"/>
  </si>
  <si>
    <t>目標値</t>
    <rPh sb="0" eb="3">
      <t>モクヒョウチ</t>
    </rPh>
    <phoneticPr fontId="4"/>
  </si>
  <si>
    <t>現状値</t>
    <rPh sb="0" eb="2">
      <t>ゲンジョウ</t>
    </rPh>
    <rPh sb="2" eb="3">
      <t>チ</t>
    </rPh>
    <phoneticPr fontId="4"/>
  </si>
  <si>
    <t>ポイント</t>
    <phoneticPr fontId="4"/>
  </si>
  <si>
    <t>現況値の内容</t>
    <rPh sb="0" eb="2">
      <t>ゲンキョウ</t>
    </rPh>
    <rPh sb="2" eb="3">
      <t>チ</t>
    </rPh>
    <rPh sb="4" eb="6">
      <t>ナイヨウ</t>
    </rPh>
    <phoneticPr fontId="4"/>
  </si>
  <si>
    <t>成果目標の内容</t>
    <rPh sb="0" eb="2">
      <t>セイカ</t>
    </rPh>
    <rPh sb="2" eb="4">
      <t>モクヒョウ</t>
    </rPh>
    <rPh sb="5" eb="7">
      <t>ナイヨウ</t>
    </rPh>
    <phoneticPr fontId="4"/>
  </si>
  <si>
    <t>採択基準ポイントⅡ</t>
    <rPh sb="0" eb="2">
      <t>サイタク</t>
    </rPh>
    <rPh sb="2" eb="4">
      <t>キジュン</t>
    </rPh>
    <phoneticPr fontId="4"/>
  </si>
  <si>
    <t>採択基準ポイントⅠ</t>
    <rPh sb="0" eb="2">
      <t>サイタク</t>
    </rPh>
    <rPh sb="2" eb="4">
      <t>キジュン</t>
    </rPh>
    <phoneticPr fontId="4"/>
  </si>
  <si>
    <t>取組
主体名</t>
    <rPh sb="0" eb="2">
      <t>トリクミ</t>
    </rPh>
    <rPh sb="3" eb="5">
      <t>シュタイ</t>
    </rPh>
    <rPh sb="5" eb="6">
      <t>メイ</t>
    </rPh>
    <phoneticPr fontId="4"/>
  </si>
  <si>
    <t>市町村
名</t>
    <rPh sb="0" eb="3">
      <t>シチョウソン</t>
    </rPh>
    <rPh sb="4" eb="5">
      <t>メイ</t>
    </rPh>
    <phoneticPr fontId="4"/>
  </si>
  <si>
    <t>（○○県）</t>
    <rPh sb="3" eb="4">
      <t>ケン</t>
    </rPh>
    <phoneticPr fontId="4"/>
  </si>
  <si>
    <t>様式４-２</t>
    <rPh sb="0" eb="2">
      <t>ヨウシキ</t>
    </rPh>
    <phoneticPr fontId="4"/>
  </si>
  <si>
    <t>様式４-１</t>
    <rPh sb="0" eb="2">
      <t>ヨウシキ</t>
    </rPh>
    <phoneticPr fontId="4"/>
  </si>
  <si>
    <t>計</t>
    <rPh sb="0" eb="1">
      <t>ケイ</t>
    </rPh>
    <phoneticPr fontId="4"/>
  </si>
  <si>
    <t>沖縄県</t>
    <rPh sb="0" eb="3">
      <t>オキナワケン</t>
    </rPh>
    <phoneticPr fontId="4"/>
  </si>
  <si>
    <t>九　州　計</t>
    <rPh sb="0" eb="1">
      <t>キュウ</t>
    </rPh>
    <rPh sb="2" eb="3">
      <t>シュウ</t>
    </rPh>
    <rPh sb="4" eb="5">
      <t>ケイ</t>
    </rPh>
    <phoneticPr fontId="4"/>
  </si>
  <si>
    <t>鹿児島県</t>
    <rPh sb="0" eb="4">
      <t>カゴシマケン</t>
    </rPh>
    <phoneticPr fontId="4"/>
  </si>
  <si>
    <t>宮崎県</t>
    <rPh sb="0" eb="3">
      <t>ミヤザキケン</t>
    </rPh>
    <phoneticPr fontId="4"/>
  </si>
  <si>
    <t>大分県</t>
    <rPh sb="0" eb="3">
      <t>オオイタケン</t>
    </rPh>
    <phoneticPr fontId="4"/>
  </si>
  <si>
    <t>熊本県</t>
    <rPh sb="0" eb="3">
      <t>クマモトケン</t>
    </rPh>
    <phoneticPr fontId="4"/>
  </si>
  <si>
    <t>長崎県</t>
    <rPh sb="0" eb="3">
      <t>ナガサキケン</t>
    </rPh>
    <phoneticPr fontId="4"/>
  </si>
  <si>
    <t>佐賀県</t>
    <rPh sb="0" eb="3">
      <t>サガケン</t>
    </rPh>
    <phoneticPr fontId="4"/>
  </si>
  <si>
    <t>福岡県</t>
    <rPh sb="0" eb="3">
      <t>フクオカケン</t>
    </rPh>
    <phoneticPr fontId="4"/>
  </si>
  <si>
    <t>中国四国計</t>
    <rPh sb="0" eb="2">
      <t>チュウゴク</t>
    </rPh>
    <rPh sb="2" eb="4">
      <t>シコク</t>
    </rPh>
    <rPh sb="4" eb="5">
      <t>ケイ</t>
    </rPh>
    <phoneticPr fontId="4"/>
  </si>
  <si>
    <t>高知県</t>
    <rPh sb="0" eb="3">
      <t>コウチケン</t>
    </rPh>
    <phoneticPr fontId="4"/>
  </si>
  <si>
    <t>愛媛県</t>
    <rPh sb="0" eb="3">
      <t>エヒメケン</t>
    </rPh>
    <phoneticPr fontId="4"/>
  </si>
  <si>
    <t>香川県</t>
    <rPh sb="0" eb="3">
      <t>カガワケン</t>
    </rPh>
    <phoneticPr fontId="4"/>
  </si>
  <si>
    <t>徳島県</t>
    <rPh sb="0" eb="3">
      <t>トクシマケン</t>
    </rPh>
    <phoneticPr fontId="4"/>
  </si>
  <si>
    <t>山口県</t>
    <rPh sb="0" eb="3">
      <t>ヤマグチケン</t>
    </rPh>
    <phoneticPr fontId="4"/>
  </si>
  <si>
    <t>広島県</t>
    <rPh sb="0" eb="3">
      <t>ヒロシマケン</t>
    </rPh>
    <phoneticPr fontId="4"/>
  </si>
  <si>
    <t>岡山県</t>
    <rPh sb="0" eb="3">
      <t>オカヤマケン</t>
    </rPh>
    <phoneticPr fontId="4"/>
  </si>
  <si>
    <t>島根県</t>
    <rPh sb="0" eb="3">
      <t>シマネケン</t>
    </rPh>
    <phoneticPr fontId="4"/>
  </si>
  <si>
    <t>鳥取県</t>
    <rPh sb="0" eb="3">
      <t>トットリケン</t>
    </rPh>
    <phoneticPr fontId="4"/>
  </si>
  <si>
    <t>近　畿　計</t>
    <rPh sb="0" eb="1">
      <t>コン</t>
    </rPh>
    <rPh sb="2" eb="3">
      <t>キ</t>
    </rPh>
    <rPh sb="4" eb="5">
      <t>ケイ</t>
    </rPh>
    <phoneticPr fontId="4"/>
  </si>
  <si>
    <t>和歌山県</t>
    <rPh sb="0" eb="4">
      <t>ワカヤマケン</t>
    </rPh>
    <phoneticPr fontId="4"/>
  </si>
  <si>
    <t>奈良県</t>
    <rPh sb="0" eb="3">
      <t>ナラケン</t>
    </rPh>
    <phoneticPr fontId="4"/>
  </si>
  <si>
    <t>兵庫県</t>
    <rPh sb="0" eb="3">
      <t>ヒョウゴケン</t>
    </rPh>
    <phoneticPr fontId="4"/>
  </si>
  <si>
    <t>大阪府</t>
    <rPh sb="0" eb="3">
      <t>オオサカフ</t>
    </rPh>
    <phoneticPr fontId="4"/>
  </si>
  <si>
    <t>京都府</t>
    <rPh sb="0" eb="3">
      <t>キョウトフ</t>
    </rPh>
    <phoneticPr fontId="4"/>
  </si>
  <si>
    <t>滋賀県</t>
    <rPh sb="0" eb="3">
      <t>シガケン</t>
    </rPh>
    <phoneticPr fontId="4"/>
  </si>
  <si>
    <t>東　海　計</t>
    <rPh sb="0" eb="1">
      <t>ヒガシ</t>
    </rPh>
    <rPh sb="2" eb="3">
      <t>ウミ</t>
    </rPh>
    <rPh sb="4" eb="5">
      <t>ケイ</t>
    </rPh>
    <phoneticPr fontId="4"/>
  </si>
  <si>
    <t>三重県</t>
    <rPh sb="0" eb="3">
      <t>ミエケン</t>
    </rPh>
    <phoneticPr fontId="4"/>
  </si>
  <si>
    <t>愛知県</t>
    <rPh sb="0" eb="3">
      <t>アイチケン</t>
    </rPh>
    <phoneticPr fontId="4"/>
  </si>
  <si>
    <t>岐阜県</t>
    <rPh sb="0" eb="3">
      <t>ギフケン</t>
    </rPh>
    <phoneticPr fontId="4"/>
  </si>
  <si>
    <t>北　陸　計</t>
    <rPh sb="0" eb="1">
      <t>キタ</t>
    </rPh>
    <rPh sb="2" eb="3">
      <t>リク</t>
    </rPh>
    <rPh sb="4" eb="5">
      <t>ケイ</t>
    </rPh>
    <phoneticPr fontId="4"/>
  </si>
  <si>
    <t>福井県</t>
    <rPh sb="0" eb="3">
      <t>フクイケン</t>
    </rPh>
    <phoneticPr fontId="4"/>
  </si>
  <si>
    <t>石川県</t>
    <rPh sb="0" eb="3">
      <t>イシカワケン</t>
    </rPh>
    <phoneticPr fontId="4"/>
  </si>
  <si>
    <t>富山県</t>
    <rPh sb="0" eb="3">
      <t>トヤマケン</t>
    </rPh>
    <phoneticPr fontId="4"/>
  </si>
  <si>
    <t>新潟県</t>
    <rPh sb="0" eb="3">
      <t>ニイガタケン</t>
    </rPh>
    <phoneticPr fontId="4"/>
  </si>
  <si>
    <t>関　東　計</t>
    <rPh sb="0" eb="1">
      <t>セキ</t>
    </rPh>
    <rPh sb="2" eb="3">
      <t>ヒガシ</t>
    </rPh>
    <rPh sb="4" eb="5">
      <t>ケイ</t>
    </rPh>
    <phoneticPr fontId="4"/>
  </si>
  <si>
    <t>静岡県</t>
    <rPh sb="0" eb="2">
      <t>シズオカ</t>
    </rPh>
    <rPh sb="2" eb="3">
      <t>ケン</t>
    </rPh>
    <phoneticPr fontId="4"/>
  </si>
  <si>
    <t>長野県</t>
    <rPh sb="0" eb="3">
      <t>ナガノケン</t>
    </rPh>
    <phoneticPr fontId="4"/>
  </si>
  <si>
    <t>山梨県</t>
    <rPh sb="0" eb="3">
      <t>ヤマナシケン</t>
    </rPh>
    <phoneticPr fontId="4"/>
  </si>
  <si>
    <t>神奈川県</t>
    <rPh sb="0" eb="4">
      <t>カナガワケン</t>
    </rPh>
    <phoneticPr fontId="4"/>
  </si>
  <si>
    <t>東京都</t>
    <rPh sb="0" eb="3">
      <t>トウキョウト</t>
    </rPh>
    <phoneticPr fontId="4"/>
  </si>
  <si>
    <t>千葉県</t>
    <rPh sb="0" eb="3">
      <t>チバケン</t>
    </rPh>
    <phoneticPr fontId="4"/>
  </si>
  <si>
    <t>埼玉県</t>
    <rPh sb="0" eb="3">
      <t>サイタマケン</t>
    </rPh>
    <phoneticPr fontId="4"/>
  </si>
  <si>
    <t>群馬県</t>
    <rPh sb="0" eb="3">
      <t>グンマケン</t>
    </rPh>
    <phoneticPr fontId="4"/>
  </si>
  <si>
    <t>栃木県</t>
    <rPh sb="0" eb="3">
      <t>トチギケン</t>
    </rPh>
    <phoneticPr fontId="4"/>
  </si>
  <si>
    <t>茨城県</t>
    <rPh sb="0" eb="3">
      <t>イバラキケン</t>
    </rPh>
    <phoneticPr fontId="4"/>
  </si>
  <si>
    <t>東　北　計</t>
    <rPh sb="0" eb="1">
      <t>ヒガシ</t>
    </rPh>
    <rPh sb="2" eb="3">
      <t>キタ</t>
    </rPh>
    <rPh sb="4" eb="5">
      <t>ケイ</t>
    </rPh>
    <phoneticPr fontId="4"/>
  </si>
  <si>
    <t>福島県</t>
    <rPh sb="0" eb="3">
      <t>フクシマケン</t>
    </rPh>
    <phoneticPr fontId="4"/>
  </si>
  <si>
    <t>山形県</t>
    <rPh sb="0" eb="3">
      <t>ヤマガタケン</t>
    </rPh>
    <phoneticPr fontId="4"/>
  </si>
  <si>
    <t>秋田県</t>
    <rPh sb="0" eb="3">
      <t>アキタケン</t>
    </rPh>
    <phoneticPr fontId="4"/>
  </si>
  <si>
    <t>宮城県</t>
    <rPh sb="0" eb="3">
      <t>ミヤギケン</t>
    </rPh>
    <phoneticPr fontId="4"/>
  </si>
  <si>
    <t>岩手県</t>
    <rPh sb="0" eb="3">
      <t>イワテケン</t>
    </rPh>
    <phoneticPr fontId="4"/>
  </si>
  <si>
    <t>青森県</t>
    <rPh sb="0" eb="3">
      <t>アオモリケン</t>
    </rPh>
    <phoneticPr fontId="4"/>
  </si>
  <si>
    <t>北海道</t>
    <rPh sb="0" eb="3">
      <t>ホッカイドウ</t>
    </rPh>
    <phoneticPr fontId="4"/>
  </si>
  <si>
    <t>国費</t>
    <rPh sb="0" eb="2">
      <t>コクヒ</t>
    </rPh>
    <phoneticPr fontId="4"/>
  </si>
  <si>
    <t>事業費</t>
    <rPh sb="0" eb="3">
      <t>ジギョウヒ</t>
    </rPh>
    <phoneticPr fontId="4"/>
  </si>
  <si>
    <t>件数</t>
    <rPh sb="0" eb="2">
      <t>ケンスウ</t>
    </rPh>
    <phoneticPr fontId="4"/>
  </si>
  <si>
    <t>中山間</t>
    <rPh sb="0" eb="1">
      <t>チュウ</t>
    </rPh>
    <rPh sb="1" eb="3">
      <t>サンカン</t>
    </rPh>
    <phoneticPr fontId="28"/>
  </si>
  <si>
    <t>輸出拡大</t>
    <rPh sb="0" eb="2">
      <t>ユシュツ</t>
    </rPh>
    <rPh sb="2" eb="4">
      <t>カクダイ</t>
    </rPh>
    <phoneticPr fontId="28"/>
  </si>
  <si>
    <t>事業費</t>
    <rPh sb="0" eb="1">
      <t>コト</t>
    </rPh>
    <rPh sb="1" eb="2">
      <t>ギョウ</t>
    </rPh>
    <rPh sb="2" eb="3">
      <t>ヒ</t>
    </rPh>
    <phoneticPr fontId="4"/>
  </si>
  <si>
    <t>左のうち優先枠</t>
    <rPh sb="0" eb="1">
      <t>ヒダリ</t>
    </rPh>
    <rPh sb="4" eb="6">
      <t>ユウセン</t>
    </rPh>
    <rPh sb="6" eb="7">
      <t>ワク</t>
    </rPh>
    <phoneticPr fontId="4"/>
  </si>
  <si>
    <t>総計</t>
    <rPh sb="0" eb="2">
      <t>ソウケイ</t>
    </rPh>
    <phoneticPr fontId="4"/>
  </si>
  <si>
    <t>都道府県附帯事務費</t>
    <rPh sb="0" eb="4">
      <t>トドウフケン</t>
    </rPh>
    <rPh sb="4" eb="6">
      <t>フタイ</t>
    </rPh>
    <rPh sb="6" eb="9">
      <t>ジムヒ</t>
    </rPh>
    <phoneticPr fontId="4"/>
  </si>
  <si>
    <t>生産基盤対策（様式１－２）</t>
    <rPh sb="0" eb="2">
      <t>セイサン</t>
    </rPh>
    <rPh sb="2" eb="4">
      <t>キバン</t>
    </rPh>
    <rPh sb="4" eb="6">
      <t>タイサク</t>
    </rPh>
    <rPh sb="7" eb="9">
      <t>ヨウシキ</t>
    </rPh>
    <phoneticPr fontId="4"/>
  </si>
  <si>
    <t>収益性向上対策（様式１－１）</t>
    <rPh sb="0" eb="3">
      <t>シュウエキセイ</t>
    </rPh>
    <rPh sb="3" eb="5">
      <t>コウジョウ</t>
    </rPh>
    <rPh sb="5" eb="7">
      <t>タイサク</t>
    </rPh>
    <rPh sb="8" eb="10">
      <t>ヨウシキ</t>
    </rPh>
    <phoneticPr fontId="4"/>
  </si>
  <si>
    <t xml:space="preserve">（単位：地区、円） </t>
    <rPh sb="4" eb="6">
      <t>チク</t>
    </rPh>
    <phoneticPr fontId="4"/>
  </si>
  <si>
    <t>様式５</t>
    <rPh sb="0" eb="2">
      <t>ヨウシキ</t>
    </rPh>
    <phoneticPr fontId="4"/>
  </si>
  <si>
    <t>合　　計</t>
    <rPh sb="0" eb="1">
      <t>ゴウ</t>
    </rPh>
    <rPh sb="3" eb="4">
      <t>ケイ</t>
    </rPh>
    <phoneticPr fontId="4"/>
  </si>
  <si>
    <t>備品購入費</t>
    <rPh sb="0" eb="2">
      <t>ビヒン</t>
    </rPh>
    <rPh sb="2" eb="5">
      <t>コウニュウヒ</t>
    </rPh>
    <phoneticPr fontId="4"/>
  </si>
  <si>
    <t>通信運搬費</t>
    <rPh sb="0" eb="2">
      <t>ツウシン</t>
    </rPh>
    <rPh sb="2" eb="5">
      <t>ウンパンヒ</t>
    </rPh>
    <phoneticPr fontId="4"/>
  </si>
  <si>
    <t>役務費</t>
    <rPh sb="0" eb="3">
      <t>エキムヒ</t>
    </rPh>
    <phoneticPr fontId="4"/>
  </si>
  <si>
    <t>小計</t>
    <rPh sb="0" eb="2">
      <t>ショウケイ</t>
    </rPh>
    <phoneticPr fontId="4"/>
  </si>
  <si>
    <t>修繕費</t>
    <rPh sb="0" eb="3">
      <t>シュウゼンヒ</t>
    </rPh>
    <phoneticPr fontId="4"/>
  </si>
  <si>
    <t>印刷製本費</t>
    <rPh sb="0" eb="2">
      <t>インサツ</t>
    </rPh>
    <rPh sb="2" eb="4">
      <t>セイホン</t>
    </rPh>
    <rPh sb="4" eb="5">
      <t>ヒ</t>
    </rPh>
    <phoneticPr fontId="4"/>
  </si>
  <si>
    <t>食糧費</t>
    <rPh sb="0" eb="3">
      <t>ショクリョウヒ</t>
    </rPh>
    <phoneticPr fontId="4"/>
  </si>
  <si>
    <t>燃料費</t>
    <rPh sb="0" eb="3">
      <t>ネンリョウヒ</t>
    </rPh>
    <phoneticPr fontId="4"/>
  </si>
  <si>
    <t>消耗品費</t>
    <rPh sb="0" eb="2">
      <t>ショウモウ</t>
    </rPh>
    <rPh sb="2" eb="3">
      <t>ヒン</t>
    </rPh>
    <rPh sb="3" eb="4">
      <t>ヒ</t>
    </rPh>
    <phoneticPr fontId="4"/>
  </si>
  <si>
    <t>需用費</t>
  </si>
  <si>
    <t>謝金</t>
    <rPh sb="0" eb="2">
      <t>シャキン</t>
    </rPh>
    <phoneticPr fontId="4"/>
  </si>
  <si>
    <t>報償費</t>
    <rPh sb="0" eb="3">
      <t>ホウショウヒ</t>
    </rPh>
    <phoneticPr fontId="4"/>
  </si>
  <si>
    <t>委員等旅費</t>
    <rPh sb="0" eb="2">
      <t>イイン</t>
    </rPh>
    <rPh sb="2" eb="3">
      <t>トウ</t>
    </rPh>
    <rPh sb="3" eb="5">
      <t>リョヒ</t>
    </rPh>
    <phoneticPr fontId="4"/>
  </si>
  <si>
    <t>日額旅費</t>
    <rPh sb="0" eb="2">
      <t>ニチガク</t>
    </rPh>
    <rPh sb="2" eb="4">
      <t>リョヒ</t>
    </rPh>
    <phoneticPr fontId="4"/>
  </si>
  <si>
    <t>普通旅費</t>
    <rPh sb="0" eb="2">
      <t>フツウ</t>
    </rPh>
    <rPh sb="2" eb="4">
      <t>リョヒ</t>
    </rPh>
    <phoneticPr fontId="4"/>
  </si>
  <si>
    <t>旅費</t>
  </si>
  <si>
    <t>内　　　　　訳</t>
    <rPh sb="0" eb="1">
      <t>ウチ</t>
    </rPh>
    <rPh sb="6" eb="7">
      <t>ヤク</t>
    </rPh>
    <phoneticPr fontId="4"/>
  </si>
  <si>
    <t>内　　　容</t>
    <rPh sb="0" eb="1">
      <t>ウチ</t>
    </rPh>
    <rPh sb="4" eb="5">
      <t>カタチ</t>
    </rPh>
    <phoneticPr fontId="4"/>
  </si>
  <si>
    <t>区　　　分</t>
    <rPh sb="0" eb="1">
      <t>ク</t>
    </rPh>
    <rPh sb="4" eb="5">
      <t>ブン</t>
    </rPh>
    <phoneticPr fontId="4"/>
  </si>
  <si>
    <t>－</t>
    <phoneticPr fontId="4"/>
  </si>
  <si>
    <t>-</t>
    <phoneticPr fontId="4"/>
  </si>
  <si>
    <t>40千円／㎡</t>
    <rPh sb="2" eb="4">
      <t>センエン</t>
    </rPh>
    <phoneticPr fontId="4"/>
  </si>
  <si>
    <t>いちご栽培システムを導入したハウスを建設し、継承を機にいちご生産に取り組む者が技術の実証を行うことで、生産者の円滑な営農開始を図る。</t>
    <rPh sb="3" eb="5">
      <t>サイバイ</t>
    </rPh>
    <rPh sb="10" eb="12">
      <t>ドウニュウ</t>
    </rPh>
    <rPh sb="18" eb="20">
      <t>ケンセツ</t>
    </rPh>
    <rPh sb="22" eb="24">
      <t>ケイショウ</t>
    </rPh>
    <rPh sb="25" eb="26">
      <t>キ</t>
    </rPh>
    <rPh sb="30" eb="32">
      <t>セイサン</t>
    </rPh>
    <rPh sb="33" eb="34">
      <t>ト</t>
    </rPh>
    <rPh sb="35" eb="36">
      <t>ク</t>
    </rPh>
    <rPh sb="37" eb="38">
      <t>シャ</t>
    </rPh>
    <rPh sb="39" eb="41">
      <t>ギジュツ</t>
    </rPh>
    <rPh sb="42" eb="44">
      <t>ジッショウ</t>
    </rPh>
    <rPh sb="45" eb="46">
      <t>オコナ</t>
    </rPh>
    <rPh sb="51" eb="54">
      <t>セイサンシャ</t>
    </rPh>
    <rPh sb="55" eb="57">
      <t>エンカツ</t>
    </rPh>
    <rPh sb="58" eb="60">
      <t>エイノウ</t>
    </rPh>
    <rPh sb="60" eb="62">
      <t>カイシ</t>
    </rPh>
    <rPh sb="63" eb="64">
      <t>ハカ</t>
    </rPh>
    <phoneticPr fontId="4"/>
  </si>
  <si>
    <t>年間生産量4t／10a年</t>
    <rPh sb="2" eb="4">
      <t>セイサン</t>
    </rPh>
    <rPh sb="4" eb="5">
      <t>リョウ</t>
    </rPh>
    <rPh sb="11" eb="12">
      <t>ネン</t>
    </rPh>
    <phoneticPr fontId="4"/>
  </si>
  <si>
    <t>低コスト耐候性ハウス２棟（5,000㎡）
・複合環境制御装置
・炭酸ガス発生装置
・自動窓開閉装置</t>
    <rPh sb="0" eb="1">
      <t>テイ</t>
    </rPh>
    <rPh sb="4" eb="7">
      <t>タイコウセイ</t>
    </rPh>
    <rPh sb="11" eb="12">
      <t>トウ</t>
    </rPh>
    <rPh sb="22" eb="24">
      <t>フクゴウ</t>
    </rPh>
    <rPh sb="24" eb="26">
      <t>カンキョウ</t>
    </rPh>
    <rPh sb="26" eb="28">
      <t>セイギョ</t>
    </rPh>
    <rPh sb="28" eb="30">
      <t>ソウチ</t>
    </rPh>
    <rPh sb="32" eb="34">
      <t>タンサン</t>
    </rPh>
    <rPh sb="36" eb="38">
      <t>ハッセイ</t>
    </rPh>
    <rPh sb="38" eb="40">
      <t>ソウチ</t>
    </rPh>
    <rPh sb="42" eb="44">
      <t>ジドウ</t>
    </rPh>
    <rPh sb="44" eb="45">
      <t>マド</t>
    </rPh>
    <rPh sb="45" eb="47">
      <t>カイヘイ</t>
    </rPh>
    <rPh sb="47" eb="49">
      <t>ソウチ</t>
    </rPh>
    <phoneticPr fontId="4"/>
  </si>
  <si>
    <t>低コスト耐候性ハウス</t>
    <rPh sb="0" eb="1">
      <t>テイ</t>
    </rPh>
    <rPh sb="4" eb="7">
      <t>タイコウセイ</t>
    </rPh>
    <phoneticPr fontId="4"/>
  </si>
  <si>
    <t>いちご</t>
    <phoneticPr fontId="4"/>
  </si>
  <si>
    <t>5_生産技術の継承・普及に向けた取組</t>
    <rPh sb="2" eb="4">
      <t>セイサン</t>
    </rPh>
    <rPh sb="4" eb="6">
      <t>ギジュツ</t>
    </rPh>
    <rPh sb="7" eb="9">
      <t>ケイショウ</t>
    </rPh>
    <rPh sb="10" eb="12">
      <t>フキュウ</t>
    </rPh>
    <rPh sb="13" eb="14">
      <t>ム</t>
    </rPh>
    <rPh sb="16" eb="18">
      <t>トリクミ</t>
    </rPh>
    <phoneticPr fontId="4"/>
  </si>
  <si>
    <t>総販売額の15％以上増加</t>
    <rPh sb="0" eb="1">
      <t>ソウ</t>
    </rPh>
    <rPh sb="1" eb="3">
      <t>ハンバイ</t>
    </rPh>
    <rPh sb="3" eb="4">
      <t>ガク</t>
    </rPh>
    <rPh sb="8" eb="10">
      <t>イジョウ</t>
    </rPh>
    <rPh sb="10" eb="12">
      <t>ゾウカ</t>
    </rPh>
    <phoneticPr fontId="4"/>
  </si>
  <si>
    <t>1 総販売額の維持又は増加</t>
    <rPh sb="2" eb="3">
      <t>ソウ</t>
    </rPh>
    <rPh sb="3" eb="5">
      <t>ハンバイ</t>
    </rPh>
    <rPh sb="5" eb="6">
      <t>ガク</t>
    </rPh>
    <rPh sb="7" eb="9">
      <t>イジ</t>
    </rPh>
    <rPh sb="9" eb="10">
      <t>マタ</t>
    </rPh>
    <rPh sb="11" eb="13">
      <t>ゾウカ</t>
    </rPh>
    <phoneticPr fontId="4"/>
  </si>
  <si>
    <t>既存のパイプハウスから低コスト耐候性ハウスへ切り替えることで、継承先の農業者での円滑な営農開始を図る。</t>
    <rPh sb="0" eb="2">
      <t>キゾン</t>
    </rPh>
    <rPh sb="11" eb="12">
      <t>テイ</t>
    </rPh>
    <rPh sb="15" eb="18">
      <t>タイコウセイ</t>
    </rPh>
    <rPh sb="22" eb="23">
      <t>キ</t>
    </rPh>
    <rPh sb="24" eb="25">
      <t>カ</t>
    </rPh>
    <rPh sb="31" eb="33">
      <t>ケイショウ</t>
    </rPh>
    <rPh sb="33" eb="34">
      <t>サキ</t>
    </rPh>
    <rPh sb="35" eb="38">
      <t>ノウギョウシャ</t>
    </rPh>
    <rPh sb="40" eb="42">
      <t>エンカツ</t>
    </rPh>
    <rPh sb="43" eb="45">
      <t>エイノウ</t>
    </rPh>
    <rPh sb="45" eb="47">
      <t>カイシ</t>
    </rPh>
    <rPh sb="48" eb="49">
      <t>ハカ</t>
    </rPh>
    <phoneticPr fontId="4"/>
  </si>
  <si>
    <t>年間生産量30ｔ／10a年</t>
    <rPh sb="2" eb="4">
      <t>セイサン</t>
    </rPh>
    <phoneticPr fontId="4"/>
  </si>
  <si>
    <t>低コスト耐候性ハウス（2,000㎡）
・自動窓開閉装置
・ヒートポンプ
・炭酸ガス発生装置
・既存ハウスの撤去</t>
    <rPh sb="0" eb="1">
      <t>テイ</t>
    </rPh>
    <rPh sb="4" eb="7">
      <t>タイコウセイ</t>
    </rPh>
    <rPh sb="20" eb="22">
      <t>ジドウ</t>
    </rPh>
    <rPh sb="22" eb="23">
      <t>マド</t>
    </rPh>
    <rPh sb="23" eb="25">
      <t>カイヘイ</t>
    </rPh>
    <rPh sb="25" eb="27">
      <t>ソウチ</t>
    </rPh>
    <rPh sb="37" eb="39">
      <t>タンサン</t>
    </rPh>
    <rPh sb="41" eb="43">
      <t>ハッセイ</t>
    </rPh>
    <rPh sb="43" eb="45">
      <t>ソウチ</t>
    </rPh>
    <rPh sb="47" eb="49">
      <t>キゾン</t>
    </rPh>
    <rPh sb="53" eb="55">
      <t>テッキョ</t>
    </rPh>
    <phoneticPr fontId="4"/>
  </si>
  <si>
    <t>トマト</t>
    <phoneticPr fontId="4"/>
  </si>
  <si>
    <t>1_農業用ハウスの再整備・改修</t>
    <rPh sb="2" eb="5">
      <t>ノウギョウヨウ</t>
    </rPh>
    <rPh sb="9" eb="12">
      <t>サイセイビ</t>
    </rPh>
    <rPh sb="13" eb="15">
      <t>カイシュウ</t>
    </rPh>
    <phoneticPr fontId="4"/>
  </si>
  <si>
    <r>
      <t xml:space="preserve">取組メニュー
</t>
    </r>
    <r>
      <rPr>
        <sz val="8"/>
        <color rgb="FFFF0000"/>
        <rFont val="ＭＳ Ｐゴシック"/>
        <family val="3"/>
        <charset val="128"/>
      </rPr>
      <t>（リストから選択）</t>
    </r>
    <rPh sb="0" eb="2">
      <t>トリクミ</t>
    </rPh>
    <phoneticPr fontId="4"/>
  </si>
  <si>
    <t>様式１</t>
    <rPh sb="0" eb="2">
      <t>ヨウシキ</t>
    </rPh>
    <phoneticPr fontId="4"/>
  </si>
  <si>
    <t>事業区分</t>
    <rPh sb="0" eb="4">
      <t>ジギョウクブン</t>
    </rPh>
    <phoneticPr fontId="4"/>
  </si>
  <si>
    <t>収益性向上対策</t>
    <rPh sb="0" eb="3">
      <t>シュウエキセイ</t>
    </rPh>
    <rPh sb="3" eb="5">
      <t>コウジョウ</t>
    </rPh>
    <rPh sb="5" eb="7">
      <t>タイサク</t>
    </rPh>
    <phoneticPr fontId="4"/>
  </si>
  <si>
    <t>生産基盤強化対策</t>
  </si>
  <si>
    <t>生産基盤強化対策</t>
    <phoneticPr fontId="4"/>
  </si>
  <si>
    <r>
      <t xml:space="preserve">事業区分
</t>
    </r>
    <r>
      <rPr>
        <sz val="8"/>
        <color rgb="FFFF0000"/>
        <rFont val="ＭＳ Ｐゴシック"/>
        <family val="3"/>
        <charset val="128"/>
      </rPr>
      <t>（リストから選択）</t>
    </r>
    <rPh sb="0" eb="4">
      <t>ジギョウクブン</t>
    </rPh>
    <phoneticPr fontId="4"/>
  </si>
  <si>
    <t>記載例１</t>
    <rPh sb="0" eb="3">
      <t>キサイレイ</t>
    </rPh>
    <phoneticPr fontId="4"/>
  </si>
  <si>
    <t>記載例２</t>
    <rPh sb="0" eb="3">
      <t>キサイレイ</t>
    </rPh>
    <phoneticPr fontId="4"/>
  </si>
  <si>
    <t>記載例３</t>
    <rPh sb="0" eb="3">
      <t>キサイレイ</t>
    </rPh>
    <phoneticPr fontId="4"/>
  </si>
  <si>
    <t>記載例４</t>
    <rPh sb="0" eb="3">
      <t>キサイレイ</t>
    </rPh>
    <phoneticPr fontId="4"/>
  </si>
  <si>
    <t>記載例５</t>
    <rPh sb="0" eb="3">
      <t>キサイレイ</t>
    </rPh>
    <phoneticPr fontId="4"/>
  </si>
  <si>
    <t>③　記載例は適宜削除してください</t>
    <rPh sb="6" eb="8">
      <t>テキギ</t>
    </rPh>
    <rPh sb="8" eb="10">
      <t>サクジョ</t>
    </rPh>
    <phoneticPr fontId="4"/>
  </si>
  <si>
    <t>取組メニュー（生産基盤強化対策）</t>
    <rPh sb="0" eb="2">
      <t>トリクミ</t>
    </rPh>
    <rPh sb="7" eb="15">
      <t>セイサンキバンキョウカタイサク</t>
    </rPh>
    <phoneticPr fontId="4"/>
  </si>
  <si>
    <t>成果目標（成果目標）</t>
    <rPh sb="0" eb="2">
      <t>セイカ</t>
    </rPh>
    <rPh sb="2" eb="4">
      <t>モクヒョウ</t>
    </rPh>
    <rPh sb="5" eb="7">
      <t>セイカ</t>
    </rPh>
    <rPh sb="7" eb="9">
      <t>モクヒョウ</t>
    </rPh>
    <phoneticPr fontId="4"/>
  </si>
  <si>
    <t>2 総作付面積の維持又は増加</t>
    <rPh sb="2" eb="3">
      <t>ソウ</t>
    </rPh>
    <rPh sb="3" eb="5">
      <t>サクツケ</t>
    </rPh>
    <rPh sb="5" eb="7">
      <t>メンセキ</t>
    </rPh>
    <rPh sb="8" eb="10">
      <t>イジ</t>
    </rPh>
    <rPh sb="10" eb="11">
      <t>マタ</t>
    </rPh>
    <rPh sb="12" eb="14">
      <t>ゾウカ</t>
    </rPh>
    <phoneticPr fontId="4"/>
  </si>
  <si>
    <t>-</t>
  </si>
  <si>
    <r>
      <t xml:space="preserve">メニュー
</t>
    </r>
    <r>
      <rPr>
        <sz val="6"/>
        <color rgb="FFFF0000"/>
        <rFont val="ＭＳ Ｐゴシック"/>
        <family val="3"/>
        <charset val="128"/>
      </rPr>
      <t>（リストから選択）</t>
    </r>
    <phoneticPr fontId="4"/>
  </si>
  <si>
    <t>輸出拡大</t>
    <phoneticPr fontId="4"/>
  </si>
  <si>
    <r>
      <t xml:space="preserve">該当する場合に選択
</t>
    </r>
    <r>
      <rPr>
        <sz val="10"/>
        <color rgb="FFFF0000"/>
        <rFont val="ＭＳ Ｐゴシック"/>
        <family val="3"/>
        <charset val="128"/>
      </rPr>
      <t>（両方該当する場合はいずれかを選択）</t>
    </r>
    <rPh sb="0" eb="2">
      <t>ガイトウ</t>
    </rPh>
    <rPh sb="4" eb="6">
      <t>バアイ</t>
    </rPh>
    <rPh sb="7" eb="9">
      <t>センタク</t>
    </rPh>
    <rPh sb="11" eb="13">
      <t>リョウホウ</t>
    </rPh>
    <rPh sb="13" eb="15">
      <t>ガイトウ</t>
    </rPh>
    <rPh sb="17" eb="19">
      <t>バアイ</t>
    </rPh>
    <rPh sb="25" eb="27">
      <t>センタク</t>
    </rPh>
    <phoneticPr fontId="4"/>
  </si>
  <si>
    <r>
      <t xml:space="preserve">対象作物
</t>
    </r>
    <r>
      <rPr>
        <sz val="8"/>
        <color rgb="FFFF0000"/>
        <rFont val="ＭＳ Ｐゴシック"/>
        <family val="3"/>
        <charset val="128"/>
      </rPr>
      <t>（複数ある場合は「,(半角カンマ)」で区切って記載</t>
    </r>
    <rPh sb="0" eb="2">
      <t>タイショウ</t>
    </rPh>
    <rPh sb="2" eb="4">
      <t>サクモツ</t>
    </rPh>
    <rPh sb="6" eb="8">
      <t>フクスウ</t>
    </rPh>
    <rPh sb="10" eb="12">
      <t>バアイ</t>
    </rPh>
    <rPh sb="16" eb="18">
      <t>ハンカク</t>
    </rPh>
    <rPh sb="24" eb="26">
      <t>クギ</t>
    </rPh>
    <rPh sb="28" eb="30">
      <t>キサイ</t>
    </rPh>
    <phoneticPr fontId="4"/>
  </si>
  <si>
    <t>メニュー</t>
    <phoneticPr fontId="4"/>
  </si>
  <si>
    <t>土地利用型作物（稲）</t>
    <rPh sb="0" eb="5">
      <t>トチリヨウガタ</t>
    </rPh>
    <rPh sb="5" eb="7">
      <t>サクモツ</t>
    </rPh>
    <rPh sb="8" eb="9">
      <t>イネ</t>
    </rPh>
    <phoneticPr fontId="4"/>
  </si>
  <si>
    <t>土地利用型作物（新規需要米）</t>
    <rPh sb="0" eb="5">
      <t>トチリヨウガタ</t>
    </rPh>
    <rPh sb="5" eb="7">
      <t>サクモツ</t>
    </rPh>
    <rPh sb="8" eb="10">
      <t>シンキ</t>
    </rPh>
    <rPh sb="10" eb="12">
      <t>ジュヨウ</t>
    </rPh>
    <rPh sb="12" eb="13">
      <t>コメ</t>
    </rPh>
    <phoneticPr fontId="4"/>
  </si>
  <si>
    <t>土地利用型作物（麦）</t>
    <rPh sb="0" eb="5">
      <t>トチリヨウガタ</t>
    </rPh>
    <rPh sb="5" eb="7">
      <t>サクモツ</t>
    </rPh>
    <rPh sb="8" eb="9">
      <t>ムギ</t>
    </rPh>
    <phoneticPr fontId="4"/>
  </si>
  <si>
    <t>土地利用型（豆類）</t>
    <rPh sb="0" eb="5">
      <t>トチリヨウガタ</t>
    </rPh>
    <rPh sb="6" eb="8">
      <t>マメルイ</t>
    </rPh>
    <phoneticPr fontId="4"/>
  </si>
  <si>
    <t>土地利用型（子実用とうもろこし）</t>
    <rPh sb="0" eb="5">
      <t>トチリヨウガタ</t>
    </rPh>
    <rPh sb="6" eb="9">
      <t>シジツヨウ</t>
    </rPh>
    <phoneticPr fontId="4"/>
  </si>
  <si>
    <t>土地利用型（稲、麦及び豆類の種子）</t>
    <rPh sb="0" eb="5">
      <t>トチリヨウガタ</t>
    </rPh>
    <rPh sb="6" eb="7">
      <t>イネ</t>
    </rPh>
    <rPh sb="8" eb="9">
      <t>ムギ</t>
    </rPh>
    <rPh sb="9" eb="10">
      <t>オヨ</t>
    </rPh>
    <rPh sb="11" eb="13">
      <t>マメルイ</t>
    </rPh>
    <rPh sb="14" eb="16">
      <t>シュシ</t>
    </rPh>
    <phoneticPr fontId="4"/>
  </si>
  <si>
    <t>畑作物・地域特産物（いも類）</t>
    <rPh sb="0" eb="3">
      <t>ハタサクモツ</t>
    </rPh>
    <rPh sb="4" eb="6">
      <t>チイキ</t>
    </rPh>
    <rPh sb="6" eb="9">
      <t>トクサンブツ</t>
    </rPh>
    <rPh sb="12" eb="13">
      <t>ルイ</t>
    </rPh>
    <phoneticPr fontId="4"/>
  </si>
  <si>
    <t>畑作物・地域特産物（甘味資源作物）</t>
  </si>
  <si>
    <t>畑作物・地域特産物（茶）</t>
  </si>
  <si>
    <t>畑作物・地域特産物（いぐさ・畳表）</t>
  </si>
  <si>
    <t>畑作物・地域特産物（その他）</t>
  </si>
  <si>
    <t>環境保全型農業</t>
    <rPh sb="0" eb="5">
      <t>カンキョウホゼンガタ</t>
    </rPh>
    <rPh sb="5" eb="7">
      <t>ノウギョウ</t>
    </rPh>
    <phoneticPr fontId="4"/>
  </si>
  <si>
    <t>国産原材料サプライチェーン構築</t>
    <rPh sb="0" eb="2">
      <t>コクサン</t>
    </rPh>
    <rPh sb="2" eb="5">
      <t>ゲンザイリョウ</t>
    </rPh>
    <rPh sb="13" eb="15">
      <t>コウチク</t>
    </rPh>
    <phoneticPr fontId="4"/>
  </si>
  <si>
    <t>成果物広域流通システム構築</t>
    <rPh sb="0" eb="3">
      <t>セイカブツ</t>
    </rPh>
    <rPh sb="3" eb="5">
      <t>コウイキ</t>
    </rPh>
    <rPh sb="5" eb="7">
      <t>リュウツウ</t>
    </rPh>
    <rPh sb="11" eb="13">
      <t>コウチク</t>
    </rPh>
    <phoneticPr fontId="4"/>
  </si>
  <si>
    <t>農産物輸出に向けた体制整備</t>
    <rPh sb="0" eb="3">
      <t>ノウサンブツ</t>
    </rPh>
    <rPh sb="3" eb="5">
      <t>ユシュツ</t>
    </rPh>
    <rPh sb="6" eb="7">
      <t>ム</t>
    </rPh>
    <rPh sb="9" eb="11">
      <t>タイセイ</t>
    </rPh>
    <rPh sb="11" eb="13">
      <t>セイビ</t>
    </rPh>
    <phoneticPr fontId="4"/>
  </si>
  <si>
    <t>穀類乾燥調製貯蔵施設等再編利用</t>
    <rPh sb="0" eb="2">
      <t>コクルイ</t>
    </rPh>
    <rPh sb="2" eb="4">
      <t>カンソウ</t>
    </rPh>
    <rPh sb="4" eb="6">
      <t>チョウセイ</t>
    </rPh>
    <rPh sb="6" eb="8">
      <t>チョゾウ</t>
    </rPh>
    <rPh sb="8" eb="11">
      <t>シセツトウ</t>
    </rPh>
    <rPh sb="11" eb="15">
      <t>サイヘンリヨウ</t>
    </rPh>
    <phoneticPr fontId="4"/>
  </si>
  <si>
    <t>集出荷貯蔵施設等再編利用</t>
    <rPh sb="0" eb="3">
      <t>シュウシュッカ</t>
    </rPh>
    <rPh sb="3" eb="5">
      <t>チョゾウ</t>
    </rPh>
    <rPh sb="5" eb="7">
      <t>シセツ</t>
    </rPh>
    <rPh sb="7" eb="8">
      <t>トウ</t>
    </rPh>
    <rPh sb="8" eb="12">
      <t>サイヘンリヨウ</t>
    </rPh>
    <phoneticPr fontId="4"/>
  </si>
  <si>
    <t>農産物処理加工施設等再編利用</t>
    <rPh sb="0" eb="3">
      <t>ノウサンブツ</t>
    </rPh>
    <rPh sb="3" eb="9">
      <t>ショリカコウシセツ</t>
    </rPh>
    <rPh sb="9" eb="10">
      <t>トウ</t>
    </rPh>
    <rPh sb="10" eb="14">
      <t>サイヘンリヨウ</t>
    </rPh>
    <phoneticPr fontId="4"/>
  </si>
  <si>
    <t>国内産糖・国内産いもでん粉工場再編合理化</t>
    <rPh sb="0" eb="2">
      <t>コクナイ</t>
    </rPh>
    <rPh sb="2" eb="3">
      <t>サン</t>
    </rPh>
    <rPh sb="3" eb="4">
      <t>トウ</t>
    </rPh>
    <rPh sb="5" eb="8">
      <t>コクナイサン</t>
    </rPh>
    <rPh sb="12" eb="13">
      <t>プン</t>
    </rPh>
    <rPh sb="13" eb="15">
      <t>コウジョウ</t>
    </rPh>
    <rPh sb="15" eb="17">
      <t>サイヘン</t>
    </rPh>
    <rPh sb="17" eb="19">
      <t>ゴウリ</t>
    </rPh>
    <rPh sb="19" eb="20">
      <t>カ</t>
    </rPh>
    <phoneticPr fontId="4"/>
  </si>
  <si>
    <t>共通</t>
    <rPh sb="0" eb="2">
      <t>キョウツウ</t>
    </rPh>
    <phoneticPr fontId="4"/>
  </si>
  <si>
    <t>○</t>
    <phoneticPr fontId="4"/>
  </si>
  <si>
    <t>（目）農業・食品産業強化対策整備交付金</t>
  </si>
  <si>
    <t>記載例</t>
    <rPh sb="0" eb="3">
      <t>キサイレイ</t>
    </rPh>
    <phoneticPr fontId="36"/>
  </si>
  <si>
    <t>金額（千円）</t>
    <rPh sb="0" eb="1">
      <t>キン</t>
    </rPh>
    <rPh sb="1" eb="2">
      <t>ガク</t>
    </rPh>
    <phoneticPr fontId="4"/>
  </si>
  <si>
    <t>現地調査等</t>
    <rPh sb="0" eb="2">
      <t>ゲンチ</t>
    </rPh>
    <rPh sb="2" eb="4">
      <t>チョウサ</t>
    </rPh>
    <rPh sb="4" eb="5">
      <t>トウ</t>
    </rPh>
    <phoneticPr fontId="4"/>
  </si>
  <si>
    <t>現地調査　○○円×○回＝○○円</t>
    <rPh sb="0" eb="4">
      <t>ゲンチチョウサ</t>
    </rPh>
    <rPh sb="7" eb="8">
      <t>エン</t>
    </rPh>
    <rPh sb="10" eb="11">
      <t>カイ</t>
    </rPh>
    <rPh sb="14" eb="15">
      <t>エン</t>
    </rPh>
    <phoneticPr fontId="4"/>
  </si>
  <si>
    <t>小計</t>
  </si>
  <si>
    <t>賃金等</t>
    <rPh sb="0" eb="2">
      <t>チンギン</t>
    </rPh>
    <rPh sb="2" eb="3">
      <t>トウ</t>
    </rPh>
    <phoneticPr fontId="4"/>
  </si>
  <si>
    <t>給料</t>
    <rPh sb="0" eb="2">
      <t>キュウリョウ</t>
    </rPh>
    <phoneticPr fontId="4"/>
  </si>
  <si>
    <t>報酬</t>
    <rPh sb="0" eb="2">
      <t>ホウシュウ</t>
    </rPh>
    <phoneticPr fontId="4"/>
  </si>
  <si>
    <t>職員手当等</t>
    <rPh sb="0" eb="2">
      <t>ショクイン</t>
    </rPh>
    <rPh sb="2" eb="4">
      <t>テアテ</t>
    </rPh>
    <rPh sb="4" eb="5">
      <t>トウ</t>
    </rPh>
    <phoneticPr fontId="4"/>
  </si>
  <si>
    <t>コピー用紙、トナー費用</t>
    <rPh sb="3" eb="5">
      <t>ヨウシ</t>
    </rPh>
    <rPh sb="9" eb="11">
      <t>ヒヨウ</t>
    </rPh>
    <phoneticPr fontId="4"/>
  </si>
  <si>
    <t>再生紙　500枚×5包み×5箱＝○○円
○○用トナー　○本＝○○円</t>
    <rPh sb="0" eb="3">
      <t>サイセイシ</t>
    </rPh>
    <rPh sb="7" eb="8">
      <t>マイ</t>
    </rPh>
    <rPh sb="10" eb="11">
      <t>ツツ</t>
    </rPh>
    <rPh sb="14" eb="15">
      <t>ハコ</t>
    </rPh>
    <rPh sb="18" eb="19">
      <t>エン</t>
    </rPh>
    <rPh sb="22" eb="23">
      <t>ヨウ</t>
    </rPh>
    <rPh sb="28" eb="29">
      <t>ホン</t>
    </rPh>
    <rPh sb="32" eb="33">
      <t>エン</t>
    </rPh>
    <phoneticPr fontId="4"/>
  </si>
  <si>
    <t>切手代等</t>
    <rPh sb="0" eb="3">
      <t>キッテダイ</t>
    </rPh>
    <rPh sb="3" eb="4">
      <t>トウ</t>
    </rPh>
    <phoneticPr fontId="4"/>
  </si>
  <si>
    <t>○円×○通</t>
    <rPh sb="1" eb="2">
      <t>エン</t>
    </rPh>
    <rPh sb="4" eb="5">
      <t>ツウ</t>
    </rPh>
    <phoneticPr fontId="4"/>
  </si>
  <si>
    <t>使用料及び賃借料</t>
    <rPh sb="0" eb="3">
      <t>シヨウリョウ</t>
    </rPh>
    <rPh sb="3" eb="4">
      <t>オヨ</t>
    </rPh>
    <phoneticPr fontId="4"/>
  </si>
  <si>
    <t>市町村附帯事務費</t>
    <rPh sb="0" eb="3">
      <t>シチョウソン</t>
    </rPh>
    <rPh sb="3" eb="5">
      <t>フタイ</t>
    </rPh>
    <rPh sb="5" eb="8">
      <t>ジムヒ</t>
    </rPh>
    <phoneticPr fontId="4"/>
  </si>
  <si>
    <t>交付金</t>
    <rPh sb="0" eb="3">
      <t>コウフキン</t>
    </rPh>
    <phoneticPr fontId="4"/>
  </si>
  <si>
    <t>※金額の欄は、国費ベースではなく事業費ベースで記入してください。</t>
    <phoneticPr fontId="40"/>
  </si>
  <si>
    <t>●●県</t>
    <rPh sb="2" eb="3">
      <t>ケン</t>
    </rPh>
    <phoneticPr fontId="36"/>
  </si>
  <si>
    <t>様式２</t>
    <phoneticPr fontId="4"/>
  </si>
  <si>
    <t>作付面積の維持</t>
    <rPh sb="0" eb="4">
      <t>サクツケメンセキ</t>
    </rPh>
    <rPh sb="5" eb="7">
      <t>イジ</t>
    </rPh>
    <phoneticPr fontId="4"/>
  </si>
  <si>
    <t>中山間地域の体制整備</t>
    <phoneticPr fontId="4"/>
  </si>
  <si>
    <r>
      <t xml:space="preserve">作物区分
</t>
    </r>
    <r>
      <rPr>
        <sz val="8"/>
        <color rgb="FFFF0000"/>
        <rFont val="ＭＳ Ｐゴシック"/>
        <family val="3"/>
        <charset val="128"/>
      </rPr>
      <t>（自動転記）</t>
    </r>
    <rPh sb="0" eb="2">
      <t>サクモツ</t>
    </rPh>
    <rPh sb="2" eb="4">
      <t>クブン</t>
    </rPh>
    <rPh sb="6" eb="10">
      <t>ジドウテンキ</t>
    </rPh>
    <phoneticPr fontId="4"/>
  </si>
  <si>
    <r>
      <t xml:space="preserve">品目名
</t>
    </r>
    <r>
      <rPr>
        <sz val="8"/>
        <color rgb="FFFF0000"/>
        <rFont val="ＭＳ Ｐゴシック"/>
        <family val="3"/>
        <charset val="128"/>
      </rPr>
      <t>（自動転記）</t>
    </r>
    <rPh sb="0" eb="2">
      <t>ヒンモク</t>
    </rPh>
    <rPh sb="2" eb="3">
      <t>メイ</t>
    </rPh>
    <phoneticPr fontId="4"/>
  </si>
  <si>
    <t>ポイント計</t>
    <rPh sb="4" eb="5">
      <t>ケイ</t>
    </rPh>
    <phoneticPr fontId="4"/>
  </si>
  <si>
    <t>令和７年度産地生産基盤パワーアップ事業（令和６年度補正予算）整備事業（収益性向上対策・生産基盤強化対策）に係る要望調査表</t>
    <rPh sb="0" eb="2">
      <t>レイワ</t>
    </rPh>
    <rPh sb="3" eb="5">
      <t>ネンド</t>
    </rPh>
    <rPh sb="5" eb="7">
      <t>サンチ</t>
    </rPh>
    <rPh sb="7" eb="9">
      <t>セイサン</t>
    </rPh>
    <rPh sb="9" eb="11">
      <t>キバン</t>
    </rPh>
    <rPh sb="17" eb="19">
      <t>ジギョウ</t>
    </rPh>
    <rPh sb="20" eb="22">
      <t>レイワ</t>
    </rPh>
    <rPh sb="23" eb="25">
      <t>ネンド</t>
    </rPh>
    <rPh sb="25" eb="27">
      <t>ホセイ</t>
    </rPh>
    <rPh sb="27" eb="29">
      <t>ヨサン</t>
    </rPh>
    <rPh sb="30" eb="32">
      <t>セイビ</t>
    </rPh>
    <rPh sb="32" eb="34">
      <t>ジギョウ</t>
    </rPh>
    <rPh sb="35" eb="38">
      <t>シュウエキセイ</t>
    </rPh>
    <rPh sb="38" eb="40">
      <t>コウジョウ</t>
    </rPh>
    <rPh sb="40" eb="42">
      <t>タイサク</t>
    </rPh>
    <rPh sb="43" eb="45">
      <t>セイサン</t>
    </rPh>
    <rPh sb="45" eb="47">
      <t>キバン</t>
    </rPh>
    <rPh sb="47" eb="49">
      <t>キョウカ</t>
    </rPh>
    <rPh sb="49" eb="51">
      <t>タイサク</t>
    </rPh>
    <rPh sb="53" eb="54">
      <t>カカ</t>
    </rPh>
    <rPh sb="55" eb="57">
      <t>ヨウボウ</t>
    </rPh>
    <rPh sb="57" eb="59">
      <t>チョウサ</t>
    </rPh>
    <rPh sb="59" eb="60">
      <t>ヒョウ</t>
    </rPh>
    <phoneticPr fontId="4"/>
  </si>
  <si>
    <t>令和７年度産地生産基盤パワーアップ事業（令和６年度補正予算）整備事業に係る都道府県附帯事務費の内訳表</t>
    <phoneticPr fontId="4"/>
  </si>
  <si>
    <t>令和７年度産地生産基盤パワーアップ事業（令和６年度補正予算）整備事業（収益性向上対策・生産基盤強化対策）整備事業に係る個別表</t>
    <rPh sb="0" eb="2">
      <t>レイワ</t>
    </rPh>
    <rPh sb="3" eb="5">
      <t>ネンド</t>
    </rPh>
    <rPh sb="5" eb="7">
      <t>サンチ</t>
    </rPh>
    <rPh sb="7" eb="9">
      <t>セイサン</t>
    </rPh>
    <rPh sb="9" eb="11">
      <t>キバン</t>
    </rPh>
    <rPh sb="17" eb="19">
      <t>ジギョウ</t>
    </rPh>
    <rPh sb="20" eb="22">
      <t>レイワ</t>
    </rPh>
    <rPh sb="23" eb="25">
      <t>ネンド</t>
    </rPh>
    <rPh sb="25" eb="27">
      <t>ホセイ</t>
    </rPh>
    <rPh sb="27" eb="29">
      <t>ヨサン</t>
    </rPh>
    <rPh sb="30" eb="32">
      <t>セイビ</t>
    </rPh>
    <rPh sb="32" eb="34">
      <t>ジギョウ</t>
    </rPh>
    <rPh sb="35" eb="38">
      <t>シュウエキセイ</t>
    </rPh>
    <rPh sb="38" eb="40">
      <t>コウジョウ</t>
    </rPh>
    <rPh sb="40" eb="42">
      <t>タイサク</t>
    </rPh>
    <rPh sb="43" eb="45">
      <t>セイサン</t>
    </rPh>
    <rPh sb="45" eb="47">
      <t>キバン</t>
    </rPh>
    <rPh sb="47" eb="49">
      <t>キョウカ</t>
    </rPh>
    <rPh sb="49" eb="51">
      <t>タイサク</t>
    </rPh>
    <rPh sb="52" eb="54">
      <t>セイビ</t>
    </rPh>
    <rPh sb="54" eb="56">
      <t>ジギョウ</t>
    </rPh>
    <rPh sb="57" eb="58">
      <t>カカ</t>
    </rPh>
    <rPh sb="59" eb="61">
      <t>コベツ</t>
    </rPh>
    <rPh sb="61" eb="62">
      <t>ピョウ</t>
    </rPh>
    <phoneticPr fontId="4"/>
  </si>
  <si>
    <t>令和７年度産地生産基盤パワーアップ事業（令和６年度補正予算（第１号））整備事業に係る要望集計表</t>
    <rPh sb="0" eb="2">
      <t>レイワ</t>
    </rPh>
    <rPh sb="3" eb="5">
      <t>ネンド</t>
    </rPh>
    <rPh sb="5" eb="7">
      <t>サンチ</t>
    </rPh>
    <rPh sb="7" eb="9">
      <t>セイサン</t>
    </rPh>
    <rPh sb="9" eb="11">
      <t>キバン</t>
    </rPh>
    <rPh sb="17" eb="19">
      <t>ジギョウ</t>
    </rPh>
    <rPh sb="20" eb="22">
      <t>レイワ</t>
    </rPh>
    <rPh sb="23" eb="25">
      <t>ネンド</t>
    </rPh>
    <rPh sb="25" eb="27">
      <t>ホセイ</t>
    </rPh>
    <rPh sb="27" eb="29">
      <t>ヨサン</t>
    </rPh>
    <rPh sb="30" eb="31">
      <t>ダイ</t>
    </rPh>
    <rPh sb="32" eb="33">
      <t>ゴウ</t>
    </rPh>
    <rPh sb="35" eb="37">
      <t>セイビ</t>
    </rPh>
    <rPh sb="37" eb="39">
      <t>ジギョウ</t>
    </rPh>
    <rPh sb="40" eb="41">
      <t>カカ</t>
    </rPh>
    <rPh sb="42" eb="44">
      <t>ヨウボウ</t>
    </rPh>
    <rPh sb="44" eb="47">
      <t>シュウケイヒョウ</t>
    </rPh>
    <phoneticPr fontId="4"/>
  </si>
  <si>
    <t>特別加算ポイント</t>
    <rPh sb="0" eb="2">
      <t>トクベツ</t>
    </rPh>
    <rPh sb="2" eb="4">
      <t>カサン</t>
    </rPh>
    <phoneticPr fontId="4"/>
  </si>
  <si>
    <t>生産方式革新実施計画</t>
    <rPh sb="0" eb="4">
      <t>セイサンホウシキ</t>
    </rPh>
    <rPh sb="4" eb="6">
      <t>カクシン</t>
    </rPh>
    <rPh sb="6" eb="10">
      <t>ジッシケイカク</t>
    </rPh>
    <phoneticPr fontId="4"/>
  </si>
  <si>
    <t>将来像が明確化された地域計画</t>
    <rPh sb="0" eb="3">
      <t>ショウライゾウ</t>
    </rPh>
    <rPh sb="4" eb="7">
      <t>メイカクカ</t>
    </rPh>
    <rPh sb="10" eb="14">
      <t>チイキケイカク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</si>
</sst>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00_ "/>
    <numFmt numFmtId="178" formatCode="#,##0.0_ "/>
    <numFmt numFmtId="179" formatCode="0.0000000"/>
    <numFmt numFmtId="180" formatCode="0.000000000000"/>
    <numFmt numFmtId="181" formatCode="#,##0.0;[Red]\-#,##0.0"/>
    <numFmt numFmtId="182" formatCode="#,##0;&quot;△ &quot;#,##0"/>
    <numFmt numFmtId="183" formatCode="0;;"/>
    <numFmt numFmtId="184" formatCode="&quot;（都道府県名： &quot;@\ &quot; ）&quot;"/>
  </numFmts>
  <fonts count="43">
    <font>
      <sz val="11"/>
      <name val="ＭＳ Ｐゴシック"/>
      <family val="3"/>
      <charset val="128"/>
    </font>
    <font>
      <sz val="11"/>
      <color theme="1"/>
      <name val="ＭＳ Ｐゴシック"/>
      <family val="2"/>
      <charset val="128"/>
      <scheme val="minor"/>
    </font>
    <font>
      <sz val="11"/>
      <name val="ＭＳ Ｐゴシック"/>
      <family val="3"/>
      <charset val="128"/>
    </font>
    <font>
      <sz val="14"/>
      <name val="ＭＳ 明朝"/>
      <family val="1"/>
      <charset val="128"/>
    </font>
    <font>
      <sz val="6"/>
      <name val="ＭＳ Ｐゴシック"/>
      <family val="3"/>
      <charset val="128"/>
    </font>
    <font>
      <sz val="14"/>
      <name val="ＭＳ Ｐゴシック"/>
      <family val="3"/>
      <charset val="128"/>
    </font>
    <font>
      <sz val="16"/>
      <color indexed="57"/>
      <name val="ＭＳ Ｐゴシック"/>
      <family val="3"/>
      <charset val="128"/>
    </font>
    <font>
      <sz val="10"/>
      <name val="ＭＳ Ｐゴシック"/>
      <family val="3"/>
      <charset val="128"/>
    </font>
    <font>
      <sz val="6"/>
      <name val="ＭＳ Ｐゴシック"/>
      <family val="3"/>
      <charset val="128"/>
    </font>
    <font>
      <sz val="11"/>
      <color rgb="FFFF0000"/>
      <name val="ＭＳ Ｐゴシック"/>
      <family val="3"/>
      <charset val="128"/>
    </font>
    <font>
      <sz val="14"/>
      <color rgb="FFFF0000"/>
      <name val="ＭＳ Ｐゴシック"/>
      <family val="3"/>
      <charset val="128"/>
    </font>
    <font>
      <b/>
      <sz val="14"/>
      <color rgb="FFFF0000"/>
      <name val="ＭＳ Ｐゴシック"/>
      <family val="3"/>
      <charset val="128"/>
    </font>
    <font>
      <b/>
      <sz val="11"/>
      <name val="ＭＳ Ｐゴシック"/>
      <family val="3"/>
      <charset val="128"/>
    </font>
    <font>
      <sz val="12"/>
      <name val="ＭＳ Ｐゴシック"/>
      <family val="3"/>
      <charset val="128"/>
    </font>
    <font>
      <b/>
      <sz val="10"/>
      <color rgb="FFFF0000"/>
      <name val="ＭＳ Ｐゴシック"/>
      <family val="3"/>
      <charset val="128"/>
    </font>
    <font>
      <sz val="8"/>
      <color rgb="FFFF0000"/>
      <name val="ＭＳ Ｐゴシック"/>
      <family val="3"/>
      <charset val="128"/>
    </font>
    <font>
      <sz val="11"/>
      <color rgb="FFC00000"/>
      <name val="ＭＳ Ｐゴシック"/>
      <family val="3"/>
      <charset val="128"/>
    </font>
    <font>
      <sz val="10"/>
      <color rgb="FFC00000"/>
      <name val="ＭＳ Ｐゴシック"/>
      <family val="3"/>
      <charset val="128"/>
    </font>
    <font>
      <sz val="9"/>
      <color indexed="81"/>
      <name val="MS P ゴシック"/>
      <family val="3"/>
      <charset val="128"/>
    </font>
    <font>
      <sz val="16"/>
      <name val="ＭＳ Ｐゴシック"/>
      <family val="3"/>
      <charset val="128"/>
    </font>
    <font>
      <sz val="9"/>
      <name val="ＭＳ Ｐゴシック"/>
      <family val="3"/>
      <charset val="128"/>
    </font>
    <font>
      <b/>
      <sz val="9"/>
      <color indexed="81"/>
      <name val="MS P ゴシック"/>
      <family val="3"/>
      <charset val="128"/>
    </font>
    <font>
      <sz val="11"/>
      <color rgb="FF000000"/>
      <name val="ＭＳ Ｐゴシック"/>
      <family val="3"/>
      <charset val="128"/>
    </font>
    <font>
      <sz val="11"/>
      <color theme="1"/>
      <name val="ＭＳ Ｐゴシック"/>
      <family val="3"/>
      <charset val="128"/>
      <scheme val="minor"/>
    </font>
    <font>
      <sz val="11"/>
      <name val="ＭＳ 明朝"/>
      <family val="1"/>
      <charset val="128"/>
    </font>
    <font>
      <sz val="11"/>
      <color theme="1"/>
      <name val="ＭＳ Ｐゴシック"/>
      <family val="3"/>
      <charset val="128"/>
    </font>
    <font>
      <sz val="12"/>
      <color rgb="FF000000"/>
      <name val="ＭＳ Ｐゴシック"/>
      <family val="3"/>
      <charset val="128"/>
    </font>
    <font>
      <sz val="11"/>
      <name val="ＭＳ Ｐゴシック"/>
      <family val="3"/>
      <charset val="128"/>
      <scheme val="minor"/>
    </font>
    <font>
      <sz val="6"/>
      <name val="ＭＳ Ｐゴシック"/>
      <family val="3"/>
      <charset val="128"/>
      <scheme val="minor"/>
    </font>
    <font>
      <sz val="14"/>
      <name val="ＭＳ Ｐゴシック"/>
      <family val="3"/>
      <charset val="128"/>
      <scheme val="minor"/>
    </font>
    <font>
      <sz val="11"/>
      <color theme="1"/>
      <name val="ＭＳ 明朝"/>
      <family val="1"/>
      <charset val="128"/>
    </font>
    <font>
      <sz val="6"/>
      <color rgb="FFFF0000"/>
      <name val="ＭＳ Ｐゴシック"/>
      <family val="3"/>
      <charset val="128"/>
    </font>
    <font>
      <sz val="22"/>
      <name val="ＭＳ Ｐゴシック"/>
      <family val="3"/>
      <charset val="128"/>
    </font>
    <font>
      <sz val="18"/>
      <name val="ＭＳ Ｐゴシック"/>
      <family val="3"/>
      <charset val="128"/>
    </font>
    <font>
      <sz val="10"/>
      <color rgb="FFFF0000"/>
      <name val="ＭＳ Ｐゴシック"/>
      <family val="3"/>
      <charset val="128"/>
    </font>
    <font>
      <sz val="18"/>
      <color rgb="FFC00000"/>
      <name val="ＭＳ Ｐゴシック"/>
      <family val="3"/>
      <charset val="128"/>
    </font>
    <font>
      <sz val="18"/>
      <color theme="3"/>
      <name val="ＭＳ Ｐゴシック"/>
      <family val="2"/>
      <charset val="128"/>
      <scheme val="major"/>
    </font>
    <font>
      <sz val="11"/>
      <color indexed="8"/>
      <name val="ＭＳ Ｐゴシック"/>
      <family val="3"/>
      <charset val="128"/>
      <scheme val="minor"/>
    </font>
    <font>
      <sz val="12"/>
      <name val="ＭＳ 明朝"/>
      <family val="1"/>
      <charset val="128"/>
    </font>
    <font>
      <sz val="12"/>
      <name val="メイリオ"/>
      <family val="3"/>
      <charset val="128"/>
    </font>
    <font>
      <sz val="6"/>
      <name val="ＭＳ Ｐゴシック"/>
      <family val="2"/>
      <charset val="128"/>
    </font>
    <font>
      <sz val="18"/>
      <color rgb="FFFF0000"/>
      <name val="ＭＳ Ｐゴシック"/>
      <family val="3"/>
      <charset val="128"/>
    </font>
    <font>
      <sz val="12"/>
      <color rgb="FFFF0000"/>
      <name val="メイリオ"/>
      <family val="3"/>
      <charset val="128"/>
    </font>
  </fonts>
  <fills count="8">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B7DEE8"/>
        <bgColor indexed="64"/>
      </patternFill>
    </fill>
    <fill>
      <patternFill patternType="solid">
        <fgColor rgb="FFFFCCFF"/>
        <bgColor indexed="64"/>
      </patternFill>
    </fill>
  </fills>
  <borders count="6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style="thin">
        <color indexed="64"/>
      </top>
      <bottom/>
      <diagonal/>
    </border>
    <border>
      <left style="thin">
        <color indexed="64"/>
      </left>
      <right style="double">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thin">
        <color indexed="64"/>
      </left>
      <right style="thin">
        <color indexed="64"/>
      </right>
      <top style="dotted">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5">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3" fillId="0" borderId="0"/>
    <xf numFmtId="0" fontId="23" fillId="0" borderId="0">
      <alignment vertical="center"/>
    </xf>
    <xf numFmtId="0" fontId="24" fillId="0" borderId="0">
      <alignment vertical="center"/>
    </xf>
    <xf numFmtId="0" fontId="24" fillId="0" borderId="0">
      <alignment vertical="center"/>
    </xf>
    <xf numFmtId="0" fontId="2" fillId="0" borderId="0"/>
    <xf numFmtId="0" fontId="2" fillId="0" borderId="0"/>
    <xf numFmtId="0" fontId="23" fillId="0" borderId="0">
      <alignment vertical="center"/>
    </xf>
    <xf numFmtId="0" fontId="2" fillId="0" borderId="0"/>
    <xf numFmtId="0" fontId="30" fillId="0" borderId="0">
      <alignment vertical="center"/>
    </xf>
    <xf numFmtId="0" fontId="37" fillId="0" borderId="0">
      <alignment vertical="center"/>
    </xf>
    <xf numFmtId="38" fontId="1" fillId="0" borderId="0" applyFont="0" applyFill="0" applyBorder="0" applyAlignment="0" applyProtection="0">
      <alignment vertical="center"/>
    </xf>
    <xf numFmtId="0" fontId="2" fillId="0" borderId="0">
      <alignment vertical="center"/>
    </xf>
  </cellStyleXfs>
  <cellXfs count="370">
    <xf numFmtId="0" fontId="0" fillId="0" borderId="0" xfId="0">
      <alignment vertical="center"/>
    </xf>
    <xf numFmtId="0" fontId="5" fillId="0" borderId="0" xfId="0" applyFont="1">
      <alignment vertical="center"/>
    </xf>
    <xf numFmtId="0" fontId="0" fillId="0" borderId="0" xfId="0" applyFill="1">
      <alignment vertical="center"/>
    </xf>
    <xf numFmtId="0" fontId="6" fillId="0" borderId="0" xfId="0" applyFont="1">
      <alignment vertical="center"/>
    </xf>
    <xf numFmtId="0" fontId="0" fillId="0" borderId="0" xfId="0" applyFont="1" applyFill="1">
      <alignment vertical="center"/>
    </xf>
    <xf numFmtId="0" fontId="9" fillId="0" borderId="0" xfId="0" applyFont="1">
      <alignment vertical="center"/>
    </xf>
    <xf numFmtId="0" fontId="7" fillId="0" borderId="0" xfId="0" applyFont="1" applyAlignment="1">
      <alignment vertical="center" wrapText="1"/>
    </xf>
    <xf numFmtId="0" fontId="7" fillId="0" borderId="0" xfId="0" applyFont="1">
      <alignment vertical="center"/>
    </xf>
    <xf numFmtId="0" fontId="7" fillId="0" borderId="0" xfId="0" applyFont="1" applyBorder="1">
      <alignment vertical="center"/>
    </xf>
    <xf numFmtId="0" fontId="7" fillId="0" borderId="0" xfId="0" applyFont="1" applyBorder="1" applyAlignment="1">
      <alignment vertical="center" wrapText="1"/>
    </xf>
    <xf numFmtId="0" fontId="7" fillId="2" borderId="0" xfId="0" applyFont="1" applyFill="1">
      <alignment vertical="center"/>
    </xf>
    <xf numFmtId="0" fontId="7" fillId="2" borderId="0" xfId="0" applyFont="1" applyFill="1" applyAlignment="1">
      <alignment vertical="center" wrapText="1"/>
    </xf>
    <xf numFmtId="0" fontId="9" fillId="0" borderId="14" xfId="0" applyFont="1" applyFill="1" applyBorder="1" applyAlignment="1">
      <alignment vertical="center"/>
    </xf>
    <xf numFmtId="0" fontId="9" fillId="0" borderId="0" xfId="0" applyFont="1" applyFill="1" applyBorder="1" applyAlignment="1">
      <alignment vertical="center"/>
    </xf>
    <xf numFmtId="0" fontId="9" fillId="0" borderId="0" xfId="0" applyFont="1" applyBorder="1">
      <alignment vertical="center"/>
    </xf>
    <xf numFmtId="0" fontId="10" fillId="0" borderId="0" xfId="0" applyFont="1" applyBorder="1">
      <alignment vertical="center"/>
    </xf>
    <xf numFmtId="0" fontId="0" fillId="0" borderId="0" xfId="0" applyFont="1">
      <alignment vertical="center"/>
    </xf>
    <xf numFmtId="0" fontId="11" fillId="0" borderId="0" xfId="0" applyFont="1" applyFill="1" applyBorder="1" applyAlignment="1">
      <alignment vertical="center"/>
    </xf>
    <xf numFmtId="0" fontId="12" fillId="0" borderId="0" xfId="0" applyFont="1">
      <alignment vertical="center"/>
    </xf>
    <xf numFmtId="0" fontId="0" fillId="0" borderId="0" xfId="0" applyFont="1" applyFill="1" applyAlignment="1">
      <alignment vertical="top" wrapText="1"/>
    </xf>
    <xf numFmtId="0" fontId="13" fillId="0" borderId="0" xfId="0" applyFont="1">
      <alignment vertical="center"/>
    </xf>
    <xf numFmtId="0" fontId="13" fillId="0" borderId="0" xfId="0" applyFont="1" applyBorder="1">
      <alignment vertical="center"/>
    </xf>
    <xf numFmtId="0" fontId="13" fillId="0" borderId="0" xfId="0" applyFont="1" applyFill="1" applyBorder="1" applyAlignment="1">
      <alignment vertical="center"/>
    </xf>
    <xf numFmtId="0" fontId="0" fillId="4" borderId="5" xfId="0" applyFont="1" applyFill="1" applyBorder="1" applyAlignment="1" applyProtection="1">
      <alignment vertical="center" wrapText="1"/>
      <protection locked="0"/>
    </xf>
    <xf numFmtId="0" fontId="0" fillId="0" borderId="0" xfId="0" applyFont="1" applyFill="1" applyAlignment="1">
      <alignment horizontal="left" vertical="top" wrapText="1"/>
    </xf>
    <xf numFmtId="0" fontId="0" fillId="0" borderId="0" xfId="0" applyFont="1" applyFill="1" applyAlignment="1">
      <alignment vertical="top"/>
    </xf>
    <xf numFmtId="0" fontId="12" fillId="0" borderId="0" xfId="0" applyFont="1" applyFill="1" applyAlignment="1">
      <alignment horizontal="left" vertical="top" wrapText="1"/>
    </xf>
    <xf numFmtId="0" fontId="14" fillId="0" borderId="0" xfId="0" applyFont="1">
      <alignment vertical="center"/>
    </xf>
    <xf numFmtId="0" fontId="15" fillId="0" borderId="1" xfId="0" applyFont="1" applyFill="1" applyBorder="1" applyAlignment="1">
      <alignment horizontal="center" vertical="center" wrapText="1"/>
    </xf>
    <xf numFmtId="0" fontId="16" fillId="0" borderId="5" xfId="0" applyFont="1" applyFill="1" applyBorder="1" applyAlignment="1" applyProtection="1">
      <alignment vertical="center" wrapText="1"/>
      <protection locked="0"/>
    </xf>
    <xf numFmtId="0" fontId="16" fillId="0" borderId="5" xfId="0" applyFont="1" applyFill="1" applyBorder="1" applyAlignment="1">
      <alignment vertical="center" wrapText="1"/>
    </xf>
    <xf numFmtId="0" fontId="7" fillId="0" borderId="0" xfId="0" applyFont="1" applyFill="1">
      <alignment vertical="center"/>
    </xf>
    <xf numFmtId="0" fontId="7" fillId="2" borderId="0" xfId="0" applyFont="1" applyFill="1" applyBorder="1" applyAlignment="1">
      <alignment vertical="center" wrapText="1"/>
    </xf>
    <xf numFmtId="0" fontId="7" fillId="2" borderId="0" xfId="0" applyFont="1" applyFill="1" applyBorder="1" applyAlignment="1">
      <alignment horizontal="left" vertical="center" wrapText="1"/>
    </xf>
    <xf numFmtId="38" fontId="7" fillId="0" borderId="0" xfId="2" applyFont="1" applyBorder="1" applyAlignment="1">
      <alignment vertical="center" wrapText="1"/>
    </xf>
    <xf numFmtId="38" fontId="7" fillId="0" borderId="0" xfId="2" applyFont="1" applyFill="1" applyBorder="1" applyAlignment="1">
      <alignment vertical="center" wrapText="1"/>
    </xf>
    <xf numFmtId="38" fontId="7" fillId="5" borderId="0" xfId="2" applyFont="1" applyFill="1" applyBorder="1" applyAlignment="1">
      <alignment vertical="center" wrapText="1"/>
    </xf>
    <xf numFmtId="0" fontId="16" fillId="4" borderId="5" xfId="0" applyFont="1" applyFill="1" applyBorder="1" applyAlignment="1" applyProtection="1">
      <alignment vertical="center" wrapText="1"/>
      <protection locked="0"/>
    </xf>
    <xf numFmtId="0" fontId="7" fillId="4" borderId="0" xfId="0" applyFont="1" applyFill="1" applyAlignment="1">
      <alignment vertical="center" wrapText="1"/>
    </xf>
    <xf numFmtId="0" fontId="16" fillId="4" borderId="5" xfId="0" applyFont="1" applyFill="1" applyBorder="1" applyAlignment="1">
      <alignment vertical="center" wrapText="1"/>
    </xf>
    <xf numFmtId="0" fontId="16" fillId="4" borderId="5" xfId="0" applyFont="1" applyFill="1" applyBorder="1" applyAlignment="1">
      <alignment horizontal="center" vertical="center" wrapText="1"/>
    </xf>
    <xf numFmtId="0" fontId="7" fillId="5" borderId="0" xfId="0" applyFont="1" applyFill="1" applyBorder="1" applyAlignment="1">
      <alignment vertical="center" wrapText="1"/>
    </xf>
    <xf numFmtId="177" fontId="16" fillId="3" borderId="21" xfId="0" applyNumberFormat="1" applyFont="1" applyFill="1" applyBorder="1" applyAlignment="1" applyProtection="1">
      <alignment vertical="center" wrapText="1"/>
      <protection locked="0"/>
    </xf>
    <xf numFmtId="178" fontId="16" fillId="3" borderId="10" xfId="2" applyNumberFormat="1" applyFont="1" applyFill="1" applyBorder="1" applyProtection="1">
      <alignment vertical="center"/>
      <protection locked="0"/>
    </xf>
    <xf numFmtId="178" fontId="0" fillId="3" borderId="10" xfId="2" applyNumberFormat="1" applyFont="1" applyFill="1" applyBorder="1" applyProtection="1">
      <alignment vertical="center"/>
      <protection locked="0"/>
    </xf>
    <xf numFmtId="176" fontId="16" fillId="3" borderId="5" xfId="2" applyNumberFormat="1" applyFont="1" applyFill="1" applyBorder="1" applyProtection="1">
      <alignment vertical="center"/>
      <protection locked="0"/>
    </xf>
    <xf numFmtId="176" fontId="16" fillId="3" borderId="5" xfId="0" applyNumberFormat="1" applyFont="1" applyFill="1" applyBorder="1" applyProtection="1">
      <alignment vertical="center"/>
      <protection locked="0"/>
    </xf>
    <xf numFmtId="176" fontId="0" fillId="3" borderId="5" xfId="2" applyNumberFormat="1" applyFont="1" applyFill="1" applyBorder="1" applyProtection="1">
      <alignment vertical="center"/>
      <protection locked="0"/>
    </xf>
    <xf numFmtId="176" fontId="0" fillId="3" borderId="5" xfId="0" applyNumberFormat="1" applyFont="1" applyFill="1" applyBorder="1" applyProtection="1">
      <alignment vertical="center"/>
      <protection locked="0"/>
    </xf>
    <xf numFmtId="0" fontId="5" fillId="0" borderId="0" xfId="0" applyFont="1" applyAlignment="1">
      <alignment vertical="center"/>
    </xf>
    <xf numFmtId="0" fontId="16" fillId="6" borderId="5"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19" fillId="0" borderId="0" xfId="0" applyFont="1" applyAlignment="1">
      <alignment vertical="center"/>
    </xf>
    <xf numFmtId="0" fontId="7" fillId="6" borderId="0" xfId="0" applyFont="1" applyFill="1" applyAlignment="1">
      <alignment vertical="center" wrapText="1"/>
    </xf>
    <xf numFmtId="0" fontId="7" fillId="0" borderId="0" xfId="0" applyFont="1" applyFill="1" applyAlignment="1">
      <alignment vertical="center" wrapText="1"/>
    </xf>
    <xf numFmtId="0" fontId="0" fillId="0" borderId="1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15" fillId="0" borderId="7" xfId="0" applyFont="1" applyFill="1" applyBorder="1" applyAlignment="1">
      <alignment horizontal="center" vertical="center" wrapText="1"/>
    </xf>
    <xf numFmtId="179" fontId="5" fillId="0" borderId="0" xfId="0" applyNumberFormat="1" applyFont="1" applyAlignment="1">
      <alignment vertical="center"/>
    </xf>
    <xf numFmtId="180" fontId="5" fillId="0" borderId="0" xfId="0" applyNumberFormat="1" applyFont="1" applyAlignment="1">
      <alignment vertical="center"/>
    </xf>
    <xf numFmtId="0" fontId="22" fillId="0" borderId="0" xfId="0" applyFont="1">
      <alignment vertical="center"/>
    </xf>
    <xf numFmtId="0" fontId="2" fillId="0" borderId="0" xfId="4" applyFont="1">
      <alignment vertical="center"/>
    </xf>
    <xf numFmtId="0" fontId="2" fillId="0" borderId="0" xfId="5" applyFont="1">
      <alignment vertical="center"/>
    </xf>
    <xf numFmtId="0" fontId="12" fillId="0" borderId="0" xfId="5" applyFont="1">
      <alignment vertical="center"/>
    </xf>
    <xf numFmtId="0" fontId="2" fillId="0" borderId="5" xfId="6" applyFont="1" applyBorder="1" applyAlignment="1">
      <alignment horizontal="center" vertical="center" wrapText="1"/>
    </xf>
    <xf numFmtId="0" fontId="13" fillId="0" borderId="0" xfId="4" applyFont="1">
      <alignment vertical="center"/>
    </xf>
    <xf numFmtId="49" fontId="25" fillId="0" borderId="0" xfId="4" applyNumberFormat="1" applyFont="1" applyAlignment="1">
      <alignment horizontal="right" vertical="center"/>
    </xf>
    <xf numFmtId="0" fontId="26" fillId="0" borderId="0" xfId="4" applyFont="1" applyAlignment="1">
      <alignment horizontal="left" vertical="center"/>
    </xf>
    <xf numFmtId="0" fontId="26" fillId="0" borderId="0" xfId="4" applyFont="1">
      <alignment vertical="center"/>
    </xf>
    <xf numFmtId="0" fontId="25" fillId="0" borderId="0" xfId="4" applyFont="1">
      <alignment vertical="center"/>
    </xf>
    <xf numFmtId="0" fontId="2" fillId="0" borderId="0" xfId="6" applyFont="1">
      <alignment vertical="center"/>
    </xf>
    <xf numFmtId="49" fontId="2" fillId="0" borderId="0" xfId="6" applyNumberFormat="1" applyFont="1" applyAlignment="1">
      <alignment horizontal="right" vertical="center"/>
    </xf>
    <xf numFmtId="49" fontId="2" fillId="0" borderId="0" xfId="6" quotePrefix="1" applyNumberFormat="1" applyFont="1" applyAlignment="1">
      <alignment horizontal="right" vertical="center"/>
    </xf>
    <xf numFmtId="0" fontId="2" fillId="7" borderId="1" xfId="6" applyFont="1" applyFill="1" applyBorder="1" applyAlignment="1">
      <alignment horizontal="center" vertical="center" wrapText="1"/>
    </xf>
    <xf numFmtId="0" fontId="2" fillId="0" borderId="11" xfId="6" applyFont="1" applyBorder="1" applyAlignment="1">
      <alignment horizontal="center" vertical="center" wrapText="1"/>
    </xf>
    <xf numFmtId="0" fontId="2" fillId="0" borderId="11" xfId="6" applyFont="1" applyBorder="1" applyAlignment="1">
      <alignment horizontal="center" vertical="center"/>
    </xf>
    <xf numFmtId="0" fontId="13" fillId="0" borderId="0" xfId="6" applyFont="1" applyAlignment="1">
      <alignment horizontal="right" vertical="center"/>
    </xf>
    <xf numFmtId="0" fontId="5" fillId="0" borderId="0" xfId="5" applyFont="1">
      <alignment vertical="center"/>
    </xf>
    <xf numFmtId="0" fontId="23" fillId="0" borderId="0" xfId="4">
      <alignment vertical="center"/>
    </xf>
    <xf numFmtId="0" fontId="27" fillId="0" borderId="0" xfId="4" applyFont="1">
      <alignment vertical="center"/>
    </xf>
    <xf numFmtId="182" fontId="2" fillId="3" borderId="28" xfId="7" applyNumberFormat="1" applyFill="1" applyBorder="1" applyAlignment="1">
      <alignment vertical="center"/>
    </xf>
    <xf numFmtId="182" fontId="2" fillId="3" borderId="14" xfId="7" applyNumberFormat="1" applyFill="1" applyBorder="1" applyAlignment="1">
      <alignment vertical="center"/>
    </xf>
    <xf numFmtId="182" fontId="2" fillId="3" borderId="29" xfId="7" applyNumberFormat="1" applyFill="1" applyBorder="1" applyAlignment="1">
      <alignment vertical="center"/>
    </xf>
    <xf numFmtId="182" fontId="2" fillId="3" borderId="6" xfId="7" applyNumberFormat="1" applyFill="1" applyBorder="1" applyAlignment="1">
      <alignment vertical="center"/>
    </xf>
    <xf numFmtId="0" fontId="2" fillId="3" borderId="29" xfId="8" applyFill="1" applyBorder="1" applyAlignment="1">
      <alignment horizontal="distributed" vertical="center" justifyLastLine="1"/>
    </xf>
    <xf numFmtId="182" fontId="2" fillId="3" borderId="30" xfId="7" applyNumberFormat="1" applyFill="1" applyBorder="1" applyAlignment="1">
      <alignment vertical="center"/>
    </xf>
    <xf numFmtId="182" fontId="2" fillId="3" borderId="31" xfId="7" applyNumberFormat="1" applyFill="1" applyBorder="1" applyAlignment="1">
      <alignment vertical="center"/>
    </xf>
    <xf numFmtId="182" fontId="2" fillId="0" borderId="30" xfId="7" applyNumberFormat="1" applyBorder="1" applyAlignment="1">
      <alignment vertical="center"/>
    </xf>
    <xf numFmtId="182" fontId="2" fillId="0" borderId="32" xfId="7" applyNumberFormat="1" applyBorder="1" applyAlignment="1">
      <alignment vertical="center"/>
    </xf>
    <xf numFmtId="182" fontId="2" fillId="0" borderId="33" xfId="7" applyNumberFormat="1" applyBorder="1" applyAlignment="1">
      <alignment vertical="center"/>
    </xf>
    <xf numFmtId="0" fontId="2" fillId="0" borderId="32" xfId="8" applyBorder="1" applyAlignment="1">
      <alignment horizontal="distributed" vertical="center" justifyLastLine="1"/>
    </xf>
    <xf numFmtId="182" fontId="2" fillId="3" borderId="32" xfId="7" applyNumberFormat="1" applyFill="1" applyBorder="1" applyAlignment="1">
      <alignment vertical="center"/>
    </xf>
    <xf numFmtId="182" fontId="2" fillId="3" borderId="33" xfId="7" applyNumberFormat="1" applyFill="1" applyBorder="1" applyAlignment="1">
      <alignment vertical="center"/>
    </xf>
    <xf numFmtId="0" fontId="2" fillId="3" borderId="32" xfId="8" applyFill="1" applyBorder="1" applyAlignment="1">
      <alignment horizontal="distributed" vertical="center" justifyLastLine="1"/>
    </xf>
    <xf numFmtId="182" fontId="2" fillId="3" borderId="34" xfId="7" applyNumberFormat="1" applyFill="1" applyBorder="1" applyAlignment="1">
      <alignment vertical="center"/>
    </xf>
    <xf numFmtId="182" fontId="2" fillId="3" borderId="0" xfId="7" applyNumberFormat="1" applyFill="1" applyAlignment="1">
      <alignment vertical="center"/>
    </xf>
    <xf numFmtId="182" fontId="2" fillId="0" borderId="34" xfId="7" applyNumberFormat="1" applyBorder="1" applyAlignment="1">
      <alignment vertical="center"/>
    </xf>
    <xf numFmtId="182" fontId="2" fillId="0" borderId="35" xfId="7" applyNumberFormat="1" applyBorder="1" applyAlignment="1">
      <alignment vertical="center"/>
    </xf>
    <xf numFmtId="182" fontId="2" fillId="0" borderId="7" xfId="7" applyNumberFormat="1" applyBorder="1" applyAlignment="1">
      <alignment vertical="center"/>
    </xf>
    <xf numFmtId="0" fontId="2" fillId="0" borderId="35" xfId="8" applyBorder="1" applyAlignment="1">
      <alignment horizontal="distributed" vertical="center" justifyLastLine="1"/>
    </xf>
    <xf numFmtId="182" fontId="2" fillId="0" borderId="28" xfId="7" applyNumberFormat="1" applyBorder="1" applyAlignment="1">
      <alignment vertical="center"/>
    </xf>
    <xf numFmtId="182" fontId="2" fillId="0" borderId="29" xfId="7" applyNumberFormat="1" applyBorder="1" applyAlignment="1">
      <alignment vertical="center"/>
    </xf>
    <xf numFmtId="182" fontId="2" fillId="0" borderId="6" xfId="7" applyNumberFormat="1" applyBorder="1" applyAlignment="1">
      <alignment vertical="center"/>
    </xf>
    <xf numFmtId="0" fontId="2" fillId="0" borderId="29" xfId="8" applyBorder="1" applyAlignment="1">
      <alignment horizontal="distributed" vertical="center" justifyLastLine="1"/>
    </xf>
    <xf numFmtId="182" fontId="2" fillId="3" borderId="36" xfId="7" applyNumberFormat="1" applyFill="1" applyBorder="1" applyAlignment="1">
      <alignment vertical="center"/>
    </xf>
    <xf numFmtId="182" fontId="2" fillId="3" borderId="13" xfId="7" applyNumberFormat="1" applyFill="1" applyBorder="1" applyAlignment="1">
      <alignment vertical="center"/>
    </xf>
    <xf numFmtId="182" fontId="2" fillId="0" borderId="36" xfId="7" applyNumberFormat="1" applyBorder="1" applyAlignment="1">
      <alignment vertical="center"/>
    </xf>
    <xf numFmtId="182" fontId="2" fillId="0" borderId="37" xfId="7" applyNumberFormat="1" applyBorder="1" applyAlignment="1">
      <alignment vertical="center"/>
    </xf>
    <xf numFmtId="182" fontId="2" fillId="0" borderId="8" xfId="7" applyNumberFormat="1" applyBorder="1" applyAlignment="1">
      <alignment vertical="center"/>
    </xf>
    <xf numFmtId="0" fontId="2" fillId="0" borderId="37" xfId="8" applyBorder="1" applyAlignment="1">
      <alignment horizontal="distributed" vertical="center" justifyLastLine="1"/>
    </xf>
    <xf numFmtId="182" fontId="2" fillId="3" borderId="38" xfId="7" applyNumberFormat="1" applyFill="1" applyBorder="1" applyAlignment="1">
      <alignment vertical="center"/>
    </xf>
    <xf numFmtId="182" fontId="2" fillId="3" borderId="39" xfId="7" applyNumberFormat="1" applyFill="1" applyBorder="1" applyAlignment="1">
      <alignment vertical="center"/>
    </xf>
    <xf numFmtId="182" fontId="2" fillId="0" borderId="38" xfId="7" applyNumberFormat="1" applyBorder="1" applyAlignment="1">
      <alignment vertical="center"/>
    </xf>
    <xf numFmtId="182" fontId="2" fillId="0" borderId="40" xfId="7" applyNumberFormat="1" applyBorder="1" applyAlignment="1">
      <alignment vertical="center"/>
    </xf>
    <xf numFmtId="182" fontId="2" fillId="0" borderId="41" xfId="7" applyNumberFormat="1" applyBorder="1" applyAlignment="1">
      <alignment vertical="center"/>
    </xf>
    <xf numFmtId="0" fontId="2" fillId="0" borderId="40" xfId="8" applyBorder="1" applyAlignment="1">
      <alignment horizontal="distributed" vertical="center" justifyLastLine="1"/>
    </xf>
    <xf numFmtId="182" fontId="2" fillId="3" borderId="42" xfId="7" applyNumberFormat="1" applyFill="1" applyBorder="1" applyAlignment="1">
      <alignment vertical="center"/>
    </xf>
    <xf numFmtId="182" fontId="2" fillId="3" borderId="43" xfId="7" applyNumberFormat="1" applyFill="1" applyBorder="1" applyAlignment="1">
      <alignment vertical="center"/>
    </xf>
    <xf numFmtId="182" fontId="2" fillId="0" borderId="42" xfId="7" applyNumberFormat="1" applyBorder="1" applyAlignment="1">
      <alignment vertical="center"/>
    </xf>
    <xf numFmtId="182" fontId="2" fillId="0" borderId="44" xfId="7" applyNumberFormat="1" applyBorder="1" applyAlignment="1">
      <alignment vertical="center"/>
    </xf>
    <xf numFmtId="182" fontId="2" fillId="0" borderId="45" xfId="7" applyNumberFormat="1" applyBorder="1" applyAlignment="1">
      <alignment vertical="center"/>
    </xf>
    <xf numFmtId="0" fontId="2" fillId="0" borderId="44" xfId="8" applyBorder="1" applyAlignment="1">
      <alignment horizontal="distributed" vertical="center" justifyLastLine="1"/>
    </xf>
    <xf numFmtId="182" fontId="2" fillId="3" borderId="46" xfId="7" applyNumberFormat="1" applyFill="1" applyBorder="1" applyAlignment="1">
      <alignment vertical="center"/>
    </xf>
    <xf numFmtId="182" fontId="2" fillId="3" borderId="4" xfId="7" applyNumberFormat="1" applyFill="1" applyBorder="1" applyAlignment="1">
      <alignment vertical="center"/>
    </xf>
    <xf numFmtId="182" fontId="2" fillId="0" borderId="46" xfId="7" applyNumberFormat="1" applyBorder="1" applyAlignment="1">
      <alignment vertical="center"/>
    </xf>
    <xf numFmtId="182" fontId="2" fillId="0" borderId="47" xfId="7" applyNumberFormat="1" applyBorder="1" applyAlignment="1">
      <alignment vertical="center"/>
    </xf>
    <xf numFmtId="182" fontId="2" fillId="0" borderId="3" xfId="7" applyNumberFormat="1" applyBorder="1" applyAlignment="1">
      <alignment vertical="center"/>
    </xf>
    <xf numFmtId="0" fontId="2" fillId="0" borderId="47" xfId="8" applyBorder="1" applyAlignment="1">
      <alignment horizontal="distributed" vertical="center" justifyLastLine="1"/>
    </xf>
    <xf numFmtId="0" fontId="27" fillId="0" borderId="46" xfId="4" applyFont="1" applyBorder="1" applyAlignment="1">
      <alignment horizontal="distributed" vertical="center" justifyLastLine="1"/>
    </xf>
    <xf numFmtId="0" fontId="2" fillId="0" borderId="0" xfId="4" applyFont="1" applyAlignment="1">
      <alignment horizontal="distributed" vertical="center" justifyLastLine="1"/>
    </xf>
    <xf numFmtId="0" fontId="2" fillId="0" borderId="46" xfId="4" applyFont="1" applyBorder="1" applyAlignment="1">
      <alignment horizontal="distributed" vertical="center" justifyLastLine="1"/>
    </xf>
    <xf numFmtId="0" fontId="2" fillId="0" borderId="11" xfId="4" applyFont="1" applyBorder="1" applyAlignment="1">
      <alignment horizontal="distributed" vertical="center" justifyLastLine="1"/>
    </xf>
    <xf numFmtId="0" fontId="2" fillId="0" borderId="51" xfId="4" applyFont="1" applyBorder="1" applyAlignment="1">
      <alignment horizontal="distributed" vertical="center" justifyLastLine="1"/>
    </xf>
    <xf numFmtId="0" fontId="2" fillId="0" borderId="26" xfId="4" applyFont="1" applyBorder="1" applyAlignment="1">
      <alignment horizontal="distributed" vertical="center" justifyLastLine="1"/>
    </xf>
    <xf numFmtId="0" fontId="27" fillId="0" borderId="53" xfId="4" applyFont="1" applyBorder="1" applyAlignment="1">
      <alignment horizontal="distributed" vertical="center" justifyLastLine="1"/>
    </xf>
    <xf numFmtId="0" fontId="27" fillId="0" borderId="54" xfId="4" applyFont="1" applyBorder="1" applyAlignment="1">
      <alignment horizontal="distributed" vertical="center" justifyLastLine="1"/>
    </xf>
    <xf numFmtId="0" fontId="27" fillId="0" borderId="25" xfId="4" applyFont="1" applyBorder="1" applyAlignment="1">
      <alignment horizontal="distributed" vertical="center" justifyLastLine="1"/>
    </xf>
    <xf numFmtId="0" fontId="27" fillId="0" borderId="60" xfId="4" applyFont="1" applyBorder="1" applyAlignment="1">
      <alignment horizontal="right" vertical="center"/>
    </xf>
    <xf numFmtId="0" fontId="27" fillId="0" borderId="60" xfId="4" applyFont="1" applyBorder="1">
      <alignment vertical="center"/>
    </xf>
    <xf numFmtId="0" fontId="2" fillId="0" borderId="0" xfId="8" applyAlignment="1">
      <alignment vertical="center"/>
    </xf>
    <xf numFmtId="0" fontId="29" fillId="0" borderId="0" xfId="4" applyFont="1">
      <alignment vertical="center"/>
    </xf>
    <xf numFmtId="0" fontId="16" fillId="3" borderId="10" xfId="0" applyFont="1" applyFill="1" applyBorder="1" applyProtection="1">
      <alignment vertical="center"/>
      <protection locked="0"/>
    </xf>
    <xf numFmtId="0" fontId="16" fillId="0" borderId="5" xfId="0" applyFont="1" applyBorder="1" applyAlignment="1">
      <alignment vertical="center" wrapText="1"/>
    </xf>
    <xf numFmtId="178" fontId="16" fillId="3" borderId="10" xfId="2" applyNumberFormat="1" applyFont="1" applyFill="1" applyBorder="1" applyAlignment="1" applyProtection="1">
      <alignment horizontal="right" vertical="center"/>
      <protection locked="0"/>
    </xf>
    <xf numFmtId="0" fontId="16" fillId="4" borderId="5" xfId="0" applyFont="1" applyFill="1" applyBorder="1" applyAlignment="1" applyProtection="1">
      <alignment horizontal="center" vertical="center" wrapText="1"/>
      <protection locked="0"/>
    </xf>
    <xf numFmtId="38" fontId="0" fillId="0" borderId="0" xfId="0" applyNumberFormat="1">
      <alignment vertical="center"/>
    </xf>
    <xf numFmtId="0" fontId="16" fillId="3" borderId="5" xfId="2" applyNumberFormat="1" applyFont="1" applyFill="1" applyBorder="1" applyAlignment="1" applyProtection="1">
      <alignment vertical="center" wrapText="1"/>
      <protection locked="0"/>
    </xf>
    <xf numFmtId="14" fontId="16" fillId="3" borderId="8" xfId="0" applyNumberFormat="1" applyFont="1" applyFill="1" applyBorder="1" applyProtection="1">
      <alignment vertical="center"/>
      <protection locked="0"/>
    </xf>
    <xf numFmtId="0" fontId="16" fillId="3" borderId="5" xfId="2" applyNumberFormat="1" applyFont="1" applyFill="1" applyBorder="1" applyProtection="1">
      <alignment vertical="center"/>
      <protection locked="0"/>
    </xf>
    <xf numFmtId="0" fontId="0" fillId="3" borderId="5" xfId="2" applyNumberFormat="1" applyFont="1" applyFill="1" applyBorder="1" applyProtection="1">
      <alignment vertical="center"/>
      <protection locked="0"/>
    </xf>
    <xf numFmtId="14" fontId="0" fillId="3" borderId="8" xfId="0" applyNumberFormat="1" applyFont="1" applyFill="1" applyBorder="1" applyProtection="1">
      <alignment vertical="center"/>
      <protection locked="0"/>
    </xf>
    <xf numFmtId="0" fontId="16" fillId="3" borderId="8" xfId="0" applyFont="1" applyFill="1" applyBorder="1" applyAlignment="1">
      <alignment vertical="center" wrapText="1"/>
    </xf>
    <xf numFmtId="0" fontId="32" fillId="0" borderId="5" xfId="6" applyFont="1" applyBorder="1" applyAlignment="1">
      <alignment horizontal="center" vertical="center"/>
    </xf>
    <xf numFmtId="0" fontId="16" fillId="3" borderId="5" xfId="0" applyFont="1" applyFill="1" applyBorder="1" applyAlignment="1" applyProtection="1">
      <alignment vertical="center" wrapText="1"/>
      <protection locked="0"/>
    </xf>
    <xf numFmtId="0" fontId="0" fillId="3" borderId="5" xfId="0" applyFont="1" applyFill="1" applyBorder="1" applyAlignment="1" applyProtection="1">
      <alignment vertical="center" wrapText="1"/>
      <protection locked="0"/>
    </xf>
    <xf numFmtId="49" fontId="0" fillId="0" borderId="0" xfId="4" applyNumberFormat="1" applyFont="1" applyAlignment="1">
      <alignment horizontal="right" vertical="center"/>
    </xf>
    <xf numFmtId="0" fontId="16" fillId="3" borderId="5" xfId="0" applyFont="1" applyFill="1" applyBorder="1" applyAlignment="1">
      <alignment vertical="center" wrapText="1"/>
    </xf>
    <xf numFmtId="0" fontId="16" fillId="3" borderId="5" xfId="0" applyFont="1" applyFill="1" applyBorder="1" applyAlignment="1">
      <alignment horizontal="center" vertical="center" wrapText="1"/>
    </xf>
    <xf numFmtId="183" fontId="5" fillId="0" borderId="5" xfId="6" applyNumberFormat="1" applyFont="1" applyBorder="1">
      <alignment vertical="center"/>
    </xf>
    <xf numFmtId="0" fontId="2" fillId="0" borderId="5" xfId="4" applyFont="1" applyBorder="1" applyAlignment="1">
      <alignment horizontal="distributed" vertical="center" justifyLastLine="1"/>
    </xf>
    <xf numFmtId="0" fontId="2" fillId="0" borderId="5" xfId="4" applyFont="1" applyBorder="1" applyAlignment="1">
      <alignment horizontal="center" vertical="center" justifyLastLine="1"/>
    </xf>
    <xf numFmtId="177" fontId="0" fillId="3" borderId="21" xfId="0" applyNumberFormat="1" applyFont="1" applyFill="1" applyBorder="1" applyAlignment="1" applyProtection="1">
      <alignment vertical="center" wrapText="1"/>
      <protection locked="0"/>
    </xf>
    <xf numFmtId="0" fontId="35" fillId="3" borderId="5" xfId="0" applyFont="1" applyFill="1" applyBorder="1" applyAlignment="1" applyProtection="1">
      <alignment horizontal="center" vertical="center" shrinkToFit="1"/>
      <protection locked="0"/>
    </xf>
    <xf numFmtId="38" fontId="35" fillId="3" borderId="5" xfId="2" applyFont="1" applyFill="1" applyBorder="1" applyAlignment="1">
      <alignment horizontal="center" vertical="center" shrinkToFit="1"/>
    </xf>
    <xf numFmtId="0" fontId="33" fillId="3" borderId="5" xfId="0" applyFont="1" applyFill="1" applyBorder="1" applyAlignment="1" applyProtection="1">
      <alignment horizontal="center" vertical="center" shrinkToFit="1"/>
      <protection locked="0"/>
    </xf>
    <xf numFmtId="181" fontId="35" fillId="0" borderId="5" xfId="1" quotePrefix="1" applyNumberFormat="1" applyFont="1" applyFill="1" applyBorder="1">
      <alignment vertical="center"/>
    </xf>
    <xf numFmtId="0" fontId="0" fillId="0" borderId="0" xfId="12" applyFont="1">
      <alignment vertical="center"/>
    </xf>
    <xf numFmtId="0" fontId="24" fillId="0" borderId="0" xfId="12" applyFont="1">
      <alignment vertical="center"/>
    </xf>
    <xf numFmtId="0" fontId="24" fillId="0" borderId="0" xfId="12" applyFont="1" applyAlignment="1">
      <alignment horizontal="centerContinuous" vertical="center"/>
    </xf>
    <xf numFmtId="3" fontId="38" fillId="0" borderId="0" xfId="10" applyNumberFormat="1" applyFont="1"/>
    <xf numFmtId="0" fontId="24" fillId="0" borderId="0" xfId="10" applyFont="1"/>
    <xf numFmtId="184" fontId="5" fillId="3" borderId="0" xfId="10" applyNumberFormat="1" applyFont="1" applyFill="1" applyAlignment="1" applyProtection="1">
      <alignment horizontal="right" vertical="center"/>
      <protection locked="0"/>
    </xf>
    <xf numFmtId="3" fontId="24" fillId="0" borderId="5" xfId="10" applyNumberFormat="1" applyFont="1" applyBorder="1" applyAlignment="1">
      <alignment horizontal="center"/>
    </xf>
    <xf numFmtId="3" fontId="24" fillId="0" borderId="8" xfId="10" applyNumberFormat="1" applyFont="1" applyBorder="1" applyAlignment="1">
      <alignment horizontal="center"/>
    </xf>
    <xf numFmtId="0" fontId="24" fillId="0" borderId="7" xfId="12" applyFont="1" applyBorder="1">
      <alignment vertical="center"/>
    </xf>
    <xf numFmtId="3" fontId="24" fillId="0" borderId="0" xfId="10" applyNumberFormat="1" applyFont="1"/>
    <xf numFmtId="38" fontId="39" fillId="0" borderId="8" xfId="13" applyFont="1" applyFill="1" applyBorder="1" applyAlignment="1">
      <alignment vertical="center" shrinkToFit="1"/>
    </xf>
    <xf numFmtId="3" fontId="38" fillId="0" borderId="61" xfId="10" applyNumberFormat="1" applyFont="1" applyBorder="1" applyAlignment="1">
      <alignment wrapText="1"/>
    </xf>
    <xf numFmtId="3" fontId="38" fillId="0" borderId="14" xfId="10" applyNumberFormat="1" applyFont="1" applyBorder="1" applyAlignment="1">
      <alignment wrapText="1"/>
    </xf>
    <xf numFmtId="3" fontId="38" fillId="0" borderId="2" xfId="10" applyNumberFormat="1" applyFont="1" applyBorder="1" applyAlignment="1">
      <alignment wrapText="1"/>
    </xf>
    <xf numFmtId="3" fontId="24" fillId="0" borderId="13" xfId="10" applyNumberFormat="1" applyFont="1" applyBorder="1" applyAlignment="1">
      <alignment horizontal="center"/>
    </xf>
    <xf numFmtId="3" fontId="24" fillId="0" borderId="5" xfId="10" applyNumberFormat="1" applyFont="1" applyBorder="1"/>
    <xf numFmtId="3" fontId="24" fillId="0" borderId="13" xfId="10" applyNumberFormat="1" applyFont="1" applyBorder="1"/>
    <xf numFmtId="3" fontId="24" fillId="0" borderId="0" xfId="10" applyNumberFormat="1" applyFont="1" applyAlignment="1">
      <alignment horizontal="left"/>
    </xf>
    <xf numFmtId="3" fontId="24" fillId="0" borderId="0" xfId="10" applyNumberFormat="1" applyFont="1" applyAlignment="1">
      <alignment horizontal="center"/>
    </xf>
    <xf numFmtId="38" fontId="39" fillId="3" borderId="8" xfId="13" applyFont="1" applyFill="1" applyBorder="1" applyAlignment="1" applyProtection="1">
      <alignment vertical="center" shrinkToFit="1"/>
      <protection locked="0"/>
    </xf>
    <xf numFmtId="38" fontId="39" fillId="3" borderId="8" xfId="13" applyFont="1" applyFill="1" applyBorder="1" applyAlignment="1" applyProtection="1">
      <alignment vertical="center" wrapText="1"/>
      <protection locked="0"/>
    </xf>
    <xf numFmtId="0" fontId="39" fillId="3" borderId="8" xfId="14" applyFont="1" applyFill="1" applyBorder="1" applyAlignment="1" applyProtection="1">
      <alignment vertical="center" wrapText="1"/>
      <protection locked="0"/>
    </xf>
    <xf numFmtId="0" fontId="0" fillId="0" borderId="5" xfId="6" applyFont="1" applyBorder="1" applyAlignment="1">
      <alignment horizontal="center" vertical="center" wrapText="1"/>
    </xf>
    <xf numFmtId="0" fontId="0" fillId="0" borderId="5" xfId="0" applyFont="1" applyFill="1" applyBorder="1" applyAlignment="1" applyProtection="1">
      <alignment vertical="center" wrapText="1"/>
    </xf>
    <xf numFmtId="177" fontId="41" fillId="0" borderId="17" xfId="0" applyNumberFormat="1" applyFont="1" applyFill="1" applyBorder="1" applyAlignment="1" applyProtection="1">
      <alignment horizontal="center" vertical="center" shrinkToFit="1"/>
      <protection locked="0"/>
    </xf>
    <xf numFmtId="0" fontId="41" fillId="0" borderId="5" xfId="0" applyFont="1" applyFill="1" applyBorder="1" applyAlignment="1" applyProtection="1">
      <alignment horizontal="center" vertical="center" shrinkToFit="1"/>
      <protection locked="0"/>
    </xf>
    <xf numFmtId="177" fontId="33" fillId="0" borderId="17" xfId="0" applyNumberFormat="1" applyFont="1" applyFill="1" applyBorder="1" applyAlignment="1" applyProtection="1">
      <alignment horizontal="center" vertical="center" shrinkToFit="1"/>
    </xf>
    <xf numFmtId="0" fontId="33" fillId="0" borderId="5" xfId="0" applyFont="1" applyFill="1" applyBorder="1" applyAlignment="1" applyProtection="1">
      <alignment horizontal="center" vertical="center" shrinkToFit="1"/>
    </xf>
    <xf numFmtId="9" fontId="17" fillId="3" borderId="8" xfId="1" applyFont="1" applyFill="1" applyBorder="1" applyAlignment="1" applyProtection="1">
      <alignment vertical="center" wrapText="1"/>
      <protection locked="0"/>
    </xf>
    <xf numFmtId="0" fontId="16" fillId="3" borderId="5" xfId="1" quotePrefix="1" applyNumberFormat="1" applyFont="1" applyFill="1" applyBorder="1" applyProtection="1">
      <alignment vertical="center"/>
      <protection locked="0"/>
    </xf>
    <xf numFmtId="9" fontId="7" fillId="3" borderId="8" xfId="1" applyFont="1" applyFill="1" applyBorder="1" applyAlignment="1" applyProtection="1">
      <alignment vertical="center" wrapText="1"/>
      <protection locked="0"/>
    </xf>
    <xf numFmtId="0" fontId="0" fillId="3" borderId="10" xfId="0" applyFont="1" applyFill="1" applyBorder="1" applyProtection="1">
      <alignment vertical="center"/>
      <protection locked="0"/>
    </xf>
    <xf numFmtId="0" fontId="0" fillId="3" borderId="8" xfId="0" applyFont="1" applyFill="1" applyBorder="1" applyAlignment="1" applyProtection="1">
      <alignment vertical="center" wrapText="1"/>
      <protection locked="0"/>
    </xf>
    <xf numFmtId="0" fontId="0" fillId="6" borderId="5" xfId="0" applyFont="1" applyFill="1" applyBorder="1" applyAlignment="1" applyProtection="1">
      <alignment horizontal="center" vertical="center" wrapText="1"/>
      <protection locked="0"/>
    </xf>
    <xf numFmtId="0" fontId="0" fillId="6" borderId="16" xfId="0" applyFont="1" applyFill="1" applyBorder="1" applyAlignment="1" applyProtection="1">
      <alignment horizontal="center" vertical="center" wrapText="1"/>
      <protection locked="0"/>
    </xf>
    <xf numFmtId="38" fontId="33" fillId="3" borderId="5" xfId="2" applyFont="1" applyFill="1" applyBorder="1" applyAlignment="1" applyProtection="1">
      <alignment horizontal="center" vertical="center" shrinkToFit="1"/>
      <protection locked="0"/>
    </xf>
    <xf numFmtId="38" fontId="42" fillId="3" borderId="8" xfId="13" applyFont="1" applyFill="1" applyBorder="1" applyAlignment="1">
      <alignment vertical="center" shrinkToFit="1"/>
    </xf>
    <xf numFmtId="38" fontId="42" fillId="3" borderId="8" xfId="13" applyFont="1" applyFill="1" applyBorder="1" applyAlignment="1">
      <alignment vertical="center" wrapText="1"/>
    </xf>
    <xf numFmtId="0" fontId="42" fillId="3" borderId="8" xfId="14" applyFont="1" applyFill="1" applyBorder="1" applyAlignment="1">
      <alignment vertical="center" wrapText="1"/>
    </xf>
    <xf numFmtId="184" fontId="10" fillId="3" borderId="0" xfId="10" applyNumberFormat="1" applyFont="1" applyFill="1" applyAlignment="1" applyProtection="1">
      <alignment horizontal="right" vertical="center"/>
      <protection locked="0"/>
    </xf>
    <xf numFmtId="0" fontId="0" fillId="3" borderId="8" xfId="6" applyFont="1" applyFill="1" applyBorder="1" applyAlignment="1" applyProtection="1">
      <alignment horizontal="left" vertical="center" wrapText="1"/>
      <protection locked="0"/>
    </xf>
    <xf numFmtId="0" fontId="0" fillId="3" borderId="5" xfId="6" applyFont="1" applyFill="1" applyBorder="1" applyProtection="1">
      <alignment vertical="center"/>
      <protection locked="0"/>
    </xf>
    <xf numFmtId="0" fontId="2" fillId="3" borderId="5" xfId="6" applyFont="1" applyFill="1" applyBorder="1" applyAlignment="1" applyProtection="1">
      <alignment horizontal="center" vertical="top"/>
      <protection locked="0"/>
    </xf>
    <xf numFmtId="0" fontId="2" fillId="3" borderId="5" xfId="6" applyFont="1" applyFill="1" applyBorder="1" applyProtection="1">
      <alignment vertical="center"/>
      <protection locked="0"/>
    </xf>
    <xf numFmtId="0" fontId="2" fillId="3" borderId="8" xfId="6" applyFont="1" applyFill="1" applyBorder="1" applyProtection="1">
      <alignment vertical="center"/>
      <protection locked="0"/>
    </xf>
    <xf numFmtId="0" fontId="2" fillId="3" borderId="8" xfId="6" applyFont="1" applyFill="1" applyBorder="1" applyAlignment="1" applyProtection="1">
      <alignment vertical="top" wrapText="1"/>
      <protection locked="0"/>
    </xf>
    <xf numFmtId="0" fontId="5" fillId="3" borderId="5" xfId="6" applyFont="1" applyFill="1" applyBorder="1" applyProtection="1">
      <alignment vertical="center"/>
      <protection locked="0"/>
    </xf>
    <xf numFmtId="0" fontId="5" fillId="3" borderId="5" xfId="6" applyFont="1" applyFill="1" applyBorder="1" applyAlignment="1" applyProtection="1">
      <alignment horizontal="center" vertical="center"/>
      <protection locked="0"/>
    </xf>
    <xf numFmtId="0" fontId="0" fillId="0" borderId="26" xfId="0" applyFont="1" applyFill="1" applyBorder="1" applyAlignment="1">
      <alignment horizontal="center" vertical="center" wrapText="1"/>
    </xf>
    <xf numFmtId="38" fontId="39" fillId="0" borderId="8" xfId="13" applyFont="1" applyFill="1" applyBorder="1" applyAlignment="1" applyProtection="1">
      <alignment vertical="center" shrinkToFit="1"/>
    </xf>
    <xf numFmtId="3" fontId="38" fillId="0" borderId="61" xfId="10" applyNumberFormat="1" applyFont="1" applyBorder="1" applyAlignment="1" applyProtection="1">
      <alignment wrapText="1"/>
    </xf>
    <xf numFmtId="3" fontId="38" fillId="0" borderId="14" xfId="10" applyNumberFormat="1" applyFont="1" applyBorder="1" applyAlignment="1" applyProtection="1">
      <alignment wrapText="1"/>
    </xf>
    <xf numFmtId="3" fontId="38" fillId="0" borderId="2" xfId="10" applyNumberFormat="1" applyFont="1" applyBorder="1" applyAlignment="1" applyProtection="1">
      <alignment wrapText="1"/>
    </xf>
    <xf numFmtId="0" fontId="2" fillId="3" borderId="5" xfId="4" applyFont="1" applyFill="1" applyBorder="1" applyAlignment="1" applyProtection="1">
      <alignment horizontal="center" vertical="center"/>
      <protection locked="0"/>
    </xf>
    <xf numFmtId="0" fontId="2" fillId="3" borderId="5" xfId="5" applyFont="1" applyFill="1" applyBorder="1" applyAlignment="1" applyProtection="1">
      <alignment horizontal="center" vertical="center"/>
      <protection locked="0"/>
    </xf>
    <xf numFmtId="0" fontId="0" fillId="6" borderId="5" xfId="0" applyFont="1" applyFill="1" applyBorder="1" applyAlignment="1" applyProtection="1">
      <alignment vertical="center" wrapText="1"/>
      <protection locked="0"/>
    </xf>
    <xf numFmtId="0" fontId="0" fillId="0" borderId="5" xfId="6" applyFont="1" applyFill="1" applyBorder="1" applyProtection="1">
      <alignment vertical="center"/>
    </xf>
    <xf numFmtId="0" fontId="16" fillId="0" borderId="5" xfId="0" applyFont="1" applyFill="1" applyBorder="1" applyAlignment="1" applyProtection="1">
      <alignment vertical="center" textRotation="255"/>
    </xf>
    <xf numFmtId="0" fontId="0" fillId="0" borderId="5" xfId="0" applyFont="1" applyFill="1" applyBorder="1" applyAlignment="1" applyProtection="1">
      <alignment horizontal="center" vertical="center"/>
    </xf>
    <xf numFmtId="0" fontId="0" fillId="3" borderId="5" xfId="6" applyFont="1" applyFill="1" applyBorder="1" applyAlignment="1" applyProtection="1">
      <alignment vertical="center" wrapText="1"/>
      <protection locked="0"/>
    </xf>
    <xf numFmtId="0" fontId="33" fillId="3" borderId="5" xfId="6" applyFont="1" applyFill="1" applyBorder="1" applyAlignment="1" applyProtection="1">
      <alignment horizontal="center" vertical="center" shrinkToFit="1"/>
      <protection locked="0"/>
    </xf>
    <xf numFmtId="0" fontId="2" fillId="3" borderId="5" xfId="6" applyFont="1" applyFill="1" applyBorder="1" applyAlignment="1" applyProtection="1">
      <alignment horizontal="center" vertical="center" shrinkToFit="1"/>
      <protection locked="0"/>
    </xf>
    <xf numFmtId="3" fontId="24" fillId="0" borderId="5" xfId="10" applyNumberFormat="1" applyFont="1" applyBorder="1" applyAlignment="1">
      <alignment vertical="top"/>
    </xf>
    <xf numFmtId="3" fontId="24" fillId="0" borderId="7" xfId="10" applyNumberFormat="1" applyFont="1" applyBorder="1" applyAlignment="1">
      <alignment vertical="top"/>
    </xf>
    <xf numFmtId="3" fontId="24" fillId="0" borderId="6" xfId="10" applyNumberFormat="1" applyFont="1" applyBorder="1" applyAlignment="1">
      <alignment vertical="top"/>
    </xf>
    <xf numFmtId="3" fontId="24" fillId="0" borderId="25" xfId="10" applyNumberFormat="1" applyFont="1" applyBorder="1" applyAlignment="1">
      <alignment vertical="top"/>
    </xf>
    <xf numFmtId="3" fontId="24" fillId="0" borderId="8" xfId="10" applyNumberFormat="1" applyFont="1" applyBorder="1" applyAlignment="1">
      <alignment vertical="top"/>
    </xf>
    <xf numFmtId="3" fontId="24" fillId="0" borderId="12" xfId="10" applyNumberFormat="1" applyFont="1" applyBorder="1" applyAlignment="1">
      <alignment vertical="top"/>
    </xf>
    <xf numFmtId="0" fontId="24" fillId="0" borderId="6" xfId="12" applyFont="1" applyBorder="1" applyAlignment="1">
      <alignment vertical="top"/>
    </xf>
    <xf numFmtId="3" fontId="24" fillId="0" borderId="62" xfId="10" applyNumberFormat="1" applyFont="1" applyBorder="1" applyAlignment="1">
      <alignment vertical="top"/>
    </xf>
    <xf numFmtId="3" fontId="24" fillId="0" borderId="63" xfId="10" applyNumberFormat="1" applyFont="1" applyBorder="1" applyAlignment="1">
      <alignment vertical="top"/>
    </xf>
    <xf numFmtId="3" fontId="24" fillId="0" borderId="13" xfId="10" applyNumberFormat="1" applyFont="1" applyBorder="1" applyAlignment="1">
      <alignment vertical="top"/>
    </xf>
    <xf numFmtId="0" fontId="24" fillId="0" borderId="0" xfId="12" applyFont="1" applyAlignment="1">
      <alignment vertical="top"/>
    </xf>
    <xf numFmtId="3" fontId="24" fillId="0" borderId="12" xfId="10" applyNumberFormat="1" applyFont="1" applyBorder="1" applyAlignment="1">
      <alignment vertical="top" shrinkToFit="1"/>
    </xf>
    <xf numFmtId="3" fontId="24" fillId="0" borderId="25" xfId="10" applyNumberFormat="1" applyFont="1" applyBorder="1" applyAlignment="1">
      <alignment vertical="top" shrinkToFit="1"/>
    </xf>
    <xf numFmtId="0" fontId="16" fillId="4" borderId="64" xfId="0" applyFont="1" applyFill="1" applyBorder="1" applyAlignment="1" applyProtection="1">
      <alignment vertical="center" wrapText="1"/>
      <protection locked="0"/>
    </xf>
    <xf numFmtId="38" fontId="16" fillId="3" borderId="64" xfId="2" applyFont="1" applyFill="1" applyBorder="1" applyAlignment="1">
      <alignment horizontal="right" vertical="center"/>
    </xf>
    <xf numFmtId="38" fontId="16" fillId="3" borderId="64" xfId="2" applyFont="1" applyFill="1" applyBorder="1" applyAlignment="1">
      <alignment horizontal="center" vertical="center"/>
    </xf>
    <xf numFmtId="0" fontId="0" fillId="6" borderId="64" xfId="0" applyFont="1" applyFill="1" applyBorder="1" applyAlignment="1" applyProtection="1">
      <alignment vertical="center" wrapText="1"/>
      <protection locked="0"/>
    </xf>
    <xf numFmtId="38" fontId="0" fillId="3" borderId="64" xfId="2" applyFont="1" applyFill="1" applyBorder="1" applyAlignment="1" applyProtection="1">
      <alignment horizontal="right" vertical="center"/>
      <protection locked="0"/>
    </xf>
    <xf numFmtId="38" fontId="35" fillId="3" borderId="5" xfId="2" applyFont="1" applyFill="1" applyBorder="1" applyAlignment="1">
      <alignment horizontal="center" vertical="center"/>
    </xf>
    <xf numFmtId="38" fontId="33" fillId="3" borderId="5" xfId="2" applyFont="1" applyFill="1" applyBorder="1" applyAlignment="1" applyProtection="1">
      <alignment horizontal="center" vertical="center"/>
      <protection locked="0"/>
    </xf>
    <xf numFmtId="0" fontId="0" fillId="0" borderId="8" xfId="0" applyBorder="1" applyAlignment="1">
      <alignment horizontal="center" vertical="center" wrapText="1" justifyLastLine="1"/>
    </xf>
    <xf numFmtId="0" fontId="0" fillId="0" borderId="12" xfId="0" applyBorder="1" applyAlignment="1">
      <alignment horizontal="center" vertical="center" wrapText="1" justifyLastLine="1"/>
    </xf>
    <xf numFmtId="0" fontId="0" fillId="0" borderId="5" xfId="0" applyBorder="1" applyAlignment="1">
      <alignment horizontal="center" vertical="center" wrapText="1" justifyLastLine="1"/>
    </xf>
    <xf numFmtId="0" fontId="0" fillId="0" borderId="27" xfId="0" applyBorder="1" applyAlignment="1">
      <alignment horizontal="center" vertical="center" wrapText="1"/>
    </xf>
    <xf numFmtId="0" fontId="0" fillId="0" borderId="25" xfId="0" applyBorder="1" applyAlignment="1">
      <alignment horizontal="center" vertical="center" wrapText="1"/>
    </xf>
    <xf numFmtId="0" fontId="0" fillId="0" borderId="1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justifyLastLine="1"/>
    </xf>
    <xf numFmtId="0" fontId="0" fillId="0" borderId="4" xfId="0" applyFont="1" applyFill="1" applyBorder="1" applyAlignment="1">
      <alignment horizontal="center" vertical="center" wrapText="1" justifyLastLine="1"/>
    </xf>
    <xf numFmtId="0" fontId="0" fillId="0" borderId="26" xfId="0" applyFont="1" applyFill="1" applyBorder="1" applyAlignment="1">
      <alignment horizontal="center" vertical="center" wrapText="1" justifyLastLine="1"/>
    </xf>
    <xf numFmtId="0" fontId="0" fillId="0" borderId="1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8" xfId="0" applyFont="1" applyBorder="1" applyAlignment="1">
      <alignment horizontal="distributed" vertical="center" justifyLastLine="1"/>
    </xf>
    <xf numFmtId="0" fontId="0" fillId="0" borderId="13" xfId="0" applyFont="1" applyBorder="1" applyAlignment="1">
      <alignment horizontal="distributed" vertical="center" justifyLastLine="1"/>
    </xf>
    <xf numFmtId="0" fontId="0" fillId="0" borderId="12" xfId="0" applyFont="1" applyBorder="1" applyAlignment="1">
      <alignment horizontal="distributed" vertical="center" justifyLastLine="1"/>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0" fillId="0" borderId="3" xfId="0" applyFont="1" applyFill="1" applyBorder="1" applyAlignment="1">
      <alignment horizontal="center" vertical="center" wrapText="1"/>
    </xf>
    <xf numFmtId="0" fontId="0" fillId="0" borderId="1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9"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Fill="1" applyBorder="1" applyAlignment="1">
      <alignment horizontal="distributed" vertical="center" wrapText="1" justifyLastLine="1"/>
    </xf>
    <xf numFmtId="0" fontId="0" fillId="0" borderId="13" xfId="0" applyFont="1" applyFill="1" applyBorder="1" applyAlignment="1">
      <alignment horizontal="distributed" vertical="center" wrapText="1" justifyLastLine="1"/>
    </xf>
    <xf numFmtId="0" fontId="0" fillId="0" borderId="12" xfId="0" applyFont="1" applyFill="1" applyBorder="1" applyAlignment="1">
      <alignment horizontal="distributed" vertical="center" wrapText="1" justifyLastLine="1"/>
    </xf>
    <xf numFmtId="0" fontId="0" fillId="0" borderId="23" xfId="0" applyFont="1" applyFill="1" applyBorder="1" applyAlignment="1">
      <alignment horizontal="center" vertical="center" wrapText="1"/>
    </xf>
    <xf numFmtId="0" fontId="0" fillId="0" borderId="22" xfId="0" applyFont="1" applyFill="1" applyBorder="1" applyAlignment="1">
      <alignment horizontal="center" vertical="center"/>
    </xf>
    <xf numFmtId="0" fontId="0" fillId="0" borderId="11" xfId="0" applyFont="1" applyFill="1" applyBorder="1" applyAlignment="1">
      <alignment horizontal="center" vertical="center" textRotation="255" wrapText="1"/>
    </xf>
    <xf numFmtId="0" fontId="0" fillId="0" borderId="1" xfId="0" applyFont="1" applyFill="1" applyBorder="1" applyAlignment="1">
      <alignment horizontal="center" vertical="center" textRotation="255" wrapText="1"/>
    </xf>
    <xf numFmtId="0" fontId="0" fillId="0" borderId="3"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11" xfId="0" applyBorder="1" applyAlignment="1">
      <alignment horizontal="center" vertical="center" wrapText="1" justifyLastLine="1"/>
    </xf>
    <xf numFmtId="0" fontId="0" fillId="0" borderId="1" xfId="0" applyBorder="1" applyAlignment="1">
      <alignment horizontal="center" vertical="center" wrapText="1" justifyLastLine="1"/>
    </xf>
    <xf numFmtId="0" fontId="0" fillId="0" borderId="13" xfId="0" applyBorder="1" applyAlignment="1">
      <alignment horizontal="center" vertical="center" wrapText="1" justifyLastLine="1"/>
    </xf>
    <xf numFmtId="0" fontId="0" fillId="7" borderId="11" xfId="0" applyFill="1" applyBorder="1" applyAlignment="1">
      <alignment horizontal="center" vertical="center" wrapText="1" justifyLastLine="1"/>
    </xf>
    <xf numFmtId="0" fontId="0" fillId="7" borderId="1" xfId="0" applyFill="1" applyBorder="1" applyAlignment="1">
      <alignment horizontal="center" vertical="center" wrapText="1" justifyLastLine="1"/>
    </xf>
    <xf numFmtId="0" fontId="7" fillId="0" borderId="3" xfId="0" applyFont="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4"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3" xfId="0" applyFont="1" applyFill="1" applyBorder="1" applyAlignment="1">
      <alignment horizontal="center" vertical="center" wrapText="1" justifyLastLine="1"/>
    </xf>
    <xf numFmtId="0" fontId="0" fillId="0" borderId="6" xfId="0" applyFont="1" applyFill="1" applyBorder="1" applyAlignment="1">
      <alignment horizontal="center" vertical="center" wrapText="1" justifyLastLine="1"/>
    </xf>
    <xf numFmtId="0" fontId="0" fillId="0" borderId="25" xfId="0" applyFont="1" applyFill="1" applyBorder="1" applyAlignment="1">
      <alignment horizontal="center" vertical="center" wrapText="1" justifyLastLine="1"/>
    </xf>
    <xf numFmtId="0" fontId="0" fillId="0" borderId="23" xfId="0" applyFont="1" applyFill="1" applyBorder="1" applyAlignment="1">
      <alignment horizontal="center" vertical="center" wrapText="1" justifyLastLine="1"/>
    </xf>
    <xf numFmtId="0" fontId="0" fillId="0" borderId="17"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7" borderId="11" xfId="0" applyFont="1" applyFill="1" applyBorder="1" applyAlignment="1">
      <alignment horizontal="center" vertical="center" wrapText="1"/>
    </xf>
    <xf numFmtId="0" fontId="0" fillId="7" borderId="1" xfId="0" applyFont="1" applyFill="1" applyBorder="1" applyAlignment="1">
      <alignment horizontal="center" vertical="center" wrapText="1"/>
    </xf>
    <xf numFmtId="0" fontId="0" fillId="7" borderId="9" xfId="0" applyFont="1" applyFill="1" applyBorder="1" applyAlignment="1">
      <alignment horizontal="center" vertical="center" justifyLastLine="1"/>
    </xf>
    <xf numFmtId="0" fontId="0" fillId="0" borderId="15" xfId="0" applyFont="1" applyFill="1" applyBorder="1" applyAlignment="1">
      <alignment horizontal="center" vertical="center" wrapText="1" justifyLastLine="1"/>
    </xf>
    <xf numFmtId="0" fontId="0" fillId="0" borderId="24" xfId="0" applyFont="1" applyFill="1" applyBorder="1" applyAlignment="1">
      <alignment horizontal="center" vertical="center" wrapText="1" justifyLastLine="1"/>
    </xf>
    <xf numFmtId="0" fontId="0" fillId="0" borderId="23" xfId="0" applyFont="1" applyBorder="1" applyAlignment="1">
      <alignment horizontal="center" vertical="center" wrapText="1" justifyLastLine="1"/>
    </xf>
    <xf numFmtId="0" fontId="0" fillId="0" borderId="22" xfId="0" applyFont="1" applyBorder="1" applyAlignment="1">
      <alignment horizontal="center" vertical="center" justifyLastLine="1"/>
    </xf>
    <xf numFmtId="0" fontId="0" fillId="0" borderId="20" xfId="0" applyFont="1" applyBorder="1" applyAlignment="1">
      <alignment horizontal="center" vertical="center" justifyLastLine="1"/>
    </xf>
    <xf numFmtId="0" fontId="0" fillId="0" borderId="17" xfId="0" applyFont="1" applyFill="1" applyBorder="1" applyAlignment="1">
      <alignment horizontal="distributed" vertical="center" justifyLastLine="1"/>
    </xf>
    <xf numFmtId="0" fontId="0" fillId="0" borderId="13" xfId="0" applyFont="1" applyFill="1" applyBorder="1" applyAlignment="1">
      <alignment horizontal="distributed" vertical="center" justifyLastLine="1"/>
    </xf>
    <xf numFmtId="0" fontId="0" fillId="0" borderId="18" xfId="0" applyFont="1" applyFill="1" applyBorder="1" applyAlignment="1">
      <alignment horizontal="distributed" vertical="center" justifyLastLine="1"/>
    </xf>
    <xf numFmtId="0" fontId="0" fillId="0" borderId="11" xfId="0" applyFont="1" applyFill="1" applyBorder="1" applyAlignment="1">
      <alignment horizontal="center" vertical="center" wrapText="1" justifyLastLine="1"/>
    </xf>
    <xf numFmtId="0" fontId="0" fillId="0" borderId="1" xfId="0" applyFont="1" applyFill="1" applyBorder="1" applyAlignment="1">
      <alignment horizontal="center" vertical="center" wrapText="1" justifyLastLine="1"/>
    </xf>
    <xf numFmtId="3" fontId="24" fillId="0" borderId="8" xfId="10" applyNumberFormat="1" applyFont="1" applyBorder="1" applyAlignment="1">
      <alignment horizontal="center"/>
    </xf>
    <xf numFmtId="0" fontId="0" fillId="0" borderId="12" xfId="0" applyBorder="1" applyAlignment="1">
      <alignment horizontal="center"/>
    </xf>
    <xf numFmtId="0" fontId="0" fillId="0" borderId="0" xfId="4" applyFont="1" applyAlignment="1">
      <alignment horizontal="center" vertical="center"/>
    </xf>
    <xf numFmtId="0" fontId="2" fillId="0" borderId="0" xfId="4" applyFont="1" applyAlignment="1">
      <alignment horizontal="center" vertical="center"/>
    </xf>
    <xf numFmtId="0" fontId="2" fillId="0" borderId="5" xfId="6" applyFont="1" applyBorder="1" applyAlignment="1">
      <alignment horizontal="center" vertical="center" wrapText="1"/>
    </xf>
    <xf numFmtId="0" fontId="2" fillId="0" borderId="5" xfId="6" applyFont="1" applyBorder="1" applyAlignment="1">
      <alignment horizontal="center" vertical="center"/>
    </xf>
    <xf numFmtId="0" fontId="2" fillId="7" borderId="5" xfId="6" applyFont="1" applyFill="1" applyBorder="1" applyAlignment="1">
      <alignment horizontal="center" vertical="center"/>
    </xf>
    <xf numFmtId="0" fontId="2" fillId="0" borderId="11" xfId="6" applyFont="1" applyBorder="1" applyAlignment="1">
      <alignment horizontal="center" vertical="center"/>
    </xf>
    <xf numFmtId="0" fontId="2" fillId="0" borderId="2" xfId="6" applyFont="1" applyBorder="1" applyAlignment="1">
      <alignment horizontal="center" vertical="center"/>
    </xf>
    <xf numFmtId="0" fontId="2" fillId="0" borderId="3" xfId="6" applyFont="1" applyBorder="1" applyAlignment="1">
      <alignment horizontal="center" vertical="center"/>
    </xf>
    <xf numFmtId="0" fontId="2" fillId="0" borderId="4" xfId="6" applyFont="1" applyBorder="1" applyAlignment="1">
      <alignment horizontal="center" vertical="center"/>
    </xf>
    <xf numFmtId="0" fontId="2" fillId="0" borderId="26" xfId="6" applyFont="1" applyBorder="1" applyAlignment="1">
      <alignment horizontal="center" vertical="center"/>
    </xf>
    <xf numFmtId="0" fontId="2" fillId="0" borderId="11" xfId="6" applyFont="1" applyBorder="1" applyAlignment="1">
      <alignment horizontal="center" vertical="center" wrapText="1"/>
    </xf>
    <xf numFmtId="0" fontId="2" fillId="0" borderId="1" xfId="6" applyFont="1" applyBorder="1" applyAlignment="1">
      <alignment horizontal="center" vertical="center" wrapText="1"/>
    </xf>
    <xf numFmtId="0" fontId="2" fillId="0" borderId="2" xfId="6" applyFont="1" applyBorder="1" applyAlignment="1">
      <alignment horizontal="center" vertical="center" wrapText="1"/>
    </xf>
    <xf numFmtId="0" fontId="2" fillId="0" borderId="1" xfId="6" applyFont="1" applyBorder="1" applyAlignment="1">
      <alignment horizontal="center" vertical="center"/>
    </xf>
    <xf numFmtId="0" fontId="0" fillId="0" borderId="11" xfId="6" applyFont="1" applyBorder="1" applyAlignment="1">
      <alignment horizontal="center" vertical="center" wrapText="1"/>
    </xf>
    <xf numFmtId="0" fontId="0" fillId="0" borderId="2" xfId="0" applyBorder="1" applyAlignment="1">
      <alignment horizontal="center" vertical="center" wrapText="1"/>
    </xf>
    <xf numFmtId="0" fontId="2" fillId="0" borderId="8" xfId="4" applyFont="1" applyBorder="1" applyAlignment="1">
      <alignment horizontal="center" vertical="center"/>
    </xf>
    <xf numFmtId="0" fontId="2" fillId="0" borderId="13" xfId="4" applyFont="1" applyBorder="1" applyAlignment="1">
      <alignment horizontal="center" vertical="center"/>
    </xf>
    <xf numFmtId="0" fontId="2" fillId="0" borderId="12" xfId="4" applyFont="1" applyBorder="1" applyAlignment="1">
      <alignment horizontal="center" vertical="center"/>
    </xf>
    <xf numFmtId="0" fontId="2" fillId="0" borderId="8" xfId="6" applyFont="1" applyBorder="1" applyAlignment="1">
      <alignment horizontal="center" vertical="center"/>
    </xf>
    <xf numFmtId="0" fontId="2" fillId="0" borderId="13" xfId="6" applyFont="1" applyBorder="1" applyAlignment="1">
      <alignment horizontal="center" vertical="center"/>
    </xf>
    <xf numFmtId="0" fontId="2" fillId="0" borderId="12" xfId="6" applyFont="1" applyBorder="1" applyAlignment="1">
      <alignment horizontal="center" vertical="center"/>
    </xf>
    <xf numFmtId="0" fontId="29" fillId="0" borderId="0" xfId="4" applyFont="1" applyAlignment="1">
      <alignment horizontal="center" vertical="center"/>
    </xf>
    <xf numFmtId="0" fontId="27" fillId="0" borderId="57" xfId="4" applyFont="1" applyBorder="1" applyAlignment="1">
      <alignment horizontal="distributed" vertical="center" justifyLastLine="1"/>
    </xf>
    <xf numFmtId="0" fontId="27" fillId="0" borderId="42" xfId="4" applyFont="1" applyBorder="1" applyAlignment="1">
      <alignment horizontal="distributed" vertical="center" justifyLastLine="1"/>
    </xf>
    <xf numFmtId="0" fontId="27" fillId="0" borderId="37" xfId="4" applyFont="1" applyBorder="1" applyAlignment="1">
      <alignment horizontal="distributed" vertical="center" justifyLastLine="1"/>
    </xf>
    <xf numFmtId="0" fontId="27" fillId="0" borderId="52" xfId="4" applyFont="1" applyBorder="1" applyAlignment="1">
      <alignment horizontal="distributed" vertical="center" justifyLastLine="1"/>
    </xf>
    <xf numFmtId="0" fontId="27" fillId="0" borderId="49" xfId="4" applyFont="1" applyBorder="1" applyAlignment="1">
      <alignment horizontal="distributed" vertical="center" justifyLastLine="1"/>
    </xf>
    <xf numFmtId="0" fontId="2" fillId="0" borderId="50" xfId="4" applyFont="1" applyBorder="1" applyAlignment="1">
      <alignment horizontal="distributed" vertical="center" justifyLastLine="1"/>
    </xf>
    <xf numFmtId="0" fontId="2" fillId="0" borderId="7" xfId="4" applyFont="1" applyBorder="1" applyAlignment="1">
      <alignment horizontal="distributed" vertical="center" justifyLastLine="1"/>
    </xf>
    <xf numFmtId="0" fontId="2" fillId="0" borderId="59" xfId="8" applyBorder="1" applyAlignment="1">
      <alignment horizontal="distributed" vertical="center" justifyLastLine="1"/>
    </xf>
    <xf numFmtId="0" fontId="2" fillId="0" borderId="48" xfId="8" applyBorder="1" applyAlignment="1">
      <alignment horizontal="distributed" vertical="center" justifyLastLine="1"/>
    </xf>
    <xf numFmtId="0" fontId="27" fillId="0" borderId="56" xfId="4" applyFont="1" applyBorder="1" applyAlignment="1">
      <alignment horizontal="distributed" vertical="center" justifyLastLine="1"/>
    </xf>
    <xf numFmtId="0" fontId="27" fillId="0" borderId="55" xfId="4" applyFont="1" applyBorder="1" applyAlignment="1">
      <alignment horizontal="distributed" vertical="center" justifyLastLine="1"/>
    </xf>
    <xf numFmtId="0" fontId="27" fillId="0" borderId="0" xfId="4" applyFont="1" applyAlignment="1">
      <alignment horizontal="distributed" vertical="center" justifyLastLine="1"/>
    </xf>
    <xf numFmtId="0" fontId="27" fillId="0" borderId="51" xfId="4" applyFont="1" applyBorder="1" applyAlignment="1">
      <alignment horizontal="distributed" vertical="center" justifyLastLine="1"/>
    </xf>
    <xf numFmtId="0" fontId="27" fillId="0" borderId="44" xfId="4" applyFont="1" applyBorder="1" applyAlignment="1">
      <alignment horizontal="distributed" vertical="center" justifyLastLine="1"/>
    </xf>
    <xf numFmtId="0" fontId="27" fillId="0" borderId="43" xfId="4" applyFont="1" applyBorder="1" applyAlignment="1">
      <alignment horizontal="distributed" vertical="center" justifyLastLine="1"/>
    </xf>
    <xf numFmtId="0" fontId="27" fillId="0" borderId="58" xfId="4" applyFont="1" applyBorder="1" applyAlignment="1">
      <alignment horizontal="distributed" vertical="center" justifyLastLine="1"/>
    </xf>
    <xf numFmtId="0" fontId="2" fillId="0" borderId="11" xfId="4" applyFont="1" applyBorder="1" applyAlignment="1">
      <alignment horizontal="center" vertical="center" justifyLastLine="1"/>
    </xf>
    <xf numFmtId="0" fontId="2" fillId="0" borderId="1" xfId="4" applyFont="1" applyBorder="1" applyAlignment="1">
      <alignment horizontal="center" vertical="center" justifyLastLine="1"/>
    </xf>
    <xf numFmtId="0" fontId="2" fillId="0" borderId="46" xfId="4" applyFont="1" applyBorder="1" applyAlignment="1">
      <alignment horizontal="center" vertical="center" justifyLastLine="1"/>
    </xf>
    <xf numFmtId="0" fontId="2" fillId="0" borderId="34" xfId="4" applyFont="1" applyBorder="1" applyAlignment="1">
      <alignment horizontal="center" vertical="center" justifyLastLine="1"/>
    </xf>
    <xf numFmtId="0" fontId="27" fillId="0" borderId="8" xfId="4" applyFont="1" applyBorder="1" applyAlignment="1">
      <alignment horizontal="center" vertical="center" justifyLastLine="1"/>
    </xf>
    <xf numFmtId="0" fontId="27" fillId="0" borderId="13" xfId="4" applyFont="1" applyBorder="1" applyAlignment="1">
      <alignment horizontal="center" vertical="center" justifyLastLine="1"/>
    </xf>
    <xf numFmtId="0" fontId="27" fillId="0" borderId="53" xfId="4" applyFont="1" applyBorder="1" applyAlignment="1">
      <alignment horizontal="center" vertical="center" justifyLastLine="1"/>
    </xf>
    <xf numFmtId="0" fontId="27" fillId="0" borderId="3" xfId="4" applyFont="1" applyBorder="1" applyAlignment="1">
      <alignment horizontal="center" vertical="center" justifyLastLine="1"/>
    </xf>
    <xf numFmtId="0" fontId="27" fillId="0" borderId="4" xfId="4" applyFont="1" applyBorder="1" applyAlignment="1">
      <alignment horizontal="center" vertical="center" justifyLastLine="1"/>
    </xf>
    <xf numFmtId="0" fontId="27" fillId="0" borderId="26" xfId="4" applyFont="1" applyBorder="1" applyAlignment="1">
      <alignment horizontal="center" vertical="center" justifyLastLine="1"/>
    </xf>
    <xf numFmtId="0" fontId="2" fillId="0" borderId="11" xfId="4" applyFont="1" applyBorder="1" applyAlignment="1">
      <alignment horizontal="distributed" vertical="center" justifyLastLine="1"/>
    </xf>
    <xf numFmtId="0" fontId="2" fillId="0" borderId="1" xfId="4" applyFont="1" applyBorder="1" applyAlignment="1">
      <alignment horizontal="distributed" vertical="center" justifyLastLine="1"/>
    </xf>
    <xf numFmtId="0" fontId="2" fillId="0" borderId="3" xfId="4" applyFont="1" applyBorder="1" applyAlignment="1">
      <alignment horizontal="distributed" vertical="center" justifyLastLine="1"/>
    </xf>
  </cellXfs>
  <cellStyles count="15">
    <cellStyle name="パーセント" xfId="1" builtinId="5"/>
    <cellStyle name="桁区切り" xfId="2" builtinId="6"/>
    <cellStyle name="桁区切り 3 2" xfId="13" xr:uid="{68A1692C-03F4-4E7B-8169-D5DE93752B28}"/>
    <cellStyle name="標準" xfId="0" builtinId="0"/>
    <cellStyle name="標準 2" xfId="4" xr:uid="{EF749C21-EA9D-4210-AB2F-840447338F6C}"/>
    <cellStyle name="標準 2 2" xfId="5" xr:uid="{C9B2B57C-B93E-4FDC-83FB-4733840399E2}"/>
    <cellStyle name="標準 2 2 2" xfId="9" xr:uid="{83CAFC8D-CC1D-41B2-92FF-996851F64309}"/>
    <cellStyle name="標準 2 2 3" xfId="14" xr:uid="{CCCF3AEA-C1DA-4AD1-AC6F-2F44E6277C9B}"/>
    <cellStyle name="標準 3" xfId="11" xr:uid="{CCEABBAA-F52C-41ED-A164-572938368A5E}"/>
    <cellStyle name="標準 3 2" xfId="12" xr:uid="{BE948A97-2CD7-4065-BE90-E90D04591E68}"/>
    <cellStyle name="標準 6" xfId="10" xr:uid="{8A92B0E7-5DF6-49B6-AB6B-97A43BED476C}"/>
    <cellStyle name="標準 8" xfId="6" xr:uid="{77DAB070-7207-43EB-A7B4-E15C14B24B1B}"/>
    <cellStyle name="標準_参考資料(削除最新版)_ダミー込み版財務査定後（変更用）" xfId="7" xr:uid="{94821BC1-7646-4531-8876-7CB23AE61D86}"/>
    <cellStyle name="標準_実施計画書（16.1）" xfId="8" xr:uid="{300ED34A-BC59-47E7-BBCA-35BD301C7C6D}"/>
    <cellStyle name="未定義" xfId="3" xr:uid="{00000000-0005-0000-0000-000003000000}"/>
  </cellStyles>
  <dxfs count="0"/>
  <tableStyles count="0" defaultTableStyle="TableStyleMedium9" defaultPivotStyle="PivotStyleLight16"/>
  <colors>
    <mruColors>
      <color rgb="FFFFFF99"/>
      <color rgb="FFB7DEE8"/>
      <color rgb="FFFFC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683559</xdr:colOff>
      <xdr:row>8</xdr:row>
      <xdr:rowOff>224118</xdr:rowOff>
    </xdr:from>
    <xdr:to>
      <xdr:col>5</xdr:col>
      <xdr:colOff>2554941</xdr:colOff>
      <xdr:row>13</xdr:row>
      <xdr:rowOff>224118</xdr:rowOff>
    </xdr:to>
    <xdr:sp macro="" textlink="">
      <xdr:nvSpPr>
        <xdr:cNvPr id="2" name="四角形: 角を丸くする 1">
          <a:extLst>
            <a:ext uri="{FF2B5EF4-FFF2-40B4-BE49-F238E27FC236}">
              <a16:creationId xmlns:a16="http://schemas.microsoft.com/office/drawing/2014/main" id="{3CE6509A-C461-0155-7FDD-7D59BA3BF5B4}"/>
            </a:ext>
          </a:extLst>
        </xdr:cNvPr>
        <xdr:cNvSpPr/>
      </xdr:nvSpPr>
      <xdr:spPr>
        <a:xfrm>
          <a:off x="4280647" y="1647265"/>
          <a:ext cx="6196853" cy="1232647"/>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記載例です</a:t>
          </a:r>
          <a:endParaRPr kumimoji="1" lang="en-US" altLang="ja-JP" sz="4000">
            <a:solidFill>
              <a:sysClr val="windowText" lastClr="000000"/>
            </a:solidFill>
          </a:endParaRPr>
        </a:p>
        <a:p>
          <a:pPr algn="ctr"/>
          <a:r>
            <a:rPr kumimoji="1" lang="ja-JP" altLang="en-US" sz="2000">
              <a:solidFill>
                <a:srgbClr val="FF0000"/>
              </a:solidFill>
            </a:rPr>
            <a:t>（入力欄は３１行目以降にあります）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83.184.124\disk1\06%20&#29983;&#29987;&#25512;&#36914;&#23460;\03&#25512;&#36914;&#31532;&#65298;&#29677;\&#9675;&#36786;&#29987;&#29289;&#31561;&#36664;&#20986;&#22519;&#34892;&#12304;H27&#65374;&#12305;\R5&#24180;&#24230;&#35036;&#27491;\051113_&#35201;&#26395;&#35519;&#26619;&#65288;&#65297;&#22238;&#30446;&#65289;\&#36786;&#29987;&#29289;&#31561;&#36664;&#20986;&#25313;&#22823;&#26045;&#35373;&#25972;&#20633;&#20107;&#26989;&#65288;R5&#35036;&#27491;&#65289;_&#27096;&#24335;&#65297;&#65374;&#653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兼マスタ"/>
      <sheetName val="様式１－１（新規分）"/>
      <sheetName val="様式１－２（継続分）"/>
      <sheetName val="様式２"/>
      <sheetName val="様式３（入力不要）"/>
      <sheetName val="様式４"/>
      <sheetName val="様式５（産地競争力の強化）"/>
      <sheetName val="様式６（食品流通のグローバル化）"/>
      <sheetName val="様式７(新規分)（入力不要）"/>
      <sheetName val="様式７（継続分）（入力不要）"/>
      <sheetName val="様式７（合計）（入力不要）"/>
    </sheetNames>
    <sheetDataSet>
      <sheetData sheetId="0">
        <row r="2">
          <cell r="A2" t="str">
            <v>本省</v>
          </cell>
        </row>
        <row r="3">
          <cell r="A3" t="str">
            <v>東北</v>
          </cell>
        </row>
        <row r="4">
          <cell r="A4" t="str">
            <v>関東</v>
          </cell>
        </row>
        <row r="5">
          <cell r="A5" t="str">
            <v>北陸</v>
          </cell>
        </row>
        <row r="6">
          <cell r="A6" t="str">
            <v>東海</v>
          </cell>
        </row>
        <row r="7">
          <cell r="A7" t="str">
            <v>近畿</v>
          </cell>
        </row>
        <row r="8">
          <cell r="A8" t="str">
            <v>中四国</v>
          </cell>
          <cell r="O8" t="str">
            <v>新規</v>
          </cell>
        </row>
        <row r="9">
          <cell r="A9" t="str">
            <v>九州</v>
          </cell>
          <cell r="O9" t="str">
            <v>再編整備</v>
          </cell>
        </row>
        <row r="10">
          <cell r="A10" t="str">
            <v>沖縄</v>
          </cell>
          <cell r="O10" t="str">
            <v>既存施設への設備導入</v>
          </cell>
        </row>
      </sheetData>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V77"/>
  <sheetViews>
    <sheetView tabSelected="1" view="pageBreakPreview" zoomScale="70" zoomScaleNormal="70" zoomScaleSheetLayoutView="70" workbookViewId="0">
      <pane xSplit="7" ySplit="7" topLeftCell="Z8" activePane="bottomRight" state="frozen"/>
      <selection pane="topRight" activeCell="H1" sqref="H1"/>
      <selection pane="bottomLeft" activeCell="A8" sqref="A8"/>
      <selection pane="bottomRight" activeCell="AK13" sqref="AK13"/>
    </sheetView>
  </sheetViews>
  <sheetFormatPr defaultRowHeight="13.5"/>
  <cols>
    <col min="1" max="1" width="5.25" customWidth="1"/>
    <col min="2" max="2" width="8.25" customWidth="1"/>
    <col min="3" max="3" width="9.5" customWidth="1"/>
    <col min="4" max="4" width="9" customWidth="1"/>
    <col min="5" max="6" width="10.625" customWidth="1"/>
    <col min="7" max="7" width="12.625" customWidth="1"/>
    <col min="8" max="8" width="18.125" customWidth="1"/>
    <col min="9" max="9" width="12.5" customWidth="1"/>
    <col min="10" max="10" width="13.875" customWidth="1"/>
    <col min="11" max="11" width="15.375" style="16" customWidth="1"/>
    <col min="12" max="12" width="9.5" style="16" customWidth="1"/>
    <col min="13" max="13" width="17.25" customWidth="1"/>
    <col min="14" max="14" width="14.75" customWidth="1"/>
    <col min="15" max="15" width="27.625" customWidth="1"/>
    <col min="16" max="16" width="16.25" customWidth="1"/>
    <col min="17" max="17" width="8.625" customWidth="1"/>
    <col min="18" max="18" width="34.5" customWidth="1"/>
    <col min="19" max="22" width="12.625" customWidth="1"/>
    <col min="23" max="23" width="18.125" customWidth="1"/>
    <col min="24" max="24" width="10.75" customWidth="1"/>
    <col min="25" max="25" width="8.875" customWidth="1"/>
    <col min="26" max="26" width="18.875" customWidth="1"/>
    <col min="27" max="27" width="20.375" customWidth="1"/>
    <col min="28" max="29" width="11.25" customWidth="1"/>
    <col min="30" max="30" width="10.375" customWidth="1"/>
    <col min="31" max="31" width="7.25" customWidth="1"/>
    <col min="32" max="35" width="6.625" customWidth="1"/>
    <col min="36" max="36" width="6.75" customWidth="1"/>
    <col min="37" max="37" width="6.625" customWidth="1"/>
    <col min="38" max="38" width="12.25" customWidth="1"/>
    <col min="39" max="42" width="12.625" customWidth="1"/>
    <col min="43" max="43" width="7" customWidth="1"/>
    <col min="44" max="44" width="9" style="16" customWidth="1"/>
    <col min="45" max="45" width="6" customWidth="1"/>
    <col min="46" max="46" width="9" customWidth="1"/>
  </cols>
  <sheetData>
    <row r="1" spans="1:48" s="1" customFormat="1" ht="20.100000000000001" customHeight="1">
      <c r="A1" s="1" t="s">
        <v>339</v>
      </c>
    </row>
    <row r="2" spans="1:48" s="1" customFormat="1" ht="25.15" customHeight="1">
      <c r="C2" s="52" t="s">
        <v>406</v>
      </c>
      <c r="D2" s="49"/>
      <c r="E2" s="49"/>
      <c r="F2" s="49"/>
      <c r="G2" s="49"/>
      <c r="H2" s="49"/>
      <c r="I2" s="49"/>
      <c r="J2" s="49"/>
      <c r="K2" s="49"/>
      <c r="L2" s="49"/>
      <c r="M2" s="49"/>
      <c r="N2" s="49"/>
      <c r="O2" s="49"/>
      <c r="P2" s="49"/>
      <c r="Q2" s="49"/>
      <c r="R2" s="49"/>
      <c r="S2" s="49"/>
      <c r="T2" s="49"/>
      <c r="U2" s="49"/>
      <c r="V2" s="49"/>
      <c r="W2" s="49"/>
      <c r="X2" s="49"/>
      <c r="Y2" s="49"/>
      <c r="Z2" s="49"/>
      <c r="AA2" s="49"/>
      <c r="AB2" s="58"/>
      <c r="AC2" s="59"/>
      <c r="AD2" s="49"/>
      <c r="AE2" s="49"/>
      <c r="AF2" s="49"/>
      <c r="AG2" s="49"/>
      <c r="AH2" s="49"/>
      <c r="AI2" s="49"/>
      <c r="AJ2" s="49"/>
      <c r="AK2" s="49"/>
      <c r="AL2" s="49"/>
      <c r="AM2" s="49"/>
      <c r="AN2" s="49"/>
      <c r="AO2" s="49"/>
      <c r="AP2" s="49"/>
      <c r="AQ2" s="49"/>
      <c r="AR2" s="49"/>
      <c r="AS2" s="49"/>
      <c r="AT2" s="49"/>
    </row>
    <row r="3" spans="1:48" ht="20.100000000000001" customHeight="1">
      <c r="A3" s="14"/>
      <c r="B3" s="14"/>
      <c r="C3" s="17" t="s">
        <v>70</v>
      </c>
      <c r="D3" s="13"/>
      <c r="E3" s="15"/>
      <c r="F3" s="14"/>
      <c r="G3" s="5"/>
      <c r="H3" s="5"/>
      <c r="I3" s="5"/>
      <c r="J3" s="5"/>
      <c r="M3" s="5"/>
      <c r="N3" s="5"/>
      <c r="O3" s="5"/>
      <c r="P3" s="5"/>
      <c r="Q3" s="5"/>
      <c r="R3" s="5"/>
      <c r="S3" s="5"/>
      <c r="T3" s="5"/>
      <c r="U3" s="5"/>
      <c r="V3" s="5"/>
      <c r="W3" s="5"/>
      <c r="X3" s="5"/>
      <c r="Y3" s="5"/>
      <c r="Z3" s="5"/>
      <c r="AA3" s="5"/>
      <c r="AB3" s="5"/>
      <c r="AC3" s="5"/>
      <c r="AD3" s="5"/>
      <c r="AE3" s="5"/>
      <c r="AF3" s="12"/>
      <c r="AG3" s="12"/>
      <c r="AH3" s="12"/>
      <c r="AI3" s="12"/>
      <c r="AJ3" s="12"/>
      <c r="AK3" s="12"/>
      <c r="AL3" s="13"/>
      <c r="AM3" s="13"/>
      <c r="AN3" s="13"/>
      <c r="AO3" s="13"/>
      <c r="AP3" s="13"/>
      <c r="AQ3" s="13"/>
      <c r="AR3" s="13"/>
      <c r="AS3" s="2"/>
    </row>
    <row r="4" spans="1:48" s="7" customFormat="1" ht="30" customHeight="1">
      <c r="A4" s="269" t="s">
        <v>7</v>
      </c>
      <c r="B4" s="253" t="s">
        <v>344</v>
      </c>
      <c r="C4" s="253" t="s">
        <v>99</v>
      </c>
      <c r="D4" s="253" t="s">
        <v>100</v>
      </c>
      <c r="E4" s="253" t="s">
        <v>0</v>
      </c>
      <c r="F4" s="253" t="s">
        <v>134</v>
      </c>
      <c r="G4" s="253" t="s">
        <v>112</v>
      </c>
      <c r="H4" s="253" t="s">
        <v>121</v>
      </c>
      <c r="I4" s="266" t="s">
        <v>338</v>
      </c>
      <c r="J4" s="256" t="s">
        <v>135</v>
      </c>
      <c r="K4" s="257"/>
      <c r="L4" s="258"/>
      <c r="M4" s="261" t="s">
        <v>101</v>
      </c>
      <c r="N4" s="262"/>
      <c r="O4" s="262"/>
      <c r="P4" s="262"/>
      <c r="Q4" s="262"/>
      <c r="R4" s="262"/>
      <c r="S4" s="262"/>
      <c r="T4" s="262"/>
      <c r="U4" s="262"/>
      <c r="V4" s="263"/>
      <c r="W4" s="253" t="s">
        <v>102</v>
      </c>
      <c r="X4" s="280" t="s">
        <v>1</v>
      </c>
      <c r="Y4" s="311" t="s">
        <v>149</v>
      </c>
      <c r="Z4" s="312"/>
      <c r="AA4" s="312"/>
      <c r="AB4" s="312"/>
      <c r="AC4" s="313"/>
      <c r="AD4" s="308" t="s">
        <v>117</v>
      </c>
      <c r="AE4" s="299" t="s">
        <v>131</v>
      </c>
      <c r="AF4" s="257"/>
      <c r="AG4" s="257"/>
      <c r="AH4" s="257"/>
      <c r="AI4" s="257"/>
      <c r="AJ4" s="258"/>
      <c r="AK4" s="282" t="s">
        <v>140</v>
      </c>
      <c r="AL4" s="248" t="s">
        <v>165</v>
      </c>
      <c r="AM4" s="284"/>
      <c r="AN4" s="249"/>
      <c r="AO4" s="248" t="s">
        <v>410</v>
      </c>
      <c r="AP4" s="249"/>
      <c r="AQ4" s="285" t="s">
        <v>166</v>
      </c>
      <c r="AR4" s="278" t="s">
        <v>405</v>
      </c>
      <c r="AS4" s="268" t="s">
        <v>133</v>
      </c>
      <c r="AT4" s="271" t="s">
        <v>2</v>
      </c>
      <c r="AU4" s="27"/>
    </row>
    <row r="5" spans="1:48" s="7" customFormat="1" ht="45.6" customHeight="1">
      <c r="A5" s="270"/>
      <c r="B5" s="254"/>
      <c r="C5" s="254"/>
      <c r="D5" s="254"/>
      <c r="E5" s="254"/>
      <c r="F5" s="254"/>
      <c r="G5" s="254"/>
      <c r="H5" s="254"/>
      <c r="I5" s="267"/>
      <c r="J5" s="255" t="s">
        <v>403</v>
      </c>
      <c r="K5" s="268" t="s">
        <v>404</v>
      </c>
      <c r="L5" s="214"/>
      <c r="M5" s="264" t="s">
        <v>113</v>
      </c>
      <c r="N5" s="259" t="s">
        <v>103</v>
      </c>
      <c r="O5" s="259" t="s">
        <v>104</v>
      </c>
      <c r="P5" s="259" t="s">
        <v>105</v>
      </c>
      <c r="Q5" s="259" t="s">
        <v>125</v>
      </c>
      <c r="R5" s="259" t="s">
        <v>114</v>
      </c>
      <c r="S5" s="253" t="s">
        <v>106</v>
      </c>
      <c r="T5" s="273" t="s">
        <v>107</v>
      </c>
      <c r="U5" s="274"/>
      <c r="V5" s="275"/>
      <c r="W5" s="254"/>
      <c r="X5" s="281"/>
      <c r="Y5" s="276" t="s">
        <v>115</v>
      </c>
      <c r="Z5" s="296" t="s">
        <v>171</v>
      </c>
      <c r="AA5" s="258"/>
      <c r="AB5" s="294" t="s">
        <v>172</v>
      </c>
      <c r="AC5" s="295"/>
      <c r="AD5" s="309"/>
      <c r="AE5" s="300" t="s">
        <v>108</v>
      </c>
      <c r="AF5" s="301"/>
      <c r="AG5" s="302"/>
      <c r="AH5" s="294" t="s">
        <v>109</v>
      </c>
      <c r="AI5" s="301"/>
      <c r="AJ5" s="302"/>
      <c r="AK5" s="283"/>
      <c r="AL5" s="287" t="s">
        <v>357</v>
      </c>
      <c r="AM5" s="290" t="s">
        <v>175</v>
      </c>
      <c r="AN5" s="291"/>
      <c r="AO5" s="250" t="s">
        <v>411</v>
      </c>
      <c r="AP5" s="251" t="s">
        <v>412</v>
      </c>
      <c r="AQ5" s="286"/>
      <c r="AR5" s="279"/>
      <c r="AS5" s="255"/>
      <c r="AT5" s="272"/>
      <c r="AU5" s="27"/>
    </row>
    <row r="6" spans="1:48" s="7" customFormat="1" ht="39.6" customHeight="1">
      <c r="A6" s="270"/>
      <c r="B6" s="254"/>
      <c r="C6" s="254"/>
      <c r="D6" s="254"/>
      <c r="E6" s="254"/>
      <c r="F6" s="254"/>
      <c r="G6" s="254"/>
      <c r="H6" s="254"/>
      <c r="I6" s="267"/>
      <c r="J6" s="255"/>
      <c r="K6" s="255"/>
      <c r="L6" s="253" t="s">
        <v>168</v>
      </c>
      <c r="M6" s="265"/>
      <c r="N6" s="260"/>
      <c r="O6" s="260"/>
      <c r="P6" s="260"/>
      <c r="Q6" s="260"/>
      <c r="R6" s="260"/>
      <c r="S6" s="254"/>
      <c r="T6" s="253" t="s">
        <v>130</v>
      </c>
      <c r="U6" s="253" t="s">
        <v>110</v>
      </c>
      <c r="V6" s="253" t="s">
        <v>111</v>
      </c>
      <c r="W6" s="254"/>
      <c r="X6" s="281"/>
      <c r="Y6" s="277"/>
      <c r="Z6" s="297"/>
      <c r="AA6" s="298"/>
      <c r="AB6" s="314" t="s">
        <v>173</v>
      </c>
      <c r="AC6" s="306" t="s">
        <v>174</v>
      </c>
      <c r="AD6" s="310"/>
      <c r="AE6" s="305" t="s">
        <v>167</v>
      </c>
      <c r="AF6" s="254" t="s">
        <v>6</v>
      </c>
      <c r="AG6" s="254" t="s">
        <v>98</v>
      </c>
      <c r="AH6" s="303" t="s">
        <v>167</v>
      </c>
      <c r="AI6" s="269" t="s">
        <v>6</v>
      </c>
      <c r="AJ6" s="253" t="s">
        <v>98</v>
      </c>
      <c r="AK6" s="283"/>
      <c r="AL6" s="288"/>
      <c r="AM6" s="292"/>
      <c r="AN6" s="293"/>
      <c r="AO6" s="250"/>
      <c r="AP6" s="251"/>
      <c r="AQ6" s="286"/>
      <c r="AR6" s="279"/>
      <c r="AS6" s="255"/>
      <c r="AT6" s="272"/>
      <c r="AU6" s="27"/>
    </row>
    <row r="7" spans="1:48" s="7" customFormat="1" ht="57.6" customHeight="1">
      <c r="A7" s="270"/>
      <c r="B7" s="254"/>
      <c r="C7" s="254"/>
      <c r="D7" s="254"/>
      <c r="E7" s="254"/>
      <c r="F7" s="254"/>
      <c r="G7" s="254"/>
      <c r="H7" s="254"/>
      <c r="I7" s="267"/>
      <c r="J7" s="255"/>
      <c r="K7" s="255"/>
      <c r="L7" s="254"/>
      <c r="M7" s="265"/>
      <c r="N7" s="260"/>
      <c r="O7" s="260"/>
      <c r="P7" s="260"/>
      <c r="Q7" s="260"/>
      <c r="R7" s="260"/>
      <c r="S7" s="254"/>
      <c r="T7" s="254"/>
      <c r="U7" s="254"/>
      <c r="V7" s="254"/>
      <c r="W7" s="254"/>
      <c r="X7" s="281"/>
      <c r="Y7" s="277"/>
      <c r="Z7" s="28" t="s">
        <v>116</v>
      </c>
      <c r="AA7" s="57" t="s">
        <v>162</v>
      </c>
      <c r="AB7" s="315"/>
      <c r="AC7" s="307"/>
      <c r="AD7" s="310"/>
      <c r="AE7" s="305"/>
      <c r="AF7" s="254"/>
      <c r="AG7" s="254"/>
      <c r="AH7" s="304"/>
      <c r="AI7" s="270"/>
      <c r="AJ7" s="254"/>
      <c r="AK7" s="283"/>
      <c r="AL7" s="289"/>
      <c r="AM7" s="55" t="s">
        <v>106</v>
      </c>
      <c r="AN7" s="56" t="s">
        <v>148</v>
      </c>
      <c r="AO7" s="250"/>
      <c r="AP7" s="252"/>
      <c r="AQ7" s="286"/>
      <c r="AR7" s="279"/>
      <c r="AS7" s="255"/>
      <c r="AT7" s="272"/>
      <c r="AU7" s="27"/>
    </row>
    <row r="8" spans="1:48" ht="61.5" customHeight="1">
      <c r="A8" s="223" t="s">
        <v>345</v>
      </c>
      <c r="B8" s="37" t="s">
        <v>341</v>
      </c>
      <c r="C8" s="37" t="s">
        <v>180</v>
      </c>
      <c r="D8" s="37" t="s">
        <v>9</v>
      </c>
      <c r="E8" s="153" t="s">
        <v>68</v>
      </c>
      <c r="F8" s="153" t="s">
        <v>73</v>
      </c>
      <c r="G8" s="153" t="s">
        <v>71</v>
      </c>
      <c r="H8" s="37" t="s">
        <v>147</v>
      </c>
      <c r="I8" s="144" t="s">
        <v>354</v>
      </c>
      <c r="J8" s="29" t="s">
        <v>3</v>
      </c>
      <c r="K8" s="30" t="s">
        <v>85</v>
      </c>
      <c r="L8" s="156"/>
      <c r="M8" s="39" t="s">
        <v>57</v>
      </c>
      <c r="N8" s="153" t="s">
        <v>95</v>
      </c>
      <c r="O8" s="153" t="s">
        <v>94</v>
      </c>
      <c r="P8" s="153" t="s">
        <v>91</v>
      </c>
      <c r="Q8" s="40" t="s">
        <v>139</v>
      </c>
      <c r="R8" s="153" t="s">
        <v>81</v>
      </c>
      <c r="S8" s="45">
        <v>100000000</v>
      </c>
      <c r="T8" s="46">
        <v>50000000</v>
      </c>
      <c r="U8" s="46">
        <v>0</v>
      </c>
      <c r="V8" s="46">
        <v>50000000</v>
      </c>
      <c r="W8" s="146" t="s">
        <v>86</v>
      </c>
      <c r="X8" s="147">
        <v>46112</v>
      </c>
      <c r="Y8" s="43">
        <v>12.5</v>
      </c>
      <c r="Z8" s="37" t="s">
        <v>160</v>
      </c>
      <c r="AA8" s="151" t="s">
        <v>164</v>
      </c>
      <c r="AB8" s="50" t="s">
        <v>137</v>
      </c>
      <c r="AC8" s="51" t="s">
        <v>138</v>
      </c>
      <c r="AD8" s="42">
        <v>1.25</v>
      </c>
      <c r="AE8" s="190"/>
      <c r="AF8" s="191">
        <v>10</v>
      </c>
      <c r="AG8" s="191">
        <v>5</v>
      </c>
      <c r="AH8" s="191"/>
      <c r="AI8" s="191">
        <v>10</v>
      </c>
      <c r="AJ8" s="191">
        <v>5</v>
      </c>
      <c r="AK8" s="162">
        <v>2</v>
      </c>
      <c r="AL8" s="241"/>
      <c r="AM8" s="242"/>
      <c r="AN8" s="242"/>
      <c r="AO8" s="246">
        <v>1</v>
      </c>
      <c r="AP8" s="246">
        <v>1</v>
      </c>
      <c r="AQ8" s="163">
        <v>10</v>
      </c>
      <c r="AR8" s="165">
        <f>SUM(AF8:AG8,AI8:AJ8,IF(AL8&lt;&gt;"",5,0),AO8,AP8,AK8,AQ8)</f>
        <v>44</v>
      </c>
      <c r="AS8" s="194"/>
      <c r="AT8" s="141"/>
      <c r="AV8" s="145"/>
    </row>
    <row r="9" spans="1:48" ht="66" customHeight="1">
      <c r="A9" s="223" t="s">
        <v>346</v>
      </c>
      <c r="B9" s="37" t="s">
        <v>341</v>
      </c>
      <c r="C9" s="37" t="s">
        <v>185</v>
      </c>
      <c r="D9" s="37" t="s">
        <v>179</v>
      </c>
      <c r="E9" s="153" t="s">
        <v>75</v>
      </c>
      <c r="F9" s="153" t="s">
        <v>73</v>
      </c>
      <c r="G9" s="153" t="s">
        <v>89</v>
      </c>
      <c r="H9" s="37" t="s">
        <v>144</v>
      </c>
      <c r="I9" s="144" t="s">
        <v>354</v>
      </c>
      <c r="J9" s="29" t="s">
        <v>4</v>
      </c>
      <c r="K9" s="30" t="s">
        <v>169</v>
      </c>
      <c r="L9" s="156" t="s">
        <v>169</v>
      </c>
      <c r="M9" s="39" t="s">
        <v>56</v>
      </c>
      <c r="N9" s="153" t="s">
        <v>170</v>
      </c>
      <c r="O9" s="153" t="s">
        <v>96</v>
      </c>
      <c r="P9" s="153" t="s">
        <v>93</v>
      </c>
      <c r="Q9" s="40" t="s">
        <v>126</v>
      </c>
      <c r="R9" s="153" t="s">
        <v>90</v>
      </c>
      <c r="S9" s="45">
        <v>100000000</v>
      </c>
      <c r="T9" s="46">
        <v>50000000</v>
      </c>
      <c r="U9" s="46">
        <v>0</v>
      </c>
      <c r="V9" s="46">
        <v>50000000</v>
      </c>
      <c r="W9" s="146"/>
      <c r="X9" s="147">
        <v>46112</v>
      </c>
      <c r="Y9" s="43">
        <v>2.9</v>
      </c>
      <c r="Z9" s="37" t="s">
        <v>157</v>
      </c>
      <c r="AA9" s="151" t="s">
        <v>163</v>
      </c>
      <c r="AB9" s="50" t="s">
        <v>137</v>
      </c>
      <c r="AC9" s="51"/>
      <c r="AD9" s="42">
        <v>1.39</v>
      </c>
      <c r="AE9" s="190"/>
      <c r="AF9" s="191">
        <v>9</v>
      </c>
      <c r="AG9" s="191">
        <v>4</v>
      </c>
      <c r="AH9" s="191"/>
      <c r="AI9" s="191">
        <v>9</v>
      </c>
      <c r="AJ9" s="191">
        <v>5</v>
      </c>
      <c r="AK9" s="162">
        <v>1</v>
      </c>
      <c r="AL9" s="241"/>
      <c r="AM9" s="243"/>
      <c r="AN9" s="243"/>
      <c r="AO9" s="246">
        <v>1</v>
      </c>
      <c r="AP9" s="246"/>
      <c r="AQ9" s="163">
        <v>10</v>
      </c>
      <c r="AR9" s="165">
        <f>SUM(AF9:AG9,AI9:AJ9,IF(AL9&lt;&gt;"",5,0),AO9,AP9,AK9,AQ9)</f>
        <v>39</v>
      </c>
      <c r="AS9" s="194"/>
      <c r="AT9" s="141"/>
    </row>
    <row r="10" spans="1:48" ht="80.25" customHeight="1">
      <c r="A10" s="223" t="s">
        <v>347</v>
      </c>
      <c r="B10" s="37" t="s">
        <v>341</v>
      </c>
      <c r="C10" s="37" t="s">
        <v>180</v>
      </c>
      <c r="D10" s="37" t="s">
        <v>9</v>
      </c>
      <c r="E10" s="153" t="s">
        <v>75</v>
      </c>
      <c r="F10" s="153" t="s">
        <v>73</v>
      </c>
      <c r="G10" s="153" t="s">
        <v>75</v>
      </c>
      <c r="H10" s="37" t="s">
        <v>146</v>
      </c>
      <c r="I10" s="144" t="s">
        <v>354</v>
      </c>
      <c r="J10" s="29" t="s">
        <v>123</v>
      </c>
      <c r="K10" s="30" t="s">
        <v>84</v>
      </c>
      <c r="L10" s="156"/>
      <c r="M10" s="39" t="s">
        <v>67</v>
      </c>
      <c r="N10" s="153" t="s">
        <v>97</v>
      </c>
      <c r="O10" s="153" t="s">
        <v>178</v>
      </c>
      <c r="P10" s="153" t="s">
        <v>92</v>
      </c>
      <c r="Q10" s="40" t="s">
        <v>126</v>
      </c>
      <c r="R10" s="153" t="s">
        <v>82</v>
      </c>
      <c r="S10" s="45">
        <v>100000000</v>
      </c>
      <c r="T10" s="46">
        <v>50000000</v>
      </c>
      <c r="U10" s="46">
        <v>50000000</v>
      </c>
      <c r="V10" s="46">
        <v>0</v>
      </c>
      <c r="W10" s="148"/>
      <c r="X10" s="147">
        <v>46112</v>
      </c>
      <c r="Y10" s="43">
        <v>23.4</v>
      </c>
      <c r="Z10" s="37" t="s">
        <v>151</v>
      </c>
      <c r="AA10" s="151" t="s">
        <v>83</v>
      </c>
      <c r="AB10" s="50" t="s">
        <v>138</v>
      </c>
      <c r="AC10" s="51"/>
      <c r="AD10" s="42">
        <v>1.43</v>
      </c>
      <c r="AE10" s="190"/>
      <c r="AF10" s="191">
        <v>10</v>
      </c>
      <c r="AG10" s="191">
        <v>5</v>
      </c>
      <c r="AH10" s="191"/>
      <c r="AI10" s="191">
        <v>8</v>
      </c>
      <c r="AJ10" s="191">
        <v>4</v>
      </c>
      <c r="AK10" s="162">
        <v>0</v>
      </c>
      <c r="AL10" s="241"/>
      <c r="AM10" s="243"/>
      <c r="AN10" s="243"/>
      <c r="AO10" s="246"/>
      <c r="AP10" s="246">
        <v>1</v>
      </c>
      <c r="AQ10" s="163">
        <v>10</v>
      </c>
      <c r="AR10" s="165">
        <f>SUM(AF10:AG10,AI10:AJ10,IF(AL10&lt;&gt;"",5,0),AO10,AP10,AK10,AQ10)</f>
        <v>38</v>
      </c>
      <c r="AS10" s="194"/>
      <c r="AT10" s="141"/>
    </row>
    <row r="11" spans="1:48" s="16" customFormat="1" ht="77.25" customHeight="1">
      <c r="A11" s="223" t="s">
        <v>348</v>
      </c>
      <c r="B11" s="37" t="s">
        <v>342</v>
      </c>
      <c r="C11" s="37" t="s">
        <v>184</v>
      </c>
      <c r="D11" s="37" t="s">
        <v>31</v>
      </c>
      <c r="E11" s="153" t="s">
        <v>75</v>
      </c>
      <c r="F11" s="153" t="s">
        <v>73</v>
      </c>
      <c r="G11" s="153" t="s">
        <v>89</v>
      </c>
      <c r="H11" s="37" t="s">
        <v>88</v>
      </c>
      <c r="I11" s="144" t="s">
        <v>337</v>
      </c>
      <c r="J11" s="29" t="s">
        <v>4</v>
      </c>
      <c r="K11" s="142" t="s">
        <v>336</v>
      </c>
      <c r="L11" s="157" t="s">
        <v>322</v>
      </c>
      <c r="M11" s="39" t="s">
        <v>61</v>
      </c>
      <c r="N11" s="153" t="s">
        <v>328</v>
      </c>
      <c r="O11" s="153" t="s">
        <v>335</v>
      </c>
      <c r="P11" s="153" t="s">
        <v>334</v>
      </c>
      <c r="Q11" s="40" t="s">
        <v>126</v>
      </c>
      <c r="R11" s="153" t="s">
        <v>333</v>
      </c>
      <c r="S11" s="45">
        <v>50000000</v>
      </c>
      <c r="T11" s="46">
        <v>25000000</v>
      </c>
      <c r="U11" s="46">
        <v>0</v>
      </c>
      <c r="V11" s="46">
        <v>25000000</v>
      </c>
      <c r="W11" s="146" t="s">
        <v>324</v>
      </c>
      <c r="X11" s="147">
        <v>46112</v>
      </c>
      <c r="Y11" s="143" t="s">
        <v>323</v>
      </c>
      <c r="Z11" s="37" t="s">
        <v>332</v>
      </c>
      <c r="AA11" s="151" t="s">
        <v>331</v>
      </c>
      <c r="AB11" s="50" t="s">
        <v>323</v>
      </c>
      <c r="AC11" s="51" t="s">
        <v>323</v>
      </c>
      <c r="AD11" s="42">
        <v>1.39</v>
      </c>
      <c r="AE11" s="190"/>
      <c r="AF11" s="191">
        <v>6</v>
      </c>
      <c r="AG11" s="191">
        <v>2</v>
      </c>
      <c r="AH11" s="191"/>
      <c r="AI11" s="191">
        <v>6</v>
      </c>
      <c r="AJ11" s="191">
        <v>1</v>
      </c>
      <c r="AK11" s="162"/>
      <c r="AL11" s="241"/>
      <c r="AM11" s="243"/>
      <c r="AN11" s="243"/>
      <c r="AO11" s="246"/>
      <c r="AP11" s="246"/>
      <c r="AQ11" s="163">
        <v>10</v>
      </c>
      <c r="AR11" s="165">
        <f>SUM(AF11:AG11,AI11:AJ11,IF(AL11&lt;&gt;"",5,0),AO11,AP11,AK11,AQ11)</f>
        <v>25</v>
      </c>
      <c r="AS11" s="195"/>
      <c r="AT11" s="141"/>
    </row>
    <row r="12" spans="1:48" s="16" customFormat="1" ht="67.5">
      <c r="A12" s="223" t="s">
        <v>349</v>
      </c>
      <c r="B12" s="37" t="s">
        <v>342</v>
      </c>
      <c r="C12" s="37" t="s">
        <v>180</v>
      </c>
      <c r="D12" s="37" t="s">
        <v>9</v>
      </c>
      <c r="E12" s="153" t="s">
        <v>68</v>
      </c>
      <c r="F12" s="153" t="s">
        <v>73</v>
      </c>
      <c r="G12" s="153" t="s">
        <v>71</v>
      </c>
      <c r="H12" s="37" t="s">
        <v>141</v>
      </c>
      <c r="I12" s="144" t="s">
        <v>330</v>
      </c>
      <c r="J12" s="29" t="s">
        <v>4</v>
      </c>
      <c r="K12" s="142" t="s">
        <v>329</v>
      </c>
      <c r="L12" s="157" t="s">
        <v>322</v>
      </c>
      <c r="M12" s="39" t="s">
        <v>61</v>
      </c>
      <c r="N12" s="153" t="s">
        <v>328</v>
      </c>
      <c r="O12" s="153" t="s">
        <v>327</v>
      </c>
      <c r="P12" s="153" t="s">
        <v>326</v>
      </c>
      <c r="Q12" s="40" t="s">
        <v>126</v>
      </c>
      <c r="R12" s="153" t="s">
        <v>325</v>
      </c>
      <c r="S12" s="45">
        <v>100000000</v>
      </c>
      <c r="T12" s="46">
        <v>50000000</v>
      </c>
      <c r="U12" s="46">
        <v>50000000</v>
      </c>
      <c r="V12" s="46">
        <v>0</v>
      </c>
      <c r="W12" s="146" t="s">
        <v>324</v>
      </c>
      <c r="X12" s="147">
        <v>46112</v>
      </c>
      <c r="Y12" s="43">
        <v>12.5</v>
      </c>
      <c r="Z12" s="37" t="s">
        <v>353</v>
      </c>
      <c r="AA12" s="151" t="s">
        <v>401</v>
      </c>
      <c r="AB12" s="50" t="s">
        <v>323</v>
      </c>
      <c r="AC12" s="51" t="s">
        <v>323</v>
      </c>
      <c r="AD12" s="42">
        <v>1.25</v>
      </c>
      <c r="AE12" s="190"/>
      <c r="AF12" s="191">
        <v>10</v>
      </c>
      <c r="AG12" s="191">
        <v>5</v>
      </c>
      <c r="AH12" s="191"/>
      <c r="AI12" s="191">
        <v>10</v>
      </c>
      <c r="AJ12" s="191">
        <v>5</v>
      </c>
      <c r="AK12" s="162"/>
      <c r="AL12" s="241"/>
      <c r="AM12" s="243"/>
      <c r="AN12" s="243"/>
      <c r="AO12" s="246"/>
      <c r="AP12" s="246"/>
      <c r="AQ12" s="163">
        <v>10</v>
      </c>
      <c r="AR12" s="165">
        <f>SUM(AF12:AG12,AI12:AJ12,IF(AL12&lt;&gt;"",5,0),AO12,AP12,AK12,AQ12)</f>
        <v>40</v>
      </c>
      <c r="AS12" s="195"/>
      <c r="AT12" s="141"/>
    </row>
    <row r="13" spans="1:48" s="16" customFormat="1" ht="33" customHeight="1">
      <c r="A13" s="224" t="str">
        <f>IF(B13&lt;&gt;"",COUNTIF($B$13:B13,"&lt;&gt;"),"")&amp;""</f>
        <v/>
      </c>
      <c r="B13" s="221"/>
      <c r="C13" s="221"/>
      <c r="D13" s="221"/>
      <c r="E13" s="154"/>
      <c r="F13" s="154"/>
      <c r="G13" s="154"/>
      <c r="H13" s="221"/>
      <c r="I13" s="199"/>
      <c r="J13" s="189" t="str">
        <f>IF(A13="","",VLOOKUP($A13,'様式４-1'!$A$7:$E$56,4,FALSE))</f>
        <v/>
      </c>
      <c r="K13" s="189" t="str">
        <f>IF(A13="","",VLOOKUP($A13,'様式４-1'!$A$7:$E$56,5,FALSE))</f>
        <v/>
      </c>
      <c r="L13" s="154"/>
      <c r="M13" s="221"/>
      <c r="N13" s="154"/>
      <c r="O13" s="154"/>
      <c r="P13" s="154"/>
      <c r="Q13" s="221"/>
      <c r="R13" s="154"/>
      <c r="S13" s="47"/>
      <c r="T13" s="48"/>
      <c r="U13" s="48"/>
      <c r="V13" s="48"/>
      <c r="W13" s="149"/>
      <c r="X13" s="150"/>
      <c r="Y13" s="44"/>
      <c r="Z13" s="221"/>
      <c r="AA13" s="198"/>
      <c r="AB13" s="199"/>
      <c r="AC13" s="200"/>
      <c r="AD13" s="161"/>
      <c r="AE13" s="192" t="str">
        <f>IF(A13="","",VLOOKUP(A13,'様式４-1'!$A$7:$AA$74,6,0)&amp;"")</f>
        <v/>
      </c>
      <c r="AF13" s="193" t="str">
        <f>IF(A13="","",SUMIF('様式４-1'!$A$7:$A$56,$A13,'様式４-1'!M$7:M$56))</f>
        <v/>
      </c>
      <c r="AG13" s="193" t="str">
        <f>IF(A13="","",SUMIF('様式４-1'!$A$7:$A$56,$A13,'様式４-1'!N$7:N$56))</f>
        <v/>
      </c>
      <c r="AH13" s="193" t="str">
        <f>IF(A13="","",VLOOKUP(A13,'様式４-1'!$A$7:$AA$74,18,0)&amp;"")</f>
        <v/>
      </c>
      <c r="AI13" s="193" t="str">
        <f>IF(A13="","",SUMIF('様式４-1'!$A$7:$A$56,$A13,'様式４-1'!Y$7:Y$56))</f>
        <v/>
      </c>
      <c r="AJ13" s="193" t="str">
        <f>IF(A13="","",SUMIF('様式４-1'!$A$7:$A$56,$A13,'様式４-1'!Z$7:Z$56))</f>
        <v/>
      </c>
      <c r="AK13" s="164"/>
      <c r="AL13" s="244"/>
      <c r="AM13" s="245"/>
      <c r="AN13" s="245"/>
      <c r="AO13" s="247"/>
      <c r="AP13" s="247"/>
      <c r="AQ13" s="201"/>
      <c r="AR13" s="165" t="str">
        <f>IF(A13="","",SUM(AF13:AG13,AI13:AJ13,IF(AL13&lt;&gt;"",5,0),AO13,AP13,AK13,AQ13))</f>
        <v/>
      </c>
      <c r="AS13" s="196"/>
      <c r="AT13" s="197"/>
    </row>
    <row r="14" spans="1:48" s="16" customFormat="1" ht="33" customHeight="1">
      <c r="A14" s="224" t="str">
        <f>IF(B14&lt;&gt;"",COUNTIF($B$13:B14,"&lt;&gt;"),"")</f>
        <v/>
      </c>
      <c r="B14" s="221"/>
      <c r="C14" s="221"/>
      <c r="D14" s="221"/>
      <c r="E14" s="154"/>
      <c r="F14" s="154"/>
      <c r="G14" s="154"/>
      <c r="H14" s="221"/>
      <c r="I14" s="199"/>
      <c r="J14" s="189" t="str">
        <f>IF(A14="","",VLOOKUP($A14,'様式４-1'!$A$7:$E$56,4,FALSE))</f>
        <v/>
      </c>
      <c r="K14" s="189" t="str">
        <f>IF(A14="","",VLOOKUP($A14,'様式４-1'!$A$7:$E$56,5,FALSE))</f>
        <v/>
      </c>
      <c r="L14" s="154"/>
      <c r="M14" s="221"/>
      <c r="N14" s="154"/>
      <c r="O14" s="154"/>
      <c r="P14" s="154"/>
      <c r="Q14" s="221"/>
      <c r="R14" s="154"/>
      <c r="S14" s="47"/>
      <c r="T14" s="48"/>
      <c r="U14" s="48"/>
      <c r="V14" s="48"/>
      <c r="W14" s="149"/>
      <c r="X14" s="150"/>
      <c r="Y14" s="44"/>
      <c r="Z14" s="221"/>
      <c r="AA14" s="198"/>
      <c r="AB14" s="199"/>
      <c r="AC14" s="200"/>
      <c r="AD14" s="161"/>
      <c r="AE14" s="192" t="str">
        <f>IF(A14="","",VLOOKUP(A14,'様式４-1'!$A$7:$AA$74,6,0)&amp;"")</f>
        <v/>
      </c>
      <c r="AF14" s="193" t="str">
        <f>IF(A14="","",SUMIF('様式４-1'!$A$7:$A$56,$A14,'様式４-1'!M$7:M$56))</f>
        <v/>
      </c>
      <c r="AG14" s="193" t="str">
        <f>IF(A14="","",SUMIF('様式４-1'!$A$7:$A$56,$A14,'様式４-1'!N$7:N$56))</f>
        <v/>
      </c>
      <c r="AH14" s="193" t="str">
        <f>IF(A14="","",VLOOKUP(A14,'様式４-1'!$A$7:$AA$74,18,0)&amp;"")</f>
        <v/>
      </c>
      <c r="AI14" s="193" t="str">
        <f>IF(A14="","",SUMIF('様式４-1'!$A$7:$A$56,$A14,'様式４-1'!Y$7:Y$56))</f>
        <v/>
      </c>
      <c r="AJ14" s="193" t="str">
        <f>IF(A14="","",SUMIF('様式４-1'!$A$7:$A$56,$A14,'様式４-1'!Z$7:Z$56))</f>
        <v/>
      </c>
      <c r="AK14" s="164"/>
      <c r="AL14" s="244"/>
      <c r="AM14" s="245"/>
      <c r="AN14" s="245"/>
      <c r="AO14" s="247"/>
      <c r="AP14" s="247"/>
      <c r="AQ14" s="201"/>
      <c r="AR14" s="165" t="str">
        <f>IF(A14="","",SUM(AF14:AG14,AI14:AJ14,IF(AL14&lt;&gt;"",5,0),AO14,AP14,AK14,AQ14))</f>
        <v/>
      </c>
      <c r="AS14" s="196"/>
      <c r="AT14" s="197"/>
    </row>
    <row r="15" spans="1:48" s="16" customFormat="1" ht="33" customHeight="1">
      <c r="A15" s="224" t="str">
        <f>IF(B15&lt;&gt;"",COUNTIF($B$13:B15,"&lt;&gt;"),"")</f>
        <v/>
      </c>
      <c r="B15" s="221"/>
      <c r="C15" s="221"/>
      <c r="D15" s="221"/>
      <c r="E15" s="154"/>
      <c r="F15" s="154"/>
      <c r="G15" s="154"/>
      <c r="H15" s="221"/>
      <c r="I15" s="199"/>
      <c r="J15" s="189" t="str">
        <f>IF(A15="","",VLOOKUP($A15,'様式４-1'!$A$7:$E$56,4,FALSE))</f>
        <v/>
      </c>
      <c r="K15" s="189" t="str">
        <f>IF(A15="","",VLOOKUP($A15,'様式４-1'!$A$7:$E$56,5,FALSE))</f>
        <v/>
      </c>
      <c r="L15" s="154"/>
      <c r="M15" s="221"/>
      <c r="N15" s="154"/>
      <c r="O15" s="154"/>
      <c r="P15" s="154"/>
      <c r="Q15" s="221"/>
      <c r="R15" s="154"/>
      <c r="S15" s="47"/>
      <c r="T15" s="48"/>
      <c r="U15" s="48"/>
      <c r="V15" s="48"/>
      <c r="W15" s="149"/>
      <c r="X15" s="150"/>
      <c r="Y15" s="44"/>
      <c r="Z15" s="221"/>
      <c r="AA15" s="198"/>
      <c r="AB15" s="199"/>
      <c r="AC15" s="200"/>
      <c r="AD15" s="161"/>
      <c r="AE15" s="192" t="str">
        <f>IF(A15="","",VLOOKUP(A15,'様式４-1'!$A$7:$AA$74,6,0)&amp;"")</f>
        <v/>
      </c>
      <c r="AF15" s="193" t="str">
        <f>IF(A15="","",SUMIF('様式４-1'!$A$7:$A$56,$A15,'様式４-1'!M$7:M$56))</f>
        <v/>
      </c>
      <c r="AG15" s="193" t="str">
        <f>IF(A15="","",SUMIF('様式４-1'!$A$7:$A$56,$A15,'様式４-1'!N$7:N$56))</f>
        <v/>
      </c>
      <c r="AH15" s="193" t="str">
        <f>IF(A15="","",VLOOKUP(A15,'様式４-1'!$A$7:$AA$74,18,0)&amp;"")</f>
        <v/>
      </c>
      <c r="AI15" s="193" t="str">
        <f>IF(A15="","",SUMIF('様式４-1'!$A$7:$A$56,$A15,'様式４-1'!Y$7:Y$56))</f>
        <v/>
      </c>
      <c r="AJ15" s="193" t="str">
        <f>IF(A15="","",SUMIF('様式４-1'!$A$7:$A$56,$A15,'様式４-1'!Z$7:Z$56))</f>
        <v/>
      </c>
      <c r="AK15" s="164"/>
      <c r="AL15" s="244"/>
      <c r="AM15" s="245"/>
      <c r="AN15" s="245"/>
      <c r="AO15" s="247"/>
      <c r="AP15" s="247"/>
      <c r="AQ15" s="201"/>
      <c r="AR15" s="165" t="str">
        <f>IF(A15="","",SUM(AF15:AG15,AI15:AJ15,IF(AL15&lt;&gt;"",5,0),AO15,AP15,AK15,AQ15))</f>
        <v/>
      </c>
      <c r="AS15" s="196"/>
      <c r="AT15" s="197"/>
    </row>
    <row r="16" spans="1:48" s="16" customFormat="1" ht="33" customHeight="1">
      <c r="A16" s="224" t="str">
        <f>IF(B16&lt;&gt;"",COUNTIF($B$13:B16,"&lt;&gt;"),"")</f>
        <v/>
      </c>
      <c r="B16" s="221"/>
      <c r="C16" s="221"/>
      <c r="D16" s="221"/>
      <c r="E16" s="154"/>
      <c r="F16" s="154"/>
      <c r="G16" s="154"/>
      <c r="H16" s="221"/>
      <c r="I16" s="199"/>
      <c r="J16" s="189" t="str">
        <f>IF(A16="","",VLOOKUP($A16,'様式４-1'!$A$7:$E$56,4,FALSE))</f>
        <v/>
      </c>
      <c r="K16" s="189" t="str">
        <f>IF(A16="","",VLOOKUP($A16,'様式４-1'!$A$7:$E$56,5,FALSE))</f>
        <v/>
      </c>
      <c r="L16" s="154"/>
      <c r="M16" s="221"/>
      <c r="N16" s="154"/>
      <c r="O16" s="154"/>
      <c r="P16" s="154"/>
      <c r="Q16" s="221"/>
      <c r="R16" s="154"/>
      <c r="S16" s="47"/>
      <c r="T16" s="48"/>
      <c r="U16" s="48"/>
      <c r="V16" s="48"/>
      <c r="W16" s="149"/>
      <c r="X16" s="150"/>
      <c r="Y16" s="44"/>
      <c r="Z16" s="221"/>
      <c r="AA16" s="198"/>
      <c r="AB16" s="199"/>
      <c r="AC16" s="200"/>
      <c r="AD16" s="161"/>
      <c r="AE16" s="192" t="str">
        <f>IF(A16="","",VLOOKUP(A16,'様式４-1'!$A$7:$AA$74,6,0)&amp;"")</f>
        <v/>
      </c>
      <c r="AF16" s="193" t="str">
        <f>IF(A16="","",SUMIF('様式４-1'!$A$7:$A$56,$A16,'様式４-1'!M$7:M$56))</f>
        <v/>
      </c>
      <c r="AG16" s="193" t="str">
        <f>IF(A16="","",SUMIF('様式４-1'!$A$7:$A$56,$A16,'様式４-1'!N$7:N$56))</f>
        <v/>
      </c>
      <c r="AH16" s="193" t="str">
        <f>IF(A16="","",VLOOKUP(A16,'様式４-1'!$A$7:$AA$74,18,0)&amp;"")</f>
        <v/>
      </c>
      <c r="AI16" s="193" t="str">
        <f>IF(A16="","",SUMIF('様式４-1'!$A$7:$A$56,$A16,'様式４-1'!Y$7:Y$56))</f>
        <v/>
      </c>
      <c r="AJ16" s="193" t="str">
        <f>IF(A16="","",SUMIF('様式４-1'!$A$7:$A$56,$A16,'様式４-1'!Z$7:Z$56))</f>
        <v/>
      </c>
      <c r="AK16" s="164"/>
      <c r="AL16" s="244"/>
      <c r="AM16" s="245"/>
      <c r="AN16" s="245"/>
      <c r="AO16" s="247"/>
      <c r="AP16" s="247"/>
      <c r="AQ16" s="201"/>
      <c r="AR16" s="165" t="str">
        <f>IF(A16="","",SUM(AF16:AG16,AI16:AJ16,IF(AL16&lt;&gt;"",5,0),AO16,AP16,AK16,AQ16))</f>
        <v/>
      </c>
      <c r="AS16" s="196"/>
      <c r="AT16" s="197"/>
    </row>
    <row r="17" spans="1:46" s="16" customFormat="1" ht="33" customHeight="1">
      <c r="A17" s="224" t="str">
        <f>IF(B17&lt;&gt;"",COUNTIF($B$13:B17,"&lt;&gt;"),"")</f>
        <v/>
      </c>
      <c r="B17" s="221"/>
      <c r="C17" s="221"/>
      <c r="D17" s="221"/>
      <c r="E17" s="154"/>
      <c r="F17" s="154"/>
      <c r="G17" s="154"/>
      <c r="H17" s="221"/>
      <c r="I17" s="199"/>
      <c r="J17" s="189" t="str">
        <f>IF(A17="","",VLOOKUP($A17,'様式４-1'!$A$7:$E$56,4,FALSE))</f>
        <v/>
      </c>
      <c r="K17" s="189" t="str">
        <f>IF(A17="","",VLOOKUP($A17,'様式４-1'!$A$7:$E$56,5,FALSE))</f>
        <v/>
      </c>
      <c r="L17" s="154"/>
      <c r="M17" s="221"/>
      <c r="N17" s="154"/>
      <c r="O17" s="154"/>
      <c r="P17" s="154"/>
      <c r="Q17" s="221"/>
      <c r="R17" s="154"/>
      <c r="S17" s="47"/>
      <c r="T17" s="48"/>
      <c r="U17" s="48"/>
      <c r="V17" s="48"/>
      <c r="W17" s="149"/>
      <c r="X17" s="150"/>
      <c r="Y17" s="44"/>
      <c r="Z17" s="221"/>
      <c r="AA17" s="198"/>
      <c r="AB17" s="199"/>
      <c r="AC17" s="200"/>
      <c r="AD17" s="161"/>
      <c r="AE17" s="192" t="str">
        <f>IF(A17="","",VLOOKUP(A17,'様式４-1'!$A$7:$AA$74,6,0)&amp;"")</f>
        <v/>
      </c>
      <c r="AF17" s="193" t="str">
        <f>IF(A17="","",SUMIF('様式４-1'!$A$7:$A$56,$A17,'様式４-1'!M$7:M$56))</f>
        <v/>
      </c>
      <c r="AG17" s="193" t="str">
        <f>IF(A17="","",SUMIF('様式４-1'!$A$7:$A$56,$A17,'様式４-1'!N$7:N$56))</f>
        <v/>
      </c>
      <c r="AH17" s="193" t="str">
        <f>IF(A17="","",VLOOKUP(A17,'様式４-1'!$A$7:$AA$74,18,0)&amp;"")</f>
        <v/>
      </c>
      <c r="AI17" s="193" t="str">
        <f>IF(A17="","",SUMIF('様式４-1'!$A$7:$A$56,$A17,'様式４-1'!Y$7:Y$56))</f>
        <v/>
      </c>
      <c r="AJ17" s="193" t="str">
        <f>IF(A17="","",SUMIF('様式４-1'!$A$7:$A$56,$A17,'様式４-1'!Z$7:Z$56))</f>
        <v/>
      </c>
      <c r="AK17" s="164"/>
      <c r="AL17" s="244"/>
      <c r="AM17" s="245"/>
      <c r="AN17" s="245"/>
      <c r="AO17" s="247"/>
      <c r="AP17" s="247"/>
      <c r="AQ17" s="201"/>
      <c r="AR17" s="165" t="str">
        <f>IF(A17="","",SUM(AF17:AG17,AI17:AJ17,IF(AL17&lt;&gt;"",5,0),AO17,AP17,AK17,AQ17))</f>
        <v/>
      </c>
      <c r="AS17" s="196"/>
      <c r="AT17" s="197"/>
    </row>
    <row r="18" spans="1:46" s="16" customFormat="1" ht="33" customHeight="1">
      <c r="A18" s="224" t="str">
        <f>IF(B18&lt;&gt;"",COUNTIF($B$13:B18,"&lt;&gt;"),"")</f>
        <v/>
      </c>
      <c r="B18" s="221"/>
      <c r="C18" s="221"/>
      <c r="D18" s="221"/>
      <c r="E18" s="154"/>
      <c r="F18" s="154"/>
      <c r="G18" s="154"/>
      <c r="H18" s="221"/>
      <c r="I18" s="199"/>
      <c r="J18" s="189" t="str">
        <f>IF(A18="","",VLOOKUP($A18,'様式４-1'!$A$7:$E$56,4,FALSE))</f>
        <v/>
      </c>
      <c r="K18" s="189" t="str">
        <f>IF(A18="","",VLOOKUP($A18,'様式４-1'!$A$7:$E$56,5,FALSE))</f>
        <v/>
      </c>
      <c r="L18" s="154"/>
      <c r="M18" s="221"/>
      <c r="N18" s="154"/>
      <c r="O18" s="154"/>
      <c r="P18" s="154"/>
      <c r="Q18" s="221"/>
      <c r="R18" s="154"/>
      <c r="S18" s="47"/>
      <c r="T18" s="48"/>
      <c r="U18" s="48"/>
      <c r="V18" s="48"/>
      <c r="W18" s="149"/>
      <c r="X18" s="150"/>
      <c r="Y18" s="44"/>
      <c r="Z18" s="221"/>
      <c r="AA18" s="198"/>
      <c r="AB18" s="199"/>
      <c r="AC18" s="200"/>
      <c r="AD18" s="161"/>
      <c r="AE18" s="192" t="str">
        <f>IF(A18="","",VLOOKUP(A18,'様式４-1'!$A$7:$AA$74,6,0)&amp;"")</f>
        <v/>
      </c>
      <c r="AF18" s="193" t="str">
        <f>IF(A18="","",SUMIF('様式４-1'!$A$7:$A$56,$A18,'様式４-1'!M$7:M$56))</f>
        <v/>
      </c>
      <c r="AG18" s="193" t="str">
        <f>IF(A18="","",SUMIF('様式４-1'!$A$7:$A$56,$A18,'様式４-1'!N$7:N$56))</f>
        <v/>
      </c>
      <c r="AH18" s="193" t="str">
        <f>IF(A18="","",VLOOKUP(A18,'様式４-1'!$A$7:$AA$74,18,0)&amp;"")</f>
        <v/>
      </c>
      <c r="AI18" s="193" t="str">
        <f>IF(A18="","",SUMIF('様式４-1'!$A$7:$A$56,$A18,'様式４-1'!Y$7:Y$56))</f>
        <v/>
      </c>
      <c r="AJ18" s="193" t="str">
        <f>IF(A18="","",SUMIF('様式４-1'!$A$7:$A$56,$A18,'様式４-1'!Z$7:Z$56))</f>
        <v/>
      </c>
      <c r="AK18" s="164"/>
      <c r="AL18" s="244"/>
      <c r="AM18" s="245"/>
      <c r="AN18" s="245"/>
      <c r="AO18" s="247"/>
      <c r="AP18" s="247"/>
      <c r="AQ18" s="201"/>
      <c r="AR18" s="165" t="str">
        <f>IF(A18="","",SUM(AF18:AG18,AI18:AJ18,IF(AL18&lt;&gt;"",5,0),AO18,AP18,AK18,AQ18))</f>
        <v/>
      </c>
      <c r="AS18" s="196"/>
      <c r="AT18" s="197"/>
    </row>
    <row r="19" spans="1:46" s="16" customFormat="1" ht="33" customHeight="1">
      <c r="A19" s="224" t="str">
        <f>IF(B19&lt;&gt;"",COUNTIF($B$13:B19,"&lt;&gt;"),"")</f>
        <v/>
      </c>
      <c r="B19" s="221"/>
      <c r="C19" s="221"/>
      <c r="D19" s="221"/>
      <c r="E19" s="154"/>
      <c r="F19" s="154"/>
      <c r="G19" s="154"/>
      <c r="H19" s="221"/>
      <c r="I19" s="199"/>
      <c r="J19" s="189" t="str">
        <f>IF(A19="","",VLOOKUP($A19,'様式４-1'!$A$7:$E$56,4,FALSE))</f>
        <v/>
      </c>
      <c r="K19" s="189" t="str">
        <f>IF(A19="","",VLOOKUP($A19,'様式４-1'!$A$7:$E$56,5,FALSE))</f>
        <v/>
      </c>
      <c r="L19" s="154"/>
      <c r="M19" s="221"/>
      <c r="N19" s="154"/>
      <c r="O19" s="154"/>
      <c r="P19" s="154"/>
      <c r="Q19" s="221"/>
      <c r="R19" s="154"/>
      <c r="S19" s="47"/>
      <c r="T19" s="48"/>
      <c r="U19" s="48"/>
      <c r="V19" s="48"/>
      <c r="W19" s="149"/>
      <c r="X19" s="150"/>
      <c r="Y19" s="44"/>
      <c r="Z19" s="221"/>
      <c r="AA19" s="198"/>
      <c r="AB19" s="199"/>
      <c r="AC19" s="200"/>
      <c r="AD19" s="161"/>
      <c r="AE19" s="192" t="str">
        <f>IF(A19="","",VLOOKUP(A19,'様式４-1'!$A$7:$AA$74,6,0)&amp;"")</f>
        <v/>
      </c>
      <c r="AF19" s="193" t="str">
        <f>IF(A19="","",SUMIF('様式４-1'!$A$7:$A$56,$A19,'様式４-1'!M$7:M$56))</f>
        <v/>
      </c>
      <c r="AG19" s="193" t="str">
        <f>IF(A19="","",SUMIF('様式４-1'!$A$7:$A$56,$A19,'様式４-1'!N$7:N$56))</f>
        <v/>
      </c>
      <c r="AH19" s="193" t="str">
        <f>IF(A19="","",VLOOKUP(A19,'様式４-1'!$A$7:$AA$74,18,0)&amp;"")</f>
        <v/>
      </c>
      <c r="AI19" s="193" t="str">
        <f>IF(A19="","",SUMIF('様式４-1'!$A$7:$A$56,$A19,'様式４-1'!Y$7:Y$56))</f>
        <v/>
      </c>
      <c r="AJ19" s="193" t="str">
        <f>IF(A19="","",SUMIF('様式４-1'!$A$7:$A$56,$A19,'様式４-1'!Z$7:Z$56))</f>
        <v/>
      </c>
      <c r="AK19" s="164"/>
      <c r="AL19" s="244"/>
      <c r="AM19" s="245"/>
      <c r="AN19" s="245"/>
      <c r="AO19" s="247"/>
      <c r="AP19" s="247"/>
      <c r="AQ19" s="201"/>
      <c r="AR19" s="165" t="str">
        <f>IF(A19="","",SUM(AF19:AG19,AI19:AJ19,IF(AL19&lt;&gt;"",5,0),AO19,AP19,AK19,AQ19))</f>
        <v/>
      </c>
      <c r="AS19" s="196"/>
      <c r="AT19" s="197"/>
    </row>
    <row r="20" spans="1:46" s="16" customFormat="1" ht="33" customHeight="1">
      <c r="A20" s="224" t="str">
        <f>IF(B20&lt;&gt;"",COUNTIF($B$13:B20,"&lt;&gt;"),"")</f>
        <v/>
      </c>
      <c r="B20" s="221"/>
      <c r="C20" s="221"/>
      <c r="D20" s="221"/>
      <c r="E20" s="154"/>
      <c r="F20" s="154"/>
      <c r="G20" s="154"/>
      <c r="H20" s="221"/>
      <c r="I20" s="199"/>
      <c r="J20" s="189" t="str">
        <f>IF(A20="","",VLOOKUP($A20,'様式４-1'!$A$7:$E$56,4,FALSE))</f>
        <v/>
      </c>
      <c r="K20" s="189" t="str">
        <f>IF(A20="","",VLOOKUP($A20,'様式４-1'!$A$7:$E$56,5,FALSE))</f>
        <v/>
      </c>
      <c r="L20" s="154"/>
      <c r="M20" s="221"/>
      <c r="N20" s="154"/>
      <c r="O20" s="154"/>
      <c r="P20" s="154"/>
      <c r="Q20" s="221"/>
      <c r="R20" s="154"/>
      <c r="S20" s="47"/>
      <c r="T20" s="48"/>
      <c r="U20" s="48"/>
      <c r="V20" s="48"/>
      <c r="W20" s="149"/>
      <c r="X20" s="150"/>
      <c r="Y20" s="44"/>
      <c r="Z20" s="221"/>
      <c r="AA20" s="198"/>
      <c r="AB20" s="199"/>
      <c r="AC20" s="200"/>
      <c r="AD20" s="161"/>
      <c r="AE20" s="192" t="str">
        <f>IF(A20="","",VLOOKUP(A20,'様式４-1'!$A$7:$AA$74,6,0)&amp;"")</f>
        <v/>
      </c>
      <c r="AF20" s="193" t="str">
        <f>IF(A20="","",SUMIF('様式４-1'!$A$7:$A$56,$A20,'様式４-1'!M$7:M$56))</f>
        <v/>
      </c>
      <c r="AG20" s="193" t="str">
        <f>IF(A20="","",SUMIF('様式４-1'!$A$7:$A$56,$A20,'様式４-1'!N$7:N$56))</f>
        <v/>
      </c>
      <c r="AH20" s="193" t="str">
        <f>IF(A20="","",VLOOKUP(A20,'様式４-1'!$A$7:$AA$74,18,0)&amp;"")</f>
        <v/>
      </c>
      <c r="AI20" s="193" t="str">
        <f>IF(A20="","",SUMIF('様式４-1'!$A$7:$A$56,$A20,'様式４-1'!Y$7:Y$56))</f>
        <v/>
      </c>
      <c r="AJ20" s="193" t="str">
        <f>IF(A20="","",SUMIF('様式４-1'!$A$7:$A$56,$A20,'様式４-1'!Z$7:Z$56))</f>
        <v/>
      </c>
      <c r="AK20" s="164"/>
      <c r="AL20" s="244"/>
      <c r="AM20" s="245"/>
      <c r="AN20" s="245"/>
      <c r="AO20" s="247"/>
      <c r="AP20" s="247"/>
      <c r="AQ20" s="201"/>
      <c r="AR20" s="165" t="str">
        <f>IF(A20="","",SUM(AF20:AG20,AI20:AJ20,IF(AL20&lt;&gt;"",5,0),AO20,AP20,AK20,AQ20))</f>
        <v/>
      </c>
      <c r="AS20" s="196"/>
      <c r="AT20" s="197"/>
    </row>
    <row r="21" spans="1:46" s="16" customFormat="1" ht="33" customHeight="1">
      <c r="A21" s="224" t="str">
        <f>IF(B21&lt;&gt;"",COUNTIF($B$13:B21,"&lt;&gt;"),"")</f>
        <v/>
      </c>
      <c r="B21" s="221"/>
      <c r="C21" s="221"/>
      <c r="D21" s="221"/>
      <c r="E21" s="154"/>
      <c r="F21" s="154"/>
      <c r="G21" s="154"/>
      <c r="H21" s="221"/>
      <c r="I21" s="199"/>
      <c r="J21" s="189" t="str">
        <f>IF(A21="","",VLOOKUP($A21,'様式４-1'!$A$7:$E$56,4,FALSE))</f>
        <v/>
      </c>
      <c r="K21" s="189" t="str">
        <f>IF(A21="","",VLOOKUP($A21,'様式４-1'!$A$7:$E$56,5,FALSE))</f>
        <v/>
      </c>
      <c r="L21" s="154"/>
      <c r="M21" s="221"/>
      <c r="N21" s="154"/>
      <c r="O21" s="154"/>
      <c r="P21" s="154"/>
      <c r="Q21" s="221"/>
      <c r="R21" s="154"/>
      <c r="S21" s="47"/>
      <c r="T21" s="48"/>
      <c r="U21" s="48"/>
      <c r="V21" s="48"/>
      <c r="W21" s="149"/>
      <c r="X21" s="150"/>
      <c r="Y21" s="44"/>
      <c r="Z21" s="221"/>
      <c r="AA21" s="198"/>
      <c r="AB21" s="199"/>
      <c r="AC21" s="200"/>
      <c r="AD21" s="161"/>
      <c r="AE21" s="192" t="str">
        <f>IF(A21="","",VLOOKUP(A21,'様式４-1'!$A$7:$AA$74,6,0)&amp;"")</f>
        <v/>
      </c>
      <c r="AF21" s="193" t="str">
        <f>IF(A21="","",SUMIF('様式４-1'!$A$7:$A$56,$A21,'様式４-1'!M$7:M$56))</f>
        <v/>
      </c>
      <c r="AG21" s="193" t="str">
        <f>IF(A21="","",SUMIF('様式４-1'!$A$7:$A$56,$A21,'様式４-1'!N$7:N$56))</f>
        <v/>
      </c>
      <c r="AH21" s="193" t="str">
        <f>IF(A21="","",VLOOKUP(A21,'様式４-1'!$A$7:$AA$74,18,0)&amp;"")</f>
        <v/>
      </c>
      <c r="AI21" s="193" t="str">
        <f>IF(A21="","",SUMIF('様式４-1'!$A$7:$A$56,$A21,'様式４-1'!Y$7:Y$56))</f>
        <v/>
      </c>
      <c r="AJ21" s="193" t="str">
        <f>IF(A21="","",SUMIF('様式４-1'!$A$7:$A$56,$A21,'様式４-1'!Z$7:Z$56))</f>
        <v/>
      </c>
      <c r="AK21" s="164"/>
      <c r="AL21" s="244"/>
      <c r="AM21" s="245"/>
      <c r="AN21" s="245"/>
      <c r="AO21" s="247"/>
      <c r="AP21" s="247"/>
      <c r="AQ21" s="201"/>
      <c r="AR21" s="165" t="str">
        <f>IF(A21="","",SUM(AF21:AG21,AI21:AJ21,IF(AL21&lt;&gt;"",5,0),AO21,AP21,AK21,AQ21))</f>
        <v/>
      </c>
      <c r="AS21" s="196"/>
      <c r="AT21" s="197"/>
    </row>
    <row r="22" spans="1:46" s="16" customFormat="1" ht="33" customHeight="1">
      <c r="A22" s="224" t="str">
        <f>IF(B22&lt;&gt;"",COUNTIF($B$13:B22,"&lt;&gt;"),"")</f>
        <v/>
      </c>
      <c r="B22" s="221"/>
      <c r="C22" s="221"/>
      <c r="D22" s="221"/>
      <c r="E22" s="154"/>
      <c r="F22" s="154"/>
      <c r="G22" s="154"/>
      <c r="H22" s="221"/>
      <c r="I22" s="199"/>
      <c r="J22" s="189" t="str">
        <f>IF(A22="","",VLOOKUP($A22,'様式４-1'!$A$7:$E$56,4,FALSE))</f>
        <v/>
      </c>
      <c r="K22" s="189" t="str">
        <f>IF(A22="","",VLOOKUP($A22,'様式４-1'!$A$7:$E$56,5,FALSE))</f>
        <v/>
      </c>
      <c r="L22" s="154"/>
      <c r="M22" s="221"/>
      <c r="N22" s="154"/>
      <c r="O22" s="154"/>
      <c r="P22" s="154"/>
      <c r="Q22" s="221"/>
      <c r="R22" s="154"/>
      <c r="S22" s="47"/>
      <c r="T22" s="48"/>
      <c r="U22" s="48"/>
      <c r="V22" s="48"/>
      <c r="W22" s="149"/>
      <c r="X22" s="150"/>
      <c r="Y22" s="44"/>
      <c r="Z22" s="221"/>
      <c r="AA22" s="198"/>
      <c r="AB22" s="199"/>
      <c r="AC22" s="200"/>
      <c r="AD22" s="161"/>
      <c r="AE22" s="192" t="str">
        <f>IF(A22="","",VLOOKUP(A22,'様式４-1'!$A$7:$AA$74,6,0)&amp;"")</f>
        <v/>
      </c>
      <c r="AF22" s="193" t="str">
        <f>IF(A22="","",SUMIF('様式４-1'!$A$7:$A$56,$A22,'様式４-1'!M$7:M$56))</f>
        <v/>
      </c>
      <c r="AG22" s="193" t="str">
        <f>IF(A22="","",SUMIF('様式４-1'!$A$7:$A$56,$A22,'様式４-1'!N$7:N$56))</f>
        <v/>
      </c>
      <c r="AH22" s="193" t="str">
        <f>IF(A22="","",VLOOKUP(A22,'様式４-1'!$A$7:$AA$74,18,0)&amp;"")</f>
        <v/>
      </c>
      <c r="AI22" s="193" t="str">
        <f>IF(A22="","",SUMIF('様式４-1'!$A$7:$A$56,$A22,'様式４-1'!Y$7:Y$56))</f>
        <v/>
      </c>
      <c r="AJ22" s="193" t="str">
        <f>IF(A22="","",SUMIF('様式４-1'!$A$7:$A$56,$A22,'様式４-1'!Z$7:Z$56))</f>
        <v/>
      </c>
      <c r="AK22" s="164"/>
      <c r="AL22" s="244"/>
      <c r="AM22" s="245"/>
      <c r="AN22" s="245"/>
      <c r="AO22" s="247"/>
      <c r="AP22" s="247"/>
      <c r="AQ22" s="201"/>
      <c r="AR22" s="165" t="str">
        <f>IF(A22="","",SUM(AF22:AG22,AI22:AJ22,IF(AL22&lt;&gt;"",5,0),AO22,AP22,AK22,AQ22))</f>
        <v/>
      </c>
      <c r="AS22" s="196"/>
      <c r="AT22" s="197"/>
    </row>
    <row r="23" spans="1:46" s="16" customFormat="1" ht="33" customHeight="1">
      <c r="A23" s="224" t="str">
        <f>IF(B23&lt;&gt;"",COUNTIF($B$13:B23,"&lt;&gt;"),"")</f>
        <v/>
      </c>
      <c r="B23" s="221"/>
      <c r="C23" s="221"/>
      <c r="D23" s="221"/>
      <c r="E23" s="154"/>
      <c r="F23" s="154"/>
      <c r="G23" s="154"/>
      <c r="H23" s="221"/>
      <c r="I23" s="199"/>
      <c r="J23" s="189" t="str">
        <f>IF(A23="","",VLOOKUP($A23,'様式４-1'!$A$7:$E$56,4,FALSE))</f>
        <v/>
      </c>
      <c r="K23" s="189" t="str">
        <f>IF(A23="","",VLOOKUP($A23,'様式４-1'!$A$7:$E$56,5,FALSE))</f>
        <v/>
      </c>
      <c r="L23" s="154"/>
      <c r="M23" s="221"/>
      <c r="N23" s="154"/>
      <c r="O23" s="154"/>
      <c r="P23" s="154"/>
      <c r="Q23" s="221"/>
      <c r="R23" s="154"/>
      <c r="S23" s="47"/>
      <c r="T23" s="48"/>
      <c r="U23" s="48"/>
      <c r="V23" s="48"/>
      <c r="W23" s="149"/>
      <c r="X23" s="150"/>
      <c r="Y23" s="44"/>
      <c r="Z23" s="221"/>
      <c r="AA23" s="198"/>
      <c r="AB23" s="199"/>
      <c r="AC23" s="200"/>
      <c r="AD23" s="161"/>
      <c r="AE23" s="192" t="str">
        <f>IF(A23="","",VLOOKUP(A23,'様式４-1'!$A$7:$AA$74,6,0)&amp;"")</f>
        <v/>
      </c>
      <c r="AF23" s="193" t="str">
        <f>IF(A23="","",SUMIF('様式４-1'!$A$7:$A$56,$A23,'様式４-1'!M$7:M$56))</f>
        <v/>
      </c>
      <c r="AG23" s="193" t="str">
        <f>IF(A23="","",SUMIF('様式４-1'!$A$7:$A$56,$A23,'様式４-1'!N$7:N$56))</f>
        <v/>
      </c>
      <c r="AH23" s="193" t="str">
        <f>IF(A23="","",VLOOKUP(A23,'様式４-1'!$A$7:$AA$74,18,0)&amp;"")</f>
        <v/>
      </c>
      <c r="AI23" s="193" t="str">
        <f>IF(A23="","",SUMIF('様式４-1'!$A$7:$A$56,$A23,'様式４-1'!Y$7:Y$56))</f>
        <v/>
      </c>
      <c r="AJ23" s="193" t="str">
        <f>IF(A23="","",SUMIF('様式４-1'!$A$7:$A$56,$A23,'様式４-1'!Z$7:Z$56))</f>
        <v/>
      </c>
      <c r="AK23" s="164"/>
      <c r="AL23" s="244"/>
      <c r="AM23" s="245"/>
      <c r="AN23" s="245"/>
      <c r="AO23" s="247"/>
      <c r="AP23" s="247"/>
      <c r="AQ23" s="201"/>
      <c r="AR23" s="165" t="str">
        <f>IF(A23="","",SUM(AF23:AG23,AI23:AJ23,IF(AL23&lt;&gt;"",5,0),AO23,AP23,AK23,AQ23))</f>
        <v/>
      </c>
      <c r="AS23" s="196"/>
      <c r="AT23" s="197"/>
    </row>
    <row r="24" spans="1:46" s="16" customFormat="1" ht="33" customHeight="1">
      <c r="A24" s="224" t="str">
        <f>IF(B24&lt;&gt;"",COUNTIF($B$13:B24,"&lt;&gt;"),"")</f>
        <v/>
      </c>
      <c r="B24" s="221"/>
      <c r="C24" s="221"/>
      <c r="D24" s="221"/>
      <c r="E24" s="154"/>
      <c r="F24" s="154"/>
      <c r="G24" s="154"/>
      <c r="H24" s="221"/>
      <c r="I24" s="199"/>
      <c r="J24" s="189" t="str">
        <f>IF(A24="","",VLOOKUP($A24,'様式４-1'!$A$7:$E$56,4,FALSE))</f>
        <v/>
      </c>
      <c r="K24" s="189" t="str">
        <f>IF(A24="","",VLOOKUP($A24,'様式４-1'!$A$7:$E$56,5,FALSE))</f>
        <v/>
      </c>
      <c r="L24" s="154"/>
      <c r="M24" s="221"/>
      <c r="N24" s="154"/>
      <c r="O24" s="154"/>
      <c r="P24" s="154"/>
      <c r="Q24" s="221"/>
      <c r="R24" s="154"/>
      <c r="S24" s="47"/>
      <c r="T24" s="48"/>
      <c r="U24" s="48"/>
      <c r="V24" s="48"/>
      <c r="W24" s="149"/>
      <c r="X24" s="150"/>
      <c r="Y24" s="44"/>
      <c r="Z24" s="221"/>
      <c r="AA24" s="198"/>
      <c r="AB24" s="199"/>
      <c r="AC24" s="200"/>
      <c r="AD24" s="161"/>
      <c r="AE24" s="192" t="str">
        <f>IF(A24="","",VLOOKUP(A24,'様式４-1'!$A$7:$AA$74,6,0)&amp;"")</f>
        <v/>
      </c>
      <c r="AF24" s="193" t="str">
        <f>IF(A24="","",SUMIF('様式４-1'!$A$7:$A$56,$A24,'様式４-1'!M$7:M$56))</f>
        <v/>
      </c>
      <c r="AG24" s="193" t="str">
        <f>IF(A24="","",SUMIF('様式４-1'!$A$7:$A$56,$A24,'様式４-1'!N$7:N$56))</f>
        <v/>
      </c>
      <c r="AH24" s="193" t="str">
        <f>IF(A24="","",VLOOKUP(A24,'様式４-1'!$A$7:$AA$74,18,0)&amp;"")</f>
        <v/>
      </c>
      <c r="AI24" s="193" t="str">
        <f>IF(A24="","",SUMIF('様式４-1'!$A$7:$A$56,$A24,'様式４-1'!Y$7:Y$56))</f>
        <v/>
      </c>
      <c r="AJ24" s="193" t="str">
        <f>IF(A24="","",SUMIF('様式４-1'!$A$7:$A$56,$A24,'様式４-1'!Z$7:Z$56))</f>
        <v/>
      </c>
      <c r="AK24" s="164"/>
      <c r="AL24" s="244"/>
      <c r="AM24" s="245"/>
      <c r="AN24" s="245"/>
      <c r="AO24" s="247"/>
      <c r="AP24" s="247"/>
      <c r="AQ24" s="201"/>
      <c r="AR24" s="165" t="str">
        <f>IF(A24="","",SUM(AF24:AG24,AI24:AJ24,IF(AL24&lt;&gt;"",5,0),AO24,AP24,AK24,AQ24))</f>
        <v/>
      </c>
      <c r="AS24" s="196"/>
      <c r="AT24" s="197"/>
    </row>
    <row r="25" spans="1:46" s="16" customFormat="1" ht="33" customHeight="1">
      <c r="A25" s="224" t="str">
        <f>IF(B25&lt;&gt;"",COUNTIF($B$13:B25,"&lt;&gt;"),"")</f>
        <v/>
      </c>
      <c r="B25" s="221"/>
      <c r="C25" s="221"/>
      <c r="D25" s="221"/>
      <c r="E25" s="154"/>
      <c r="F25" s="154"/>
      <c r="G25" s="154"/>
      <c r="H25" s="221"/>
      <c r="I25" s="199"/>
      <c r="J25" s="189" t="str">
        <f>IF(A25="","",VLOOKUP($A25,'様式４-1'!$A$7:$E$56,4,FALSE))</f>
        <v/>
      </c>
      <c r="K25" s="189" t="str">
        <f>IF(A25="","",VLOOKUP($A25,'様式４-1'!$A$7:$E$56,5,FALSE))</f>
        <v/>
      </c>
      <c r="L25" s="154"/>
      <c r="M25" s="221"/>
      <c r="N25" s="154"/>
      <c r="O25" s="154"/>
      <c r="P25" s="154"/>
      <c r="Q25" s="221"/>
      <c r="R25" s="154"/>
      <c r="S25" s="47"/>
      <c r="T25" s="48"/>
      <c r="U25" s="48"/>
      <c r="V25" s="48"/>
      <c r="W25" s="149"/>
      <c r="X25" s="150"/>
      <c r="Y25" s="44"/>
      <c r="Z25" s="221"/>
      <c r="AA25" s="198"/>
      <c r="AB25" s="199"/>
      <c r="AC25" s="200"/>
      <c r="AD25" s="161"/>
      <c r="AE25" s="192" t="str">
        <f>IF(A25="","",VLOOKUP(A25,'様式４-1'!$A$7:$AA$74,6,0)&amp;"")</f>
        <v/>
      </c>
      <c r="AF25" s="193" t="str">
        <f>IF(A25="","",SUMIF('様式４-1'!$A$7:$A$56,$A25,'様式４-1'!M$7:M$56))</f>
        <v/>
      </c>
      <c r="AG25" s="193" t="str">
        <f>IF(A25="","",SUMIF('様式４-1'!$A$7:$A$56,$A25,'様式４-1'!N$7:N$56))</f>
        <v/>
      </c>
      <c r="AH25" s="193" t="str">
        <f>IF(A25="","",VLOOKUP(A25,'様式４-1'!$A$7:$AA$74,18,0)&amp;"")</f>
        <v/>
      </c>
      <c r="AI25" s="193" t="str">
        <f>IF(A25="","",SUMIF('様式４-1'!$A$7:$A$56,$A25,'様式４-1'!Y$7:Y$56))</f>
        <v/>
      </c>
      <c r="AJ25" s="193" t="str">
        <f>IF(A25="","",SUMIF('様式４-1'!$A$7:$A$56,$A25,'様式４-1'!Z$7:Z$56))</f>
        <v/>
      </c>
      <c r="AK25" s="164"/>
      <c r="AL25" s="244"/>
      <c r="AM25" s="245"/>
      <c r="AN25" s="245"/>
      <c r="AO25" s="247"/>
      <c r="AP25" s="247"/>
      <c r="AQ25" s="201"/>
      <c r="AR25" s="165" t="str">
        <f>IF(A25="","",SUM(AF25:AG25,AI25:AJ25,IF(AL25&lt;&gt;"",5,0),AO25,AP25,AK25,AQ25))</f>
        <v/>
      </c>
      <c r="AS25" s="196"/>
      <c r="AT25" s="197"/>
    </row>
    <row r="26" spans="1:46" s="16" customFormat="1" ht="33" customHeight="1">
      <c r="A26" s="224" t="str">
        <f>IF(B26&lt;&gt;"",COUNTIF($B$13:B26,"&lt;&gt;"),"")</f>
        <v/>
      </c>
      <c r="B26" s="221"/>
      <c r="C26" s="221"/>
      <c r="D26" s="221"/>
      <c r="E26" s="154"/>
      <c r="F26" s="154"/>
      <c r="G26" s="154"/>
      <c r="H26" s="221"/>
      <c r="I26" s="199"/>
      <c r="J26" s="189" t="str">
        <f>IF(A26="","",VLOOKUP($A26,'様式４-1'!$A$7:$E$56,4,FALSE))</f>
        <v/>
      </c>
      <c r="K26" s="189" t="str">
        <f>IF(A26="","",VLOOKUP($A26,'様式４-1'!$A$7:$E$56,5,FALSE))</f>
        <v/>
      </c>
      <c r="L26" s="154"/>
      <c r="M26" s="221"/>
      <c r="N26" s="154"/>
      <c r="O26" s="154"/>
      <c r="P26" s="154"/>
      <c r="Q26" s="221"/>
      <c r="R26" s="154"/>
      <c r="S26" s="47"/>
      <c r="T26" s="48"/>
      <c r="U26" s="48"/>
      <c r="V26" s="48"/>
      <c r="W26" s="149"/>
      <c r="X26" s="150"/>
      <c r="Y26" s="44"/>
      <c r="Z26" s="221"/>
      <c r="AA26" s="198"/>
      <c r="AB26" s="199"/>
      <c r="AC26" s="200"/>
      <c r="AD26" s="161"/>
      <c r="AE26" s="192" t="str">
        <f>IF(A26="","",VLOOKUP(A26,'様式４-1'!$A$7:$AA$74,6,0)&amp;"")</f>
        <v/>
      </c>
      <c r="AF26" s="193" t="str">
        <f>IF(A26="","",SUMIF('様式４-1'!$A$7:$A$56,$A26,'様式４-1'!M$7:M$56))</f>
        <v/>
      </c>
      <c r="AG26" s="193" t="str">
        <f>IF(A26="","",SUMIF('様式４-1'!$A$7:$A$56,$A26,'様式４-1'!N$7:N$56))</f>
        <v/>
      </c>
      <c r="AH26" s="193" t="str">
        <f>IF(A26="","",VLOOKUP(A26,'様式４-1'!$A$7:$AA$74,18,0)&amp;"")</f>
        <v/>
      </c>
      <c r="AI26" s="193" t="str">
        <f>IF(A26="","",SUMIF('様式４-1'!$A$7:$A$56,$A26,'様式４-1'!Y$7:Y$56))</f>
        <v/>
      </c>
      <c r="AJ26" s="193" t="str">
        <f>IF(A26="","",SUMIF('様式４-1'!$A$7:$A$56,$A26,'様式４-1'!Z$7:Z$56))</f>
        <v/>
      </c>
      <c r="AK26" s="164"/>
      <c r="AL26" s="244"/>
      <c r="AM26" s="245"/>
      <c r="AN26" s="245"/>
      <c r="AO26" s="247"/>
      <c r="AP26" s="247"/>
      <c r="AQ26" s="201"/>
      <c r="AR26" s="165" t="str">
        <f>IF(A26="","",SUM(AF26:AG26,AI26:AJ26,IF(AL26&lt;&gt;"",5,0),AO26,AP26,AK26,AQ26))</f>
        <v/>
      </c>
      <c r="AS26" s="196"/>
      <c r="AT26" s="197"/>
    </row>
    <row r="27" spans="1:46" s="16" customFormat="1" ht="33" customHeight="1">
      <c r="A27" s="224" t="str">
        <f>IF(B27&lt;&gt;"",COUNTIF($B$13:B27,"&lt;&gt;"),"")</f>
        <v/>
      </c>
      <c r="B27" s="221"/>
      <c r="C27" s="221"/>
      <c r="D27" s="221"/>
      <c r="E27" s="154"/>
      <c r="F27" s="154"/>
      <c r="G27" s="154"/>
      <c r="H27" s="221"/>
      <c r="I27" s="199"/>
      <c r="J27" s="189" t="str">
        <f>IF(A27="","",VLOOKUP($A27,'様式４-1'!$A$7:$E$56,4,FALSE))</f>
        <v/>
      </c>
      <c r="K27" s="189" t="str">
        <f>IF(A27="","",VLOOKUP($A27,'様式４-1'!$A$7:$E$56,5,FALSE))</f>
        <v/>
      </c>
      <c r="L27" s="154"/>
      <c r="M27" s="221"/>
      <c r="N27" s="154"/>
      <c r="O27" s="154"/>
      <c r="P27" s="154"/>
      <c r="Q27" s="221"/>
      <c r="R27" s="154"/>
      <c r="S27" s="47"/>
      <c r="T27" s="48"/>
      <c r="U27" s="48"/>
      <c r="V27" s="48"/>
      <c r="W27" s="149"/>
      <c r="X27" s="150"/>
      <c r="Y27" s="44"/>
      <c r="Z27" s="221"/>
      <c r="AA27" s="198"/>
      <c r="AB27" s="199"/>
      <c r="AC27" s="200"/>
      <c r="AD27" s="161"/>
      <c r="AE27" s="192" t="str">
        <f>IF(A27="","",VLOOKUP(A27,'様式４-1'!$A$7:$AA$74,6,0)&amp;"")</f>
        <v/>
      </c>
      <c r="AF27" s="193" t="str">
        <f>IF(A27="","",SUMIF('様式４-1'!$A$7:$A$56,$A27,'様式４-1'!M$7:M$56))</f>
        <v/>
      </c>
      <c r="AG27" s="193" t="str">
        <f>IF(A27="","",SUMIF('様式４-1'!$A$7:$A$56,$A27,'様式４-1'!N$7:N$56))</f>
        <v/>
      </c>
      <c r="AH27" s="193" t="str">
        <f>IF(A27="","",VLOOKUP(A27,'様式４-1'!$A$7:$AA$74,18,0)&amp;"")</f>
        <v/>
      </c>
      <c r="AI27" s="193" t="str">
        <f>IF(A27="","",SUMIF('様式４-1'!$A$7:$A$56,$A27,'様式４-1'!Y$7:Y$56))</f>
        <v/>
      </c>
      <c r="AJ27" s="193" t="str">
        <f>IF(A27="","",SUMIF('様式４-1'!$A$7:$A$56,$A27,'様式４-1'!Z$7:Z$56))</f>
        <v/>
      </c>
      <c r="AK27" s="164"/>
      <c r="AL27" s="244"/>
      <c r="AM27" s="245"/>
      <c r="AN27" s="245"/>
      <c r="AO27" s="247"/>
      <c r="AP27" s="247"/>
      <c r="AQ27" s="201"/>
      <c r="AR27" s="165" t="str">
        <f>IF(A27="","",SUM(AF27:AG27,AI27:AJ27,IF(AL27&lt;&gt;"",5,0),AO27,AP27,AK27,AQ27))</f>
        <v/>
      </c>
      <c r="AS27" s="196"/>
      <c r="AT27" s="197"/>
    </row>
    <row r="28" spans="1:46" s="16" customFormat="1" ht="33" customHeight="1">
      <c r="A28" s="224" t="str">
        <f>IF(B28&lt;&gt;"",COUNTIF($B$13:B28,"&lt;&gt;"),"")</f>
        <v/>
      </c>
      <c r="B28" s="221"/>
      <c r="C28" s="221"/>
      <c r="D28" s="221"/>
      <c r="E28" s="154"/>
      <c r="F28" s="154"/>
      <c r="G28" s="154"/>
      <c r="H28" s="221"/>
      <c r="I28" s="199"/>
      <c r="J28" s="189" t="str">
        <f>IF(A28="","",VLOOKUP($A28,'様式４-1'!$A$7:$E$56,4,FALSE))</f>
        <v/>
      </c>
      <c r="K28" s="189" t="str">
        <f>IF(A28="","",VLOOKUP($A28,'様式４-1'!$A$7:$E$56,5,FALSE))</f>
        <v/>
      </c>
      <c r="L28" s="154"/>
      <c r="M28" s="221"/>
      <c r="N28" s="154"/>
      <c r="O28" s="154"/>
      <c r="P28" s="154"/>
      <c r="Q28" s="221"/>
      <c r="R28" s="154"/>
      <c r="S28" s="47"/>
      <c r="T28" s="48"/>
      <c r="U28" s="48"/>
      <c r="V28" s="48"/>
      <c r="W28" s="149"/>
      <c r="X28" s="150"/>
      <c r="Y28" s="44"/>
      <c r="Z28" s="221"/>
      <c r="AA28" s="198"/>
      <c r="AB28" s="199"/>
      <c r="AC28" s="200"/>
      <c r="AD28" s="161"/>
      <c r="AE28" s="192" t="str">
        <f>IF(A28="","",VLOOKUP(A28,'様式４-1'!$A$7:$AA$74,6,0)&amp;"")</f>
        <v/>
      </c>
      <c r="AF28" s="193" t="str">
        <f>IF(A28="","",SUMIF('様式４-1'!$A$7:$A$56,$A28,'様式４-1'!M$7:M$56))</f>
        <v/>
      </c>
      <c r="AG28" s="193" t="str">
        <f>IF(A28="","",SUMIF('様式４-1'!$A$7:$A$56,$A28,'様式４-1'!N$7:N$56))</f>
        <v/>
      </c>
      <c r="AH28" s="193" t="str">
        <f>IF(A28="","",VLOOKUP(A28,'様式４-1'!$A$7:$AA$74,18,0)&amp;"")</f>
        <v/>
      </c>
      <c r="AI28" s="193" t="str">
        <f>IF(A28="","",SUMIF('様式４-1'!$A$7:$A$56,$A28,'様式４-1'!Y$7:Y$56))</f>
        <v/>
      </c>
      <c r="AJ28" s="193" t="str">
        <f>IF(A28="","",SUMIF('様式４-1'!$A$7:$A$56,$A28,'様式４-1'!Z$7:Z$56))</f>
        <v/>
      </c>
      <c r="AK28" s="164"/>
      <c r="AL28" s="244"/>
      <c r="AM28" s="245"/>
      <c r="AN28" s="245"/>
      <c r="AO28" s="247"/>
      <c r="AP28" s="247"/>
      <c r="AQ28" s="201"/>
      <c r="AR28" s="165" t="str">
        <f>IF(A28="","",SUM(AF28:AG28,AI28:AJ28,IF(AL28&lt;&gt;"",5,0),AO28,AP28,AK28,AQ28))</f>
        <v/>
      </c>
      <c r="AS28" s="196"/>
      <c r="AT28" s="197"/>
    </row>
    <row r="29" spans="1:46" s="16" customFormat="1" ht="33" customHeight="1">
      <c r="A29" s="224" t="str">
        <f>IF(B29&lt;&gt;"",COUNTIF($B$13:B29,"&lt;&gt;"),"")</f>
        <v/>
      </c>
      <c r="B29" s="221"/>
      <c r="C29" s="221"/>
      <c r="D29" s="221"/>
      <c r="E29" s="154"/>
      <c r="F29" s="154"/>
      <c r="G29" s="154"/>
      <c r="H29" s="221"/>
      <c r="I29" s="199"/>
      <c r="J29" s="189" t="str">
        <f>IF(A29="","",VLOOKUP($A29,'様式４-1'!$A$7:$E$56,4,FALSE))</f>
        <v/>
      </c>
      <c r="K29" s="189" t="str">
        <f>IF(A29="","",VLOOKUP($A29,'様式４-1'!$A$7:$E$56,5,FALSE))</f>
        <v/>
      </c>
      <c r="L29" s="154"/>
      <c r="M29" s="221"/>
      <c r="N29" s="154"/>
      <c r="O29" s="154"/>
      <c r="P29" s="154"/>
      <c r="Q29" s="221"/>
      <c r="R29" s="154"/>
      <c r="S29" s="47"/>
      <c r="T29" s="48"/>
      <c r="U29" s="48"/>
      <c r="V29" s="48"/>
      <c r="W29" s="149"/>
      <c r="X29" s="150"/>
      <c r="Y29" s="44"/>
      <c r="Z29" s="221"/>
      <c r="AA29" s="198"/>
      <c r="AB29" s="199"/>
      <c r="AC29" s="200"/>
      <c r="AD29" s="161"/>
      <c r="AE29" s="192" t="str">
        <f>IF(A29="","",VLOOKUP(A29,'様式４-1'!$A$7:$AA$74,6,0)&amp;"")</f>
        <v/>
      </c>
      <c r="AF29" s="193" t="str">
        <f>IF(A29="","",SUMIF('様式４-1'!$A$7:$A$56,$A29,'様式４-1'!M$7:M$56))</f>
        <v/>
      </c>
      <c r="AG29" s="193" t="str">
        <f>IF(A29="","",SUMIF('様式４-1'!$A$7:$A$56,$A29,'様式４-1'!N$7:N$56))</f>
        <v/>
      </c>
      <c r="AH29" s="193" t="str">
        <f>IF(A29="","",VLOOKUP(A29,'様式４-1'!$A$7:$AA$74,18,0)&amp;"")</f>
        <v/>
      </c>
      <c r="AI29" s="193" t="str">
        <f>IF(A29="","",SUMIF('様式４-1'!$A$7:$A$56,$A29,'様式４-1'!Y$7:Y$56))</f>
        <v/>
      </c>
      <c r="AJ29" s="193" t="str">
        <f>IF(A29="","",SUMIF('様式４-1'!$A$7:$A$56,$A29,'様式４-1'!Z$7:Z$56))</f>
        <v/>
      </c>
      <c r="AK29" s="164"/>
      <c r="AL29" s="244"/>
      <c r="AM29" s="245"/>
      <c r="AN29" s="245"/>
      <c r="AO29" s="247"/>
      <c r="AP29" s="247"/>
      <c r="AQ29" s="201"/>
      <c r="AR29" s="165" t="str">
        <f>IF(A29="","",SUM(AF29:AG29,AI29:AJ29,IF(AL29&lt;&gt;"",5,0),AO29,AP29,AK29,AQ29))</f>
        <v/>
      </c>
      <c r="AS29" s="196"/>
      <c r="AT29" s="197"/>
    </row>
    <row r="30" spans="1:46" s="16" customFormat="1" ht="33" customHeight="1">
      <c r="A30" s="224" t="str">
        <f>IF(B30&lt;&gt;"",COUNTIF($B$13:B30,"&lt;&gt;"),"")</f>
        <v/>
      </c>
      <c r="B30" s="221"/>
      <c r="C30" s="221"/>
      <c r="D30" s="221"/>
      <c r="E30" s="154"/>
      <c r="F30" s="154"/>
      <c r="G30" s="154"/>
      <c r="H30" s="221"/>
      <c r="I30" s="199"/>
      <c r="J30" s="189" t="str">
        <f>IF(A30="","",VLOOKUP($A30,'様式４-1'!$A$7:$E$56,4,FALSE))</f>
        <v/>
      </c>
      <c r="K30" s="189" t="str">
        <f>IF(A30="","",VLOOKUP($A30,'様式４-1'!$A$7:$E$56,5,FALSE))</f>
        <v/>
      </c>
      <c r="L30" s="154"/>
      <c r="M30" s="221"/>
      <c r="N30" s="154"/>
      <c r="O30" s="154"/>
      <c r="P30" s="154"/>
      <c r="Q30" s="221"/>
      <c r="R30" s="154"/>
      <c r="S30" s="47"/>
      <c r="T30" s="48"/>
      <c r="U30" s="48"/>
      <c r="V30" s="48"/>
      <c r="W30" s="149"/>
      <c r="X30" s="150"/>
      <c r="Y30" s="44"/>
      <c r="Z30" s="221"/>
      <c r="AA30" s="198"/>
      <c r="AB30" s="199"/>
      <c r="AC30" s="200"/>
      <c r="AD30" s="161"/>
      <c r="AE30" s="192" t="str">
        <f>IF(A30="","",VLOOKUP(A30,'様式４-1'!$A$7:$AA$74,6,0)&amp;"")</f>
        <v/>
      </c>
      <c r="AF30" s="193" t="str">
        <f>IF(A30="","",SUMIF('様式４-1'!$A$7:$A$56,$A30,'様式４-1'!M$7:M$56))</f>
        <v/>
      </c>
      <c r="AG30" s="193" t="str">
        <f>IF(A30="","",SUMIF('様式４-1'!$A$7:$A$56,$A30,'様式４-1'!N$7:N$56))</f>
        <v/>
      </c>
      <c r="AH30" s="193" t="str">
        <f>IF(A30="","",VLOOKUP(A30,'様式４-1'!$A$7:$AA$74,18,0)&amp;"")</f>
        <v/>
      </c>
      <c r="AI30" s="193" t="str">
        <f>IF(A30="","",SUMIF('様式４-1'!$A$7:$A$56,$A30,'様式４-1'!Y$7:Y$56))</f>
        <v/>
      </c>
      <c r="AJ30" s="193" t="str">
        <f>IF(A30="","",SUMIF('様式４-1'!$A$7:$A$56,$A30,'様式４-1'!Z$7:Z$56))</f>
        <v/>
      </c>
      <c r="AK30" s="164"/>
      <c r="AL30" s="244"/>
      <c r="AM30" s="245"/>
      <c r="AN30" s="245"/>
      <c r="AO30" s="247"/>
      <c r="AP30" s="247"/>
      <c r="AQ30" s="201"/>
      <c r="AR30" s="165" t="str">
        <f>IF(A30="","",SUM(AF30:AG30,AI30:AJ30,IF(AL30&lt;&gt;"",5,0),AO30,AP30,AK30,AQ30))</f>
        <v/>
      </c>
      <c r="AS30" s="196"/>
      <c r="AT30" s="197"/>
    </row>
    <row r="31" spans="1:46" s="16" customFormat="1" ht="33" customHeight="1">
      <c r="A31" s="224" t="str">
        <f>IF(B31&lt;&gt;"",COUNTIF($B$13:B31,"&lt;&gt;"),"")</f>
        <v/>
      </c>
      <c r="B31" s="221"/>
      <c r="C31" s="221"/>
      <c r="D31" s="221"/>
      <c r="E31" s="154"/>
      <c r="F31" s="154"/>
      <c r="G31" s="154"/>
      <c r="H31" s="221"/>
      <c r="I31" s="199"/>
      <c r="J31" s="189" t="str">
        <f>IF(A31="","",VLOOKUP($A31,'様式４-1'!$A$7:$E$56,4,FALSE))</f>
        <v/>
      </c>
      <c r="K31" s="189" t="str">
        <f>IF(A31="","",VLOOKUP($A31,'様式４-1'!$A$7:$E$56,5,FALSE))</f>
        <v/>
      </c>
      <c r="L31" s="154"/>
      <c r="M31" s="221"/>
      <c r="N31" s="154"/>
      <c r="O31" s="154"/>
      <c r="P31" s="154"/>
      <c r="Q31" s="221"/>
      <c r="R31" s="154"/>
      <c r="S31" s="47"/>
      <c r="T31" s="48"/>
      <c r="U31" s="48"/>
      <c r="V31" s="48"/>
      <c r="W31" s="149"/>
      <c r="X31" s="150"/>
      <c r="Y31" s="44"/>
      <c r="Z31" s="221"/>
      <c r="AA31" s="198"/>
      <c r="AB31" s="199"/>
      <c r="AC31" s="200"/>
      <c r="AD31" s="161"/>
      <c r="AE31" s="192" t="str">
        <f>IF(A31="","",VLOOKUP(A31,'様式４-1'!$A$7:$AA$74,6,0)&amp;"")</f>
        <v/>
      </c>
      <c r="AF31" s="193" t="str">
        <f>IF(A31="","",SUMIF('様式４-1'!$A$7:$A$56,$A31,'様式４-1'!M$7:M$56))</f>
        <v/>
      </c>
      <c r="AG31" s="193" t="str">
        <f>IF(A31="","",SUMIF('様式４-1'!$A$7:$A$56,$A31,'様式４-1'!N$7:N$56))</f>
        <v/>
      </c>
      <c r="AH31" s="193" t="str">
        <f>IF(A31="","",VLOOKUP(A31,'様式４-1'!$A$7:$AA$74,18,0)&amp;"")</f>
        <v/>
      </c>
      <c r="AI31" s="193" t="str">
        <f>IF(A31="","",SUMIF('様式４-1'!$A$7:$A$56,$A31,'様式４-1'!Y$7:Y$56))</f>
        <v/>
      </c>
      <c r="AJ31" s="193" t="str">
        <f>IF(A31="","",SUMIF('様式４-1'!$A$7:$A$56,$A31,'様式４-1'!Z$7:Z$56))</f>
        <v/>
      </c>
      <c r="AK31" s="164"/>
      <c r="AL31" s="244"/>
      <c r="AM31" s="245"/>
      <c r="AN31" s="245"/>
      <c r="AO31" s="247"/>
      <c r="AP31" s="247"/>
      <c r="AQ31" s="201"/>
      <c r="AR31" s="165" t="str">
        <f>IF(A31="","",SUM(AF31:AG31,AI31:AJ31,IF(AL31&lt;&gt;"",5,0),AO31,AP31,AK31,AQ31))</f>
        <v/>
      </c>
      <c r="AS31" s="196"/>
      <c r="AT31" s="197"/>
    </row>
    <row r="32" spans="1:46" s="16" customFormat="1" ht="33" customHeight="1">
      <c r="A32" s="224" t="str">
        <f>IF(B32&lt;&gt;"",COUNTIF($B$13:B32,"&lt;&gt;"),"")</f>
        <v/>
      </c>
      <c r="B32" s="221"/>
      <c r="C32" s="221"/>
      <c r="D32" s="221"/>
      <c r="E32" s="154"/>
      <c r="F32" s="154"/>
      <c r="G32" s="154"/>
      <c r="H32" s="221"/>
      <c r="I32" s="199"/>
      <c r="J32" s="189" t="str">
        <f>IF(A32="","",VLOOKUP($A32,'様式４-1'!$A$7:$E$56,4,FALSE))</f>
        <v/>
      </c>
      <c r="K32" s="189" t="str">
        <f>IF(A32="","",VLOOKUP($A32,'様式４-1'!$A$7:$E$56,5,FALSE))</f>
        <v/>
      </c>
      <c r="L32" s="154"/>
      <c r="M32" s="221"/>
      <c r="N32" s="154"/>
      <c r="O32" s="154"/>
      <c r="P32" s="154"/>
      <c r="Q32" s="221"/>
      <c r="R32" s="154"/>
      <c r="S32" s="47"/>
      <c r="T32" s="48"/>
      <c r="U32" s="48"/>
      <c r="V32" s="48"/>
      <c r="W32" s="149"/>
      <c r="X32" s="150"/>
      <c r="Y32" s="44"/>
      <c r="Z32" s="221"/>
      <c r="AA32" s="198"/>
      <c r="AB32" s="199"/>
      <c r="AC32" s="200"/>
      <c r="AD32" s="161"/>
      <c r="AE32" s="192" t="str">
        <f>IF(A32="","",VLOOKUP(A32,'様式４-1'!$A$7:$AA$74,6,0)&amp;"")</f>
        <v/>
      </c>
      <c r="AF32" s="193" t="str">
        <f>IF(A32="","",SUMIF('様式４-1'!$A$7:$A$56,$A32,'様式４-1'!M$7:M$56))</f>
        <v/>
      </c>
      <c r="AG32" s="193" t="str">
        <f>IF(A32="","",SUMIF('様式４-1'!$A$7:$A$56,$A32,'様式４-1'!N$7:N$56))</f>
        <v/>
      </c>
      <c r="AH32" s="193" t="str">
        <f>IF(A32="","",VLOOKUP(A32,'様式４-1'!$A$7:$AA$74,18,0)&amp;"")</f>
        <v/>
      </c>
      <c r="AI32" s="193" t="str">
        <f>IF(A32="","",SUMIF('様式４-1'!$A$7:$A$56,$A32,'様式４-1'!Y$7:Y$56))</f>
        <v/>
      </c>
      <c r="AJ32" s="193" t="str">
        <f>IF(A32="","",SUMIF('様式４-1'!$A$7:$A$56,$A32,'様式４-1'!Z$7:Z$56))</f>
        <v/>
      </c>
      <c r="AK32" s="164"/>
      <c r="AL32" s="244"/>
      <c r="AM32" s="245"/>
      <c r="AN32" s="245"/>
      <c r="AO32" s="247"/>
      <c r="AP32" s="247"/>
      <c r="AQ32" s="201"/>
      <c r="AR32" s="165" t="str">
        <f>IF(A32="","",SUM(AF32:AG32,AI32:AJ32,IF(AL32&lt;&gt;"",5,0),AO32,AP32,AK32,AQ32))</f>
        <v/>
      </c>
      <c r="AS32" s="196"/>
      <c r="AT32" s="197"/>
    </row>
    <row r="33" spans="1:46" s="16" customFormat="1" ht="33" customHeight="1">
      <c r="A33" s="224" t="str">
        <f>IF(B33&lt;&gt;"",COUNTIF($B$13:B33,"&lt;&gt;"),"")</f>
        <v/>
      </c>
      <c r="B33" s="221"/>
      <c r="C33" s="221"/>
      <c r="D33" s="221"/>
      <c r="E33" s="154"/>
      <c r="F33" s="154"/>
      <c r="G33" s="154"/>
      <c r="H33" s="221"/>
      <c r="I33" s="199"/>
      <c r="J33" s="189" t="str">
        <f>IF(A33="","",VLOOKUP($A33,'様式４-1'!$A$7:$E$56,4,FALSE))</f>
        <v/>
      </c>
      <c r="K33" s="189" t="str">
        <f>IF(A33="","",VLOOKUP($A33,'様式４-1'!$A$7:$E$56,5,FALSE))</f>
        <v/>
      </c>
      <c r="L33" s="154"/>
      <c r="M33" s="221"/>
      <c r="N33" s="154"/>
      <c r="O33" s="154"/>
      <c r="P33" s="154"/>
      <c r="Q33" s="221"/>
      <c r="R33" s="154"/>
      <c r="S33" s="47"/>
      <c r="T33" s="48"/>
      <c r="U33" s="48"/>
      <c r="V33" s="48"/>
      <c r="W33" s="149"/>
      <c r="X33" s="150"/>
      <c r="Y33" s="44"/>
      <c r="Z33" s="221"/>
      <c r="AA33" s="198"/>
      <c r="AB33" s="199"/>
      <c r="AC33" s="200"/>
      <c r="AD33" s="161"/>
      <c r="AE33" s="192" t="str">
        <f>IF(A33="","",VLOOKUP(A33,'様式４-1'!$A$7:$AA$74,6,0)&amp;"")</f>
        <v/>
      </c>
      <c r="AF33" s="193" t="str">
        <f>IF(A33="","",SUMIF('様式４-1'!$A$7:$A$56,$A33,'様式４-1'!M$7:M$56))</f>
        <v/>
      </c>
      <c r="AG33" s="193" t="str">
        <f>IF(A33="","",SUMIF('様式４-1'!$A$7:$A$56,$A33,'様式４-1'!N$7:N$56))</f>
        <v/>
      </c>
      <c r="AH33" s="193" t="str">
        <f>IF(A33="","",VLOOKUP(A33,'様式４-1'!$A$7:$AA$74,18,0)&amp;"")</f>
        <v/>
      </c>
      <c r="AI33" s="193" t="str">
        <f>IF(A33="","",SUMIF('様式４-1'!$A$7:$A$56,$A33,'様式４-1'!Y$7:Y$56))</f>
        <v/>
      </c>
      <c r="AJ33" s="193" t="str">
        <f>IF(A33="","",SUMIF('様式４-1'!$A$7:$A$56,$A33,'様式４-1'!Z$7:Z$56))</f>
        <v/>
      </c>
      <c r="AK33" s="164"/>
      <c r="AL33" s="244"/>
      <c r="AM33" s="245"/>
      <c r="AN33" s="245"/>
      <c r="AO33" s="247"/>
      <c r="AP33" s="247"/>
      <c r="AQ33" s="201"/>
      <c r="AR33" s="165" t="str">
        <f>IF(A33="","",SUM(AF33:AG33,AI33:AJ33,IF(AL33&lt;&gt;"",5,0),AO33,AP33,AK33,AQ33))</f>
        <v/>
      </c>
      <c r="AS33" s="196"/>
      <c r="AT33" s="197"/>
    </row>
    <row r="34" spans="1:46" s="16" customFormat="1" ht="33" customHeight="1">
      <c r="A34" s="224" t="str">
        <f>IF(B34&lt;&gt;"",COUNTIF($B$13:B34,"&lt;&gt;"),"")</f>
        <v/>
      </c>
      <c r="B34" s="221"/>
      <c r="C34" s="221"/>
      <c r="D34" s="221"/>
      <c r="E34" s="154"/>
      <c r="F34" s="154"/>
      <c r="G34" s="154"/>
      <c r="H34" s="221"/>
      <c r="I34" s="199"/>
      <c r="J34" s="189" t="str">
        <f>IF(A34="","",VLOOKUP($A34,'様式４-1'!$A$7:$E$56,4,FALSE))</f>
        <v/>
      </c>
      <c r="K34" s="189" t="str">
        <f>IF(A34="","",VLOOKUP($A34,'様式４-1'!$A$7:$E$56,5,FALSE))</f>
        <v/>
      </c>
      <c r="L34" s="154"/>
      <c r="M34" s="221"/>
      <c r="N34" s="154"/>
      <c r="O34" s="154"/>
      <c r="P34" s="154"/>
      <c r="Q34" s="221"/>
      <c r="R34" s="154"/>
      <c r="S34" s="47"/>
      <c r="T34" s="48"/>
      <c r="U34" s="48"/>
      <c r="V34" s="48"/>
      <c r="W34" s="149"/>
      <c r="X34" s="150"/>
      <c r="Y34" s="44"/>
      <c r="Z34" s="221"/>
      <c r="AA34" s="198"/>
      <c r="AB34" s="199"/>
      <c r="AC34" s="200"/>
      <c r="AD34" s="161"/>
      <c r="AE34" s="192" t="str">
        <f>IF(A34="","",VLOOKUP(A34,'様式４-1'!$A$7:$AA$74,6,0)&amp;"")</f>
        <v/>
      </c>
      <c r="AF34" s="193" t="str">
        <f>IF(A34="","",SUMIF('様式４-1'!$A$7:$A$56,$A34,'様式４-1'!M$7:M$56))</f>
        <v/>
      </c>
      <c r="AG34" s="193" t="str">
        <f>IF(A34="","",SUMIF('様式４-1'!$A$7:$A$56,$A34,'様式４-1'!N$7:N$56))</f>
        <v/>
      </c>
      <c r="AH34" s="193" t="str">
        <f>IF(A34="","",VLOOKUP(A34,'様式４-1'!$A$7:$AA$74,18,0)&amp;"")</f>
        <v/>
      </c>
      <c r="AI34" s="193" t="str">
        <f>IF(A34="","",SUMIF('様式４-1'!$A$7:$A$56,$A34,'様式４-1'!Y$7:Y$56))</f>
        <v/>
      </c>
      <c r="AJ34" s="193" t="str">
        <f>IF(A34="","",SUMIF('様式４-1'!$A$7:$A$56,$A34,'様式４-1'!Z$7:Z$56))</f>
        <v/>
      </c>
      <c r="AK34" s="164"/>
      <c r="AL34" s="244"/>
      <c r="AM34" s="245"/>
      <c r="AN34" s="245"/>
      <c r="AO34" s="247"/>
      <c r="AP34" s="247"/>
      <c r="AQ34" s="201"/>
      <c r="AR34" s="165" t="str">
        <f>IF(A34="","",SUM(AF34:AG34,AI34:AJ34,IF(AL34&lt;&gt;"",5,0),AO34,AP34,AK34,AQ34))</f>
        <v/>
      </c>
      <c r="AS34" s="196"/>
      <c r="AT34" s="197"/>
    </row>
    <row r="35" spans="1:46" s="16" customFormat="1" ht="33" customHeight="1">
      <c r="A35" s="224" t="str">
        <f>IF(B35&lt;&gt;"",COUNTIF($B$13:B35,"&lt;&gt;"),"")</f>
        <v/>
      </c>
      <c r="B35" s="221"/>
      <c r="C35" s="221"/>
      <c r="D35" s="221"/>
      <c r="E35" s="154"/>
      <c r="F35" s="154"/>
      <c r="G35" s="154"/>
      <c r="H35" s="221"/>
      <c r="I35" s="199"/>
      <c r="J35" s="189" t="str">
        <f>IF(A35="","",VLOOKUP($A35,'様式４-1'!$A$7:$E$56,4,FALSE))</f>
        <v/>
      </c>
      <c r="K35" s="189" t="str">
        <f>IF(A35="","",VLOOKUP($A35,'様式４-1'!$A$7:$E$56,5,FALSE))</f>
        <v/>
      </c>
      <c r="L35" s="154"/>
      <c r="M35" s="221"/>
      <c r="N35" s="154"/>
      <c r="O35" s="154"/>
      <c r="P35" s="154"/>
      <c r="Q35" s="221"/>
      <c r="R35" s="154"/>
      <c r="S35" s="47"/>
      <c r="T35" s="48"/>
      <c r="U35" s="48"/>
      <c r="V35" s="48"/>
      <c r="W35" s="149"/>
      <c r="X35" s="150"/>
      <c r="Y35" s="44"/>
      <c r="Z35" s="221"/>
      <c r="AA35" s="198"/>
      <c r="AB35" s="199"/>
      <c r="AC35" s="200"/>
      <c r="AD35" s="161"/>
      <c r="AE35" s="192" t="str">
        <f>IF(A35="","",VLOOKUP(A35,'様式４-1'!$A$7:$AA$74,6,0)&amp;"")</f>
        <v/>
      </c>
      <c r="AF35" s="193" t="str">
        <f>IF(A35="","",SUMIF('様式４-1'!$A$7:$A$56,$A35,'様式４-1'!M$7:M$56))</f>
        <v/>
      </c>
      <c r="AG35" s="193" t="str">
        <f>IF(A35="","",SUMIF('様式４-1'!$A$7:$A$56,$A35,'様式４-1'!N$7:N$56))</f>
        <v/>
      </c>
      <c r="AH35" s="193" t="str">
        <f>IF(A35="","",VLOOKUP(A35,'様式４-1'!$A$7:$AA$74,18,0)&amp;"")</f>
        <v/>
      </c>
      <c r="AI35" s="193" t="str">
        <f>IF(A35="","",SUMIF('様式４-1'!$A$7:$A$56,$A35,'様式４-1'!Y$7:Y$56))</f>
        <v/>
      </c>
      <c r="AJ35" s="193" t="str">
        <f>IF(A35="","",SUMIF('様式４-1'!$A$7:$A$56,$A35,'様式４-1'!Z$7:Z$56))</f>
        <v/>
      </c>
      <c r="AK35" s="164"/>
      <c r="AL35" s="244"/>
      <c r="AM35" s="245"/>
      <c r="AN35" s="245"/>
      <c r="AO35" s="247"/>
      <c r="AP35" s="247"/>
      <c r="AQ35" s="201"/>
      <c r="AR35" s="165" t="str">
        <f>IF(A35="","",SUM(AF35:AG35,AI35:AJ35,IF(AL35&lt;&gt;"",5,0),AO35,AP35,AK35,AQ35))</f>
        <v/>
      </c>
      <c r="AS35" s="196"/>
      <c r="AT35" s="197"/>
    </row>
    <row r="36" spans="1:46" s="16" customFormat="1" ht="33" customHeight="1">
      <c r="A36" s="224" t="str">
        <f>IF(B36&lt;&gt;"",COUNTIF($B$13:B36,"&lt;&gt;"),"")</f>
        <v/>
      </c>
      <c r="B36" s="221"/>
      <c r="C36" s="221"/>
      <c r="D36" s="221"/>
      <c r="E36" s="154"/>
      <c r="F36" s="154"/>
      <c r="G36" s="154"/>
      <c r="H36" s="221"/>
      <c r="I36" s="199"/>
      <c r="J36" s="189" t="str">
        <f>IF(A36="","",VLOOKUP($A36,'様式４-1'!$A$7:$E$56,4,FALSE))</f>
        <v/>
      </c>
      <c r="K36" s="189" t="str">
        <f>IF(A36="","",VLOOKUP($A36,'様式４-1'!$A$7:$E$56,5,FALSE))</f>
        <v/>
      </c>
      <c r="L36" s="154"/>
      <c r="M36" s="221"/>
      <c r="N36" s="154"/>
      <c r="O36" s="154"/>
      <c r="P36" s="154"/>
      <c r="Q36" s="221"/>
      <c r="R36" s="154"/>
      <c r="S36" s="47"/>
      <c r="T36" s="48"/>
      <c r="U36" s="48"/>
      <c r="V36" s="48"/>
      <c r="W36" s="149"/>
      <c r="X36" s="150"/>
      <c r="Y36" s="44"/>
      <c r="Z36" s="221"/>
      <c r="AA36" s="198"/>
      <c r="AB36" s="199"/>
      <c r="AC36" s="200"/>
      <c r="AD36" s="161"/>
      <c r="AE36" s="192" t="str">
        <f>IF(A36="","",VLOOKUP(A36,'様式４-1'!$A$7:$AA$74,6,0)&amp;"")</f>
        <v/>
      </c>
      <c r="AF36" s="193" t="str">
        <f>IF(A36="","",SUMIF('様式４-1'!$A$7:$A$56,$A36,'様式４-1'!M$7:M$56))</f>
        <v/>
      </c>
      <c r="AG36" s="193" t="str">
        <f>IF(A36="","",SUMIF('様式４-1'!$A$7:$A$56,$A36,'様式４-1'!N$7:N$56))</f>
        <v/>
      </c>
      <c r="AH36" s="193" t="str">
        <f>IF(A36="","",VLOOKUP(A36,'様式４-1'!$A$7:$AA$74,18,0)&amp;"")</f>
        <v/>
      </c>
      <c r="AI36" s="193" t="str">
        <f>IF(A36="","",SUMIF('様式４-1'!$A$7:$A$56,$A36,'様式４-1'!Y$7:Y$56))</f>
        <v/>
      </c>
      <c r="AJ36" s="193" t="str">
        <f>IF(A36="","",SUMIF('様式４-1'!$A$7:$A$56,$A36,'様式４-1'!Z$7:Z$56))</f>
        <v/>
      </c>
      <c r="AK36" s="164"/>
      <c r="AL36" s="244"/>
      <c r="AM36" s="245"/>
      <c r="AN36" s="245"/>
      <c r="AO36" s="247"/>
      <c r="AP36" s="247"/>
      <c r="AQ36" s="201"/>
      <c r="AR36" s="165" t="str">
        <f>IF(A36="","",SUM(AF36:AG36,AI36:AJ36,IF(AL36&lt;&gt;"",5,0),AO36,AP36,AK36,AQ36))</f>
        <v/>
      </c>
      <c r="AS36" s="196"/>
      <c r="AT36" s="197"/>
    </row>
    <row r="37" spans="1:46" s="16" customFormat="1" ht="33" customHeight="1">
      <c r="A37" s="224" t="str">
        <f>IF(B37&lt;&gt;"",COUNTIF($B$13:B37,"&lt;&gt;"),"")</f>
        <v/>
      </c>
      <c r="B37" s="221"/>
      <c r="C37" s="221"/>
      <c r="D37" s="221"/>
      <c r="E37" s="154"/>
      <c r="F37" s="154"/>
      <c r="G37" s="154"/>
      <c r="H37" s="221"/>
      <c r="I37" s="199"/>
      <c r="J37" s="189" t="str">
        <f>IF(A37="","",VLOOKUP($A37,'様式４-1'!$A$7:$E$56,4,FALSE))</f>
        <v/>
      </c>
      <c r="K37" s="189" t="str">
        <f>IF(A37="","",VLOOKUP($A37,'様式４-1'!$A$7:$E$56,5,FALSE))</f>
        <v/>
      </c>
      <c r="L37" s="154"/>
      <c r="M37" s="221"/>
      <c r="N37" s="154"/>
      <c r="O37" s="154"/>
      <c r="P37" s="154"/>
      <c r="Q37" s="221"/>
      <c r="R37" s="154"/>
      <c r="S37" s="47"/>
      <c r="T37" s="48"/>
      <c r="U37" s="48"/>
      <c r="V37" s="48"/>
      <c r="W37" s="149"/>
      <c r="X37" s="150"/>
      <c r="Y37" s="44"/>
      <c r="Z37" s="221"/>
      <c r="AA37" s="198"/>
      <c r="AB37" s="199"/>
      <c r="AC37" s="200"/>
      <c r="AD37" s="161"/>
      <c r="AE37" s="192" t="str">
        <f>IF(A37="","",VLOOKUP(A37,'様式４-1'!$A$7:$AA$74,6,0)&amp;"")</f>
        <v/>
      </c>
      <c r="AF37" s="193" t="str">
        <f>IF(A37="","",SUMIF('様式４-1'!$A$7:$A$56,$A37,'様式４-1'!M$7:M$56))</f>
        <v/>
      </c>
      <c r="AG37" s="193" t="str">
        <f>IF(A37="","",SUMIF('様式４-1'!$A$7:$A$56,$A37,'様式４-1'!N$7:N$56))</f>
        <v/>
      </c>
      <c r="AH37" s="193" t="str">
        <f>IF(A37="","",VLOOKUP(A37,'様式４-1'!$A$7:$AA$74,18,0)&amp;"")</f>
        <v/>
      </c>
      <c r="AI37" s="193" t="str">
        <f>IF(A37="","",SUMIF('様式４-1'!$A$7:$A$56,$A37,'様式４-1'!Y$7:Y$56))</f>
        <v/>
      </c>
      <c r="AJ37" s="193" t="str">
        <f>IF(A37="","",SUMIF('様式４-1'!$A$7:$A$56,$A37,'様式４-1'!Z$7:Z$56))</f>
        <v/>
      </c>
      <c r="AK37" s="164"/>
      <c r="AL37" s="244"/>
      <c r="AM37" s="245"/>
      <c r="AN37" s="245"/>
      <c r="AO37" s="247"/>
      <c r="AP37" s="247"/>
      <c r="AQ37" s="201"/>
      <c r="AR37" s="165" t="str">
        <f>IF(A37="","",SUM(AF37:AG37,AI37:AJ37,IF(AL37&lt;&gt;"",5,0),AO37,AP37,AK37,AQ37))</f>
        <v/>
      </c>
      <c r="AS37" s="196"/>
      <c r="AT37" s="197"/>
    </row>
    <row r="38" spans="1:46" s="16" customFormat="1" ht="33" customHeight="1">
      <c r="A38" s="224" t="str">
        <f>IF(B38&lt;&gt;"",COUNTIF($B$13:B38,"&lt;&gt;"),"")</f>
        <v/>
      </c>
      <c r="B38" s="221"/>
      <c r="C38" s="221"/>
      <c r="D38" s="221"/>
      <c r="E38" s="154"/>
      <c r="F38" s="154"/>
      <c r="G38" s="154"/>
      <c r="H38" s="221"/>
      <c r="I38" s="199"/>
      <c r="J38" s="189" t="str">
        <f>IF(A38="","",VLOOKUP($A38,'様式４-1'!$A$7:$E$56,4,FALSE))</f>
        <v/>
      </c>
      <c r="K38" s="189" t="str">
        <f>IF(A38="","",VLOOKUP($A38,'様式４-1'!$A$7:$E$56,5,FALSE))</f>
        <v/>
      </c>
      <c r="L38" s="154"/>
      <c r="M38" s="221"/>
      <c r="N38" s="154"/>
      <c r="O38" s="154"/>
      <c r="P38" s="154"/>
      <c r="Q38" s="221"/>
      <c r="R38" s="154"/>
      <c r="S38" s="47"/>
      <c r="T38" s="48"/>
      <c r="U38" s="48"/>
      <c r="V38" s="48"/>
      <c r="W38" s="149"/>
      <c r="X38" s="150"/>
      <c r="Y38" s="44"/>
      <c r="Z38" s="221"/>
      <c r="AA38" s="198"/>
      <c r="AB38" s="199"/>
      <c r="AC38" s="200"/>
      <c r="AD38" s="161"/>
      <c r="AE38" s="192" t="str">
        <f>IF(A38="","",VLOOKUP(A38,'様式４-1'!$A$7:$AA$74,6,0)&amp;"")</f>
        <v/>
      </c>
      <c r="AF38" s="193" t="str">
        <f>IF(A38="","",SUMIF('様式４-1'!$A$7:$A$56,$A38,'様式４-1'!M$7:M$56))</f>
        <v/>
      </c>
      <c r="AG38" s="193" t="str">
        <f>IF(A38="","",SUMIF('様式４-1'!$A$7:$A$56,$A38,'様式４-1'!N$7:N$56))</f>
        <v/>
      </c>
      <c r="AH38" s="193" t="str">
        <f>IF(A38="","",VLOOKUP(A38,'様式４-1'!$A$7:$AA$74,18,0)&amp;"")</f>
        <v/>
      </c>
      <c r="AI38" s="193" t="str">
        <f>IF(A38="","",SUMIF('様式４-1'!$A$7:$A$56,$A38,'様式４-1'!Y$7:Y$56))</f>
        <v/>
      </c>
      <c r="AJ38" s="193" t="str">
        <f>IF(A38="","",SUMIF('様式４-1'!$A$7:$A$56,$A38,'様式４-1'!Z$7:Z$56))</f>
        <v/>
      </c>
      <c r="AK38" s="164"/>
      <c r="AL38" s="244"/>
      <c r="AM38" s="245"/>
      <c r="AN38" s="245"/>
      <c r="AO38" s="247"/>
      <c r="AP38" s="247"/>
      <c r="AQ38" s="201"/>
      <c r="AR38" s="165" t="str">
        <f>IF(A38="","",SUM(AF38:AG38,AI38:AJ38,IF(AL38&lt;&gt;"",5,0),AO38,AP38,AK38,AQ38))</f>
        <v/>
      </c>
      <c r="AS38" s="196"/>
      <c r="AT38" s="197"/>
    </row>
    <row r="39" spans="1:46" s="16" customFormat="1" ht="33" customHeight="1">
      <c r="A39" s="224" t="str">
        <f>IF(B39&lt;&gt;"",COUNTIF($B$13:B39,"&lt;&gt;"),"")</f>
        <v/>
      </c>
      <c r="B39" s="221"/>
      <c r="C39" s="221"/>
      <c r="D39" s="221"/>
      <c r="E39" s="154"/>
      <c r="F39" s="154"/>
      <c r="G39" s="154"/>
      <c r="H39" s="221"/>
      <c r="I39" s="199"/>
      <c r="J39" s="189" t="str">
        <f>IF(A39="","",VLOOKUP($A39,'様式４-1'!$A$7:$E$56,4,FALSE))</f>
        <v/>
      </c>
      <c r="K39" s="189" t="str">
        <f>IF(A39="","",VLOOKUP($A39,'様式４-1'!$A$7:$E$56,5,FALSE))</f>
        <v/>
      </c>
      <c r="L39" s="154"/>
      <c r="M39" s="221"/>
      <c r="N39" s="154"/>
      <c r="O39" s="154"/>
      <c r="P39" s="154"/>
      <c r="Q39" s="221"/>
      <c r="R39" s="154"/>
      <c r="S39" s="47"/>
      <c r="T39" s="48"/>
      <c r="U39" s="48"/>
      <c r="V39" s="48"/>
      <c r="W39" s="149"/>
      <c r="X39" s="150"/>
      <c r="Y39" s="44"/>
      <c r="Z39" s="221"/>
      <c r="AA39" s="198"/>
      <c r="AB39" s="199"/>
      <c r="AC39" s="200"/>
      <c r="AD39" s="161"/>
      <c r="AE39" s="192" t="str">
        <f>IF(A39="","",VLOOKUP(A39,'様式４-1'!$A$7:$AA$74,6,0)&amp;"")</f>
        <v/>
      </c>
      <c r="AF39" s="193" t="str">
        <f>IF(A39="","",SUMIF('様式４-1'!$A$7:$A$56,$A39,'様式４-1'!M$7:M$56))</f>
        <v/>
      </c>
      <c r="AG39" s="193" t="str">
        <f>IF(A39="","",SUMIF('様式４-1'!$A$7:$A$56,$A39,'様式４-1'!N$7:N$56))</f>
        <v/>
      </c>
      <c r="AH39" s="193" t="str">
        <f>IF(A39="","",VLOOKUP(A39,'様式４-1'!$A$7:$AA$74,18,0)&amp;"")</f>
        <v/>
      </c>
      <c r="AI39" s="193" t="str">
        <f>IF(A39="","",SUMIF('様式４-1'!$A$7:$A$56,$A39,'様式４-1'!Y$7:Y$56))</f>
        <v/>
      </c>
      <c r="AJ39" s="193" t="str">
        <f>IF(A39="","",SUMIF('様式４-1'!$A$7:$A$56,$A39,'様式４-1'!Z$7:Z$56))</f>
        <v/>
      </c>
      <c r="AK39" s="164"/>
      <c r="AL39" s="244"/>
      <c r="AM39" s="245"/>
      <c r="AN39" s="245"/>
      <c r="AO39" s="247"/>
      <c r="AP39" s="247"/>
      <c r="AQ39" s="201"/>
      <c r="AR39" s="165" t="str">
        <f>IF(A39="","",SUM(AF39:AG39,AI39:AJ39,IF(AL39&lt;&gt;"",5,0),AO39,AP39,AK39,AQ39))</f>
        <v/>
      </c>
      <c r="AS39" s="196"/>
      <c r="AT39" s="197"/>
    </row>
    <row r="40" spans="1:46" s="16" customFormat="1" ht="33" customHeight="1">
      <c r="A40" s="224" t="str">
        <f>IF(B40&lt;&gt;"",COUNTIF($B$13:B40,"&lt;&gt;"),"")</f>
        <v/>
      </c>
      <c r="B40" s="221"/>
      <c r="C40" s="221"/>
      <c r="D40" s="221"/>
      <c r="E40" s="154"/>
      <c r="F40" s="154"/>
      <c r="G40" s="154"/>
      <c r="H40" s="221"/>
      <c r="I40" s="199"/>
      <c r="J40" s="189" t="str">
        <f>IF(A40="","",VLOOKUP($A40,'様式４-1'!$A$7:$E$56,4,FALSE))</f>
        <v/>
      </c>
      <c r="K40" s="189" t="str">
        <f>IF(A40="","",VLOOKUP($A40,'様式４-1'!$A$7:$E$56,5,FALSE))</f>
        <v/>
      </c>
      <c r="L40" s="154"/>
      <c r="M40" s="221"/>
      <c r="N40" s="154"/>
      <c r="O40" s="154"/>
      <c r="P40" s="154"/>
      <c r="Q40" s="221"/>
      <c r="R40" s="154"/>
      <c r="S40" s="47"/>
      <c r="T40" s="48"/>
      <c r="U40" s="48"/>
      <c r="V40" s="48"/>
      <c r="W40" s="149"/>
      <c r="X40" s="150"/>
      <c r="Y40" s="44"/>
      <c r="Z40" s="221"/>
      <c r="AA40" s="198"/>
      <c r="AB40" s="199"/>
      <c r="AC40" s="200"/>
      <c r="AD40" s="161"/>
      <c r="AE40" s="192" t="str">
        <f>IF(A40="","",VLOOKUP(A40,'様式４-1'!$A$7:$AA$74,6,0)&amp;"")</f>
        <v/>
      </c>
      <c r="AF40" s="193" t="str">
        <f>IF(A40="","",SUMIF('様式４-1'!$A$7:$A$56,$A40,'様式４-1'!M$7:M$56))</f>
        <v/>
      </c>
      <c r="AG40" s="193" t="str">
        <f>IF(A40="","",SUMIF('様式４-1'!$A$7:$A$56,$A40,'様式４-1'!N$7:N$56))</f>
        <v/>
      </c>
      <c r="AH40" s="193" t="str">
        <f>IF(A40="","",VLOOKUP(A40,'様式４-1'!$A$7:$AA$74,18,0)&amp;"")</f>
        <v/>
      </c>
      <c r="AI40" s="193" t="str">
        <f>IF(A40="","",SUMIF('様式４-1'!$A$7:$A$56,$A40,'様式４-1'!Y$7:Y$56))</f>
        <v/>
      </c>
      <c r="AJ40" s="193" t="str">
        <f>IF(A40="","",SUMIF('様式４-1'!$A$7:$A$56,$A40,'様式４-1'!Z$7:Z$56))</f>
        <v/>
      </c>
      <c r="AK40" s="164"/>
      <c r="AL40" s="244"/>
      <c r="AM40" s="245"/>
      <c r="AN40" s="245"/>
      <c r="AO40" s="247"/>
      <c r="AP40" s="247"/>
      <c r="AQ40" s="201"/>
      <c r="AR40" s="165" t="str">
        <f>IF(A40="","",SUM(AF40:AG40,AI40:AJ40,IF(AL40&lt;&gt;"",5,0),AO40,AP40,AK40,AQ40))</f>
        <v/>
      </c>
      <c r="AS40" s="196"/>
      <c r="AT40" s="197"/>
    </row>
    <row r="41" spans="1:46" s="16" customFormat="1" ht="33" customHeight="1">
      <c r="A41" s="224" t="str">
        <f>IF(B41&lt;&gt;"",COUNTIF($B$13:B41,"&lt;&gt;"),"")</f>
        <v/>
      </c>
      <c r="B41" s="221"/>
      <c r="C41" s="221"/>
      <c r="D41" s="221"/>
      <c r="E41" s="154"/>
      <c r="F41" s="154"/>
      <c r="G41" s="154"/>
      <c r="H41" s="221"/>
      <c r="I41" s="199"/>
      <c r="J41" s="189" t="str">
        <f>IF(A41="","",VLOOKUP($A41,'様式４-1'!$A$7:$E$56,4,FALSE))</f>
        <v/>
      </c>
      <c r="K41" s="189" t="str">
        <f>IF(A41="","",VLOOKUP($A41,'様式４-1'!$A$7:$E$56,5,FALSE))</f>
        <v/>
      </c>
      <c r="L41" s="154"/>
      <c r="M41" s="221"/>
      <c r="N41" s="154"/>
      <c r="O41" s="154"/>
      <c r="P41" s="154"/>
      <c r="Q41" s="221"/>
      <c r="R41" s="154"/>
      <c r="S41" s="47"/>
      <c r="T41" s="48"/>
      <c r="U41" s="48"/>
      <c r="V41" s="48"/>
      <c r="W41" s="149"/>
      <c r="X41" s="150"/>
      <c r="Y41" s="44"/>
      <c r="Z41" s="221"/>
      <c r="AA41" s="198"/>
      <c r="AB41" s="199"/>
      <c r="AC41" s="200"/>
      <c r="AD41" s="161"/>
      <c r="AE41" s="192" t="str">
        <f>IF(A41="","",VLOOKUP(A41,'様式４-1'!$A$7:$AA$74,6,0)&amp;"")</f>
        <v/>
      </c>
      <c r="AF41" s="193" t="str">
        <f>IF(A41="","",SUMIF('様式４-1'!$A$7:$A$56,$A41,'様式４-1'!M$7:M$56))</f>
        <v/>
      </c>
      <c r="AG41" s="193" t="str">
        <f>IF(A41="","",SUMIF('様式４-1'!$A$7:$A$56,$A41,'様式４-1'!N$7:N$56))</f>
        <v/>
      </c>
      <c r="AH41" s="193" t="str">
        <f>IF(A41="","",VLOOKUP(A41,'様式４-1'!$A$7:$AA$74,18,0)&amp;"")</f>
        <v/>
      </c>
      <c r="AI41" s="193" t="str">
        <f>IF(A41="","",SUMIF('様式４-1'!$A$7:$A$56,$A41,'様式４-1'!Y$7:Y$56))</f>
        <v/>
      </c>
      <c r="AJ41" s="193" t="str">
        <f>IF(A41="","",SUMIF('様式４-1'!$A$7:$A$56,$A41,'様式４-1'!Z$7:Z$56))</f>
        <v/>
      </c>
      <c r="AK41" s="164"/>
      <c r="AL41" s="244"/>
      <c r="AM41" s="245"/>
      <c r="AN41" s="245"/>
      <c r="AO41" s="247"/>
      <c r="AP41" s="247"/>
      <c r="AQ41" s="201"/>
      <c r="AR41" s="165" t="str">
        <f>IF(A41="","",SUM(AF41:AG41,AI41:AJ41,IF(AL41&lt;&gt;"",5,0),AO41,AP41,AK41,AQ41))</f>
        <v/>
      </c>
      <c r="AS41" s="196"/>
      <c r="AT41" s="197"/>
    </row>
    <row r="42" spans="1:46" s="16" customFormat="1" ht="33" customHeight="1">
      <c r="A42" s="224" t="str">
        <f>IF(B42&lt;&gt;"",COUNTIF($B$13:B42,"&lt;&gt;"),"")</f>
        <v/>
      </c>
      <c r="B42" s="221"/>
      <c r="C42" s="221"/>
      <c r="D42" s="221"/>
      <c r="E42" s="154"/>
      <c r="F42" s="154"/>
      <c r="G42" s="154"/>
      <c r="H42" s="221"/>
      <c r="I42" s="199"/>
      <c r="J42" s="189" t="str">
        <f>IF(A42="","",VLOOKUP($A42,'様式４-1'!$A$7:$E$56,4,FALSE))</f>
        <v/>
      </c>
      <c r="K42" s="189" t="str">
        <f>IF(A42="","",VLOOKUP($A42,'様式４-1'!$A$7:$E$56,5,FALSE))</f>
        <v/>
      </c>
      <c r="L42" s="154"/>
      <c r="M42" s="221"/>
      <c r="N42" s="154"/>
      <c r="O42" s="154"/>
      <c r="P42" s="154"/>
      <c r="Q42" s="221"/>
      <c r="R42" s="154"/>
      <c r="S42" s="47"/>
      <c r="T42" s="48"/>
      <c r="U42" s="48"/>
      <c r="V42" s="48"/>
      <c r="W42" s="149"/>
      <c r="X42" s="150"/>
      <c r="Y42" s="44"/>
      <c r="Z42" s="221"/>
      <c r="AA42" s="198"/>
      <c r="AB42" s="199"/>
      <c r="AC42" s="200"/>
      <c r="AD42" s="161"/>
      <c r="AE42" s="192" t="str">
        <f>IF(A42="","",VLOOKUP(A42,'様式４-1'!$A$7:$AA$74,6,0)&amp;"")</f>
        <v/>
      </c>
      <c r="AF42" s="193" t="str">
        <f>IF(A42="","",SUMIF('様式４-1'!$A$7:$A$56,$A42,'様式４-1'!M$7:M$56))</f>
        <v/>
      </c>
      <c r="AG42" s="193" t="str">
        <f>IF(A42="","",SUMIF('様式４-1'!$A$7:$A$56,$A42,'様式４-1'!N$7:N$56))</f>
        <v/>
      </c>
      <c r="AH42" s="193" t="str">
        <f>IF(A42="","",VLOOKUP(A42,'様式４-1'!$A$7:$AA$74,18,0)&amp;"")</f>
        <v/>
      </c>
      <c r="AI42" s="193" t="str">
        <f>IF(A42="","",SUMIF('様式４-1'!$A$7:$A$56,$A42,'様式４-1'!Y$7:Y$56))</f>
        <v/>
      </c>
      <c r="AJ42" s="193" t="str">
        <f>IF(A42="","",SUMIF('様式４-1'!$A$7:$A$56,$A42,'様式４-1'!Z$7:Z$56))</f>
        <v/>
      </c>
      <c r="AK42" s="164"/>
      <c r="AL42" s="244"/>
      <c r="AM42" s="245"/>
      <c r="AN42" s="245"/>
      <c r="AO42" s="247"/>
      <c r="AP42" s="247"/>
      <c r="AQ42" s="201"/>
      <c r="AR42" s="165" t="str">
        <f>IF(A42="","",SUM(AF42:AG42,AI42:AJ42,IF(AL42&lt;&gt;"",5,0),AO42,AP42,AK42,AQ42))</f>
        <v/>
      </c>
      <c r="AS42" s="196"/>
      <c r="AT42" s="197"/>
    </row>
    <row r="43" spans="1:46" s="16" customFormat="1" ht="33" customHeight="1">
      <c r="A43" s="224" t="str">
        <f>IF(B43&lt;&gt;"",COUNTIF($B$13:B43,"&lt;&gt;"),"")</f>
        <v/>
      </c>
      <c r="B43" s="221"/>
      <c r="C43" s="221"/>
      <c r="D43" s="221"/>
      <c r="E43" s="154"/>
      <c r="F43" s="154"/>
      <c r="G43" s="154"/>
      <c r="H43" s="221"/>
      <c r="I43" s="199"/>
      <c r="J43" s="189" t="str">
        <f>IF(A43="","",VLOOKUP($A43,'様式４-1'!$A$7:$E$56,4,FALSE))</f>
        <v/>
      </c>
      <c r="K43" s="189" t="str">
        <f>IF(A43="","",VLOOKUP($A43,'様式４-1'!$A$7:$E$56,5,FALSE))</f>
        <v/>
      </c>
      <c r="L43" s="154"/>
      <c r="M43" s="221"/>
      <c r="N43" s="154"/>
      <c r="O43" s="154"/>
      <c r="P43" s="154"/>
      <c r="Q43" s="221"/>
      <c r="R43" s="154"/>
      <c r="S43" s="47"/>
      <c r="T43" s="48"/>
      <c r="U43" s="48"/>
      <c r="V43" s="48"/>
      <c r="W43" s="149"/>
      <c r="X43" s="150"/>
      <c r="Y43" s="44"/>
      <c r="Z43" s="221"/>
      <c r="AA43" s="198"/>
      <c r="AB43" s="199"/>
      <c r="AC43" s="200"/>
      <c r="AD43" s="161"/>
      <c r="AE43" s="192" t="str">
        <f>IF(A43="","",VLOOKUP(A43,'様式４-1'!$A$7:$AA$74,6,0)&amp;"")</f>
        <v/>
      </c>
      <c r="AF43" s="193" t="str">
        <f>IF(A43="","",SUMIF('様式４-1'!$A$7:$A$56,$A43,'様式４-1'!M$7:M$56))</f>
        <v/>
      </c>
      <c r="AG43" s="193" t="str">
        <f>IF(A43="","",SUMIF('様式４-1'!$A$7:$A$56,$A43,'様式４-1'!N$7:N$56))</f>
        <v/>
      </c>
      <c r="AH43" s="193" t="str">
        <f>IF(A43="","",VLOOKUP(A43,'様式４-1'!$A$7:$AA$74,18,0)&amp;"")</f>
        <v/>
      </c>
      <c r="AI43" s="193" t="str">
        <f>IF(A43="","",SUMIF('様式４-1'!$A$7:$A$56,$A43,'様式４-1'!Y$7:Y$56))</f>
        <v/>
      </c>
      <c r="AJ43" s="193" t="str">
        <f>IF(A43="","",SUMIF('様式４-1'!$A$7:$A$56,$A43,'様式４-1'!Z$7:Z$56))</f>
        <v/>
      </c>
      <c r="AK43" s="164"/>
      <c r="AL43" s="244"/>
      <c r="AM43" s="245"/>
      <c r="AN43" s="245"/>
      <c r="AO43" s="247"/>
      <c r="AP43" s="247"/>
      <c r="AQ43" s="201"/>
      <c r="AR43" s="165" t="str">
        <f>IF(A43="","",SUM(AF43:AG43,AI43:AJ43,IF(AL43&lt;&gt;"",5,0),AO43,AP43,AK43,AQ43))</f>
        <v/>
      </c>
      <c r="AS43" s="196"/>
      <c r="AT43" s="197"/>
    </row>
    <row r="44" spans="1:46" s="16" customFormat="1" ht="33" customHeight="1">
      <c r="A44" s="224" t="str">
        <f>IF(B44&lt;&gt;"",COUNTIF($B$13:B44,"&lt;&gt;"),"")</f>
        <v/>
      </c>
      <c r="B44" s="221"/>
      <c r="C44" s="221"/>
      <c r="D44" s="221"/>
      <c r="E44" s="154"/>
      <c r="F44" s="154"/>
      <c r="G44" s="154"/>
      <c r="H44" s="221"/>
      <c r="I44" s="199"/>
      <c r="J44" s="189" t="str">
        <f>IF(A44="","",VLOOKUP($A44,'様式４-1'!$A$7:$E$56,4,FALSE))</f>
        <v/>
      </c>
      <c r="K44" s="189" t="str">
        <f>IF(A44="","",VLOOKUP($A44,'様式４-1'!$A$7:$E$56,5,FALSE))</f>
        <v/>
      </c>
      <c r="L44" s="154"/>
      <c r="M44" s="221"/>
      <c r="N44" s="154"/>
      <c r="O44" s="154"/>
      <c r="P44" s="154"/>
      <c r="Q44" s="221"/>
      <c r="R44" s="154"/>
      <c r="S44" s="47"/>
      <c r="T44" s="48"/>
      <c r="U44" s="48"/>
      <c r="V44" s="48"/>
      <c r="W44" s="149"/>
      <c r="X44" s="150"/>
      <c r="Y44" s="44"/>
      <c r="Z44" s="221"/>
      <c r="AA44" s="198"/>
      <c r="AB44" s="199"/>
      <c r="AC44" s="200"/>
      <c r="AD44" s="161"/>
      <c r="AE44" s="192" t="str">
        <f>IF(A44="","",VLOOKUP(A44,'様式４-1'!$A$7:$AA$74,6,0)&amp;"")</f>
        <v/>
      </c>
      <c r="AF44" s="193" t="str">
        <f>IF(A44="","",SUMIF('様式４-1'!$A$7:$A$56,$A44,'様式４-1'!M$7:M$56))</f>
        <v/>
      </c>
      <c r="AG44" s="193" t="str">
        <f>IF(A44="","",SUMIF('様式４-1'!$A$7:$A$56,$A44,'様式４-1'!N$7:N$56))</f>
        <v/>
      </c>
      <c r="AH44" s="193" t="str">
        <f>IF(A44="","",VLOOKUP(A44,'様式４-1'!$A$7:$AA$74,18,0)&amp;"")</f>
        <v/>
      </c>
      <c r="AI44" s="193" t="str">
        <f>IF(A44="","",SUMIF('様式４-1'!$A$7:$A$56,$A44,'様式４-1'!Y$7:Y$56))</f>
        <v/>
      </c>
      <c r="AJ44" s="193" t="str">
        <f>IF(A44="","",SUMIF('様式４-1'!$A$7:$A$56,$A44,'様式４-1'!Z$7:Z$56))</f>
        <v/>
      </c>
      <c r="AK44" s="164"/>
      <c r="AL44" s="244"/>
      <c r="AM44" s="245"/>
      <c r="AN44" s="245"/>
      <c r="AO44" s="247"/>
      <c r="AP44" s="247"/>
      <c r="AQ44" s="201"/>
      <c r="AR44" s="165" t="str">
        <f>IF(A44="","",SUM(AF44:AG44,AI44:AJ44,IF(AL44&lt;&gt;"",5,0),AO44,AP44,AK44,AQ44))</f>
        <v/>
      </c>
      <c r="AS44" s="196"/>
      <c r="AT44" s="197"/>
    </row>
    <row r="45" spans="1:46" s="16" customFormat="1" ht="33" customHeight="1">
      <c r="A45" s="224" t="str">
        <f>IF(B45&lt;&gt;"",COUNTIF($B$13:B45,"&lt;&gt;"),"")</f>
        <v/>
      </c>
      <c r="B45" s="221"/>
      <c r="C45" s="221"/>
      <c r="D45" s="221"/>
      <c r="E45" s="154"/>
      <c r="F45" s="154"/>
      <c r="G45" s="154"/>
      <c r="H45" s="221"/>
      <c r="I45" s="199"/>
      <c r="J45" s="189" t="str">
        <f>IF(A45="","",VLOOKUP($A45,'様式４-1'!$A$7:$E$56,4,FALSE))</f>
        <v/>
      </c>
      <c r="K45" s="189" t="str">
        <f>IF(A45="","",VLOOKUP($A45,'様式４-1'!$A$7:$E$56,5,FALSE))</f>
        <v/>
      </c>
      <c r="L45" s="154"/>
      <c r="M45" s="221"/>
      <c r="N45" s="154"/>
      <c r="O45" s="154"/>
      <c r="P45" s="154"/>
      <c r="Q45" s="221"/>
      <c r="R45" s="154"/>
      <c r="S45" s="47"/>
      <c r="T45" s="48"/>
      <c r="U45" s="48"/>
      <c r="V45" s="48"/>
      <c r="W45" s="149"/>
      <c r="X45" s="150"/>
      <c r="Y45" s="44"/>
      <c r="Z45" s="221"/>
      <c r="AA45" s="198"/>
      <c r="AB45" s="199"/>
      <c r="AC45" s="200"/>
      <c r="AD45" s="161"/>
      <c r="AE45" s="192" t="str">
        <f>IF(A45="","",VLOOKUP(A45,'様式４-1'!$A$7:$AA$74,6,0)&amp;"")</f>
        <v/>
      </c>
      <c r="AF45" s="193" t="str">
        <f>IF(A45="","",SUMIF('様式４-1'!$A$7:$A$56,$A45,'様式４-1'!M$7:M$56))</f>
        <v/>
      </c>
      <c r="AG45" s="193" t="str">
        <f>IF(A45="","",SUMIF('様式４-1'!$A$7:$A$56,$A45,'様式４-1'!N$7:N$56))</f>
        <v/>
      </c>
      <c r="AH45" s="193" t="str">
        <f>IF(A45="","",VLOOKUP(A45,'様式４-1'!$A$7:$AA$74,18,0)&amp;"")</f>
        <v/>
      </c>
      <c r="AI45" s="193" t="str">
        <f>IF(A45="","",SUMIF('様式４-1'!$A$7:$A$56,$A45,'様式４-1'!Y$7:Y$56))</f>
        <v/>
      </c>
      <c r="AJ45" s="193" t="str">
        <f>IF(A45="","",SUMIF('様式４-1'!$A$7:$A$56,$A45,'様式４-1'!Z$7:Z$56))</f>
        <v/>
      </c>
      <c r="AK45" s="164"/>
      <c r="AL45" s="244"/>
      <c r="AM45" s="245"/>
      <c r="AN45" s="245"/>
      <c r="AO45" s="247"/>
      <c r="AP45" s="247"/>
      <c r="AQ45" s="201"/>
      <c r="AR45" s="165" t="str">
        <f>IF(A45="","",SUM(AF45:AG45,AI45:AJ45,IF(AL45&lt;&gt;"",5,0),AO45,AP45,AK45,AQ45))</f>
        <v/>
      </c>
      <c r="AS45" s="196"/>
      <c r="AT45" s="197"/>
    </row>
    <row r="46" spans="1:46" s="16" customFormat="1" ht="33" customHeight="1">
      <c r="A46" s="224" t="str">
        <f>IF(B46&lt;&gt;"",COUNTIF($B$13:B46,"&lt;&gt;"),"")</f>
        <v/>
      </c>
      <c r="B46" s="221"/>
      <c r="C46" s="221"/>
      <c r="D46" s="221"/>
      <c r="E46" s="154"/>
      <c r="F46" s="154"/>
      <c r="G46" s="154"/>
      <c r="H46" s="221"/>
      <c r="I46" s="199"/>
      <c r="J46" s="189" t="str">
        <f>IF(A46="","",VLOOKUP($A46,'様式４-1'!$A$7:$E$56,4,FALSE))</f>
        <v/>
      </c>
      <c r="K46" s="189" t="str">
        <f>IF(A46="","",VLOOKUP($A46,'様式４-1'!$A$7:$E$56,5,FALSE))</f>
        <v/>
      </c>
      <c r="L46" s="154"/>
      <c r="M46" s="221"/>
      <c r="N46" s="154"/>
      <c r="O46" s="154"/>
      <c r="P46" s="154"/>
      <c r="Q46" s="221"/>
      <c r="R46" s="154"/>
      <c r="S46" s="47"/>
      <c r="T46" s="48"/>
      <c r="U46" s="48"/>
      <c r="V46" s="48"/>
      <c r="W46" s="149"/>
      <c r="X46" s="150"/>
      <c r="Y46" s="44"/>
      <c r="Z46" s="221"/>
      <c r="AA46" s="198"/>
      <c r="AB46" s="199"/>
      <c r="AC46" s="200"/>
      <c r="AD46" s="161"/>
      <c r="AE46" s="192" t="str">
        <f>IF(A46="","",VLOOKUP(A46,'様式４-1'!$A$7:$AA$74,6,0)&amp;"")</f>
        <v/>
      </c>
      <c r="AF46" s="193" t="str">
        <f>IF(A46="","",SUMIF('様式４-1'!$A$7:$A$56,$A46,'様式４-1'!M$7:M$56))</f>
        <v/>
      </c>
      <c r="AG46" s="193" t="str">
        <f>IF(A46="","",SUMIF('様式４-1'!$A$7:$A$56,$A46,'様式４-1'!N$7:N$56))</f>
        <v/>
      </c>
      <c r="AH46" s="193" t="str">
        <f>IF(A46="","",VLOOKUP(A46,'様式４-1'!$A$7:$AA$74,18,0)&amp;"")</f>
        <v/>
      </c>
      <c r="AI46" s="193" t="str">
        <f>IF(A46="","",SUMIF('様式４-1'!$A$7:$A$56,$A46,'様式４-1'!Y$7:Y$56))</f>
        <v/>
      </c>
      <c r="AJ46" s="193" t="str">
        <f>IF(A46="","",SUMIF('様式４-1'!$A$7:$A$56,$A46,'様式４-1'!Z$7:Z$56))</f>
        <v/>
      </c>
      <c r="AK46" s="164"/>
      <c r="AL46" s="244"/>
      <c r="AM46" s="245"/>
      <c r="AN46" s="245"/>
      <c r="AO46" s="247"/>
      <c r="AP46" s="247"/>
      <c r="AQ46" s="201"/>
      <c r="AR46" s="165" t="str">
        <f>IF(A46="","",SUM(AF46:AG46,AI46:AJ46,IF(AL46&lt;&gt;"",5,0),AO46,AP46,AK46,AQ46))</f>
        <v/>
      </c>
      <c r="AS46" s="196"/>
      <c r="AT46" s="197"/>
    </row>
    <row r="47" spans="1:46" s="16" customFormat="1" ht="33" customHeight="1">
      <c r="A47" s="224" t="str">
        <f>IF(B47&lt;&gt;"",COUNTIF($B$13:B47,"&lt;&gt;"),"")</f>
        <v/>
      </c>
      <c r="B47" s="221"/>
      <c r="C47" s="221"/>
      <c r="D47" s="221"/>
      <c r="E47" s="154"/>
      <c r="F47" s="154"/>
      <c r="G47" s="154"/>
      <c r="H47" s="221"/>
      <c r="I47" s="199"/>
      <c r="J47" s="189" t="str">
        <f>IF(A47="","",VLOOKUP($A47,'様式４-1'!$A$7:$E$56,4,FALSE))</f>
        <v/>
      </c>
      <c r="K47" s="189" t="str">
        <f>IF(A47="","",VLOOKUP($A47,'様式４-1'!$A$7:$E$56,5,FALSE))</f>
        <v/>
      </c>
      <c r="L47" s="154"/>
      <c r="M47" s="221"/>
      <c r="N47" s="154"/>
      <c r="O47" s="154"/>
      <c r="P47" s="154"/>
      <c r="Q47" s="221"/>
      <c r="R47" s="154"/>
      <c r="S47" s="47"/>
      <c r="T47" s="48"/>
      <c r="U47" s="48"/>
      <c r="V47" s="48"/>
      <c r="W47" s="149"/>
      <c r="X47" s="150"/>
      <c r="Y47" s="44"/>
      <c r="Z47" s="221"/>
      <c r="AA47" s="198"/>
      <c r="AB47" s="199"/>
      <c r="AC47" s="200"/>
      <c r="AD47" s="161"/>
      <c r="AE47" s="192" t="str">
        <f>IF(A47="","",VLOOKUP(A47,'様式４-1'!$A$7:$AA$74,6,0)&amp;"")</f>
        <v/>
      </c>
      <c r="AF47" s="193" t="str">
        <f>IF(A47="","",SUMIF('様式４-1'!$A$7:$A$56,$A47,'様式４-1'!M$7:M$56))</f>
        <v/>
      </c>
      <c r="AG47" s="193" t="str">
        <f>IF(A47="","",SUMIF('様式４-1'!$A$7:$A$56,$A47,'様式４-1'!N$7:N$56))</f>
        <v/>
      </c>
      <c r="AH47" s="193" t="str">
        <f>IF(A47="","",VLOOKUP(A47,'様式４-1'!$A$7:$AA$74,18,0)&amp;"")</f>
        <v/>
      </c>
      <c r="AI47" s="193" t="str">
        <f>IF(A47="","",SUMIF('様式４-1'!$A$7:$A$56,$A47,'様式４-1'!Y$7:Y$56))</f>
        <v/>
      </c>
      <c r="AJ47" s="193" t="str">
        <f>IF(A47="","",SUMIF('様式４-1'!$A$7:$A$56,$A47,'様式４-1'!Z$7:Z$56))</f>
        <v/>
      </c>
      <c r="AK47" s="164"/>
      <c r="AL47" s="244"/>
      <c r="AM47" s="245"/>
      <c r="AN47" s="245"/>
      <c r="AO47" s="247"/>
      <c r="AP47" s="247"/>
      <c r="AQ47" s="201"/>
      <c r="AR47" s="165" t="str">
        <f>IF(A47="","",SUM(AF47:AG47,AI47:AJ47,IF(AL47&lt;&gt;"",5,0),AO47,AP47,AK47,AQ47))</f>
        <v/>
      </c>
      <c r="AS47" s="196"/>
      <c r="AT47" s="197"/>
    </row>
    <row r="48" spans="1:46" s="16" customFormat="1" ht="33" customHeight="1">
      <c r="A48" s="224" t="str">
        <f>IF(B48&lt;&gt;"",COUNTIF($B$13:B48,"&lt;&gt;"),"")</f>
        <v/>
      </c>
      <c r="B48" s="221"/>
      <c r="C48" s="221"/>
      <c r="D48" s="221"/>
      <c r="E48" s="154"/>
      <c r="F48" s="154"/>
      <c r="G48" s="154"/>
      <c r="H48" s="221"/>
      <c r="I48" s="199"/>
      <c r="J48" s="189" t="str">
        <f>IF(A48="","",VLOOKUP($A48,'様式４-1'!$A$7:$E$56,4,FALSE))</f>
        <v/>
      </c>
      <c r="K48" s="189" t="str">
        <f>IF(A48="","",VLOOKUP($A48,'様式４-1'!$A$7:$E$56,5,FALSE))</f>
        <v/>
      </c>
      <c r="L48" s="154"/>
      <c r="M48" s="221"/>
      <c r="N48" s="154"/>
      <c r="O48" s="154"/>
      <c r="P48" s="154"/>
      <c r="Q48" s="221"/>
      <c r="R48" s="154"/>
      <c r="S48" s="47"/>
      <c r="T48" s="48"/>
      <c r="U48" s="48"/>
      <c r="V48" s="48"/>
      <c r="W48" s="149"/>
      <c r="X48" s="150"/>
      <c r="Y48" s="44"/>
      <c r="Z48" s="221"/>
      <c r="AA48" s="198"/>
      <c r="AB48" s="199"/>
      <c r="AC48" s="200"/>
      <c r="AD48" s="161"/>
      <c r="AE48" s="192" t="str">
        <f>IF(A48="","",VLOOKUP(A48,'様式４-1'!$A$7:$AA$74,6,0)&amp;"")</f>
        <v/>
      </c>
      <c r="AF48" s="193" t="str">
        <f>IF(A48="","",SUMIF('様式４-1'!$A$7:$A$56,$A48,'様式４-1'!M$7:M$56))</f>
        <v/>
      </c>
      <c r="AG48" s="193" t="str">
        <f>IF(A48="","",SUMIF('様式４-1'!$A$7:$A$56,$A48,'様式４-1'!N$7:N$56))</f>
        <v/>
      </c>
      <c r="AH48" s="193" t="str">
        <f>IF(A48="","",VLOOKUP(A48,'様式４-1'!$A$7:$AA$74,18,0)&amp;"")</f>
        <v/>
      </c>
      <c r="AI48" s="193" t="str">
        <f>IF(A48="","",SUMIF('様式４-1'!$A$7:$A$56,$A48,'様式４-1'!Y$7:Y$56))</f>
        <v/>
      </c>
      <c r="AJ48" s="193" t="str">
        <f>IF(A48="","",SUMIF('様式４-1'!$A$7:$A$56,$A48,'様式４-1'!Z$7:Z$56))</f>
        <v/>
      </c>
      <c r="AK48" s="164"/>
      <c r="AL48" s="244"/>
      <c r="AM48" s="245"/>
      <c r="AN48" s="245"/>
      <c r="AO48" s="247"/>
      <c r="AP48" s="247"/>
      <c r="AQ48" s="201"/>
      <c r="AR48" s="165" t="str">
        <f>IF(A48="","",SUM(AF48:AG48,AI48:AJ48,IF(AL48&lt;&gt;"",5,0),AO48,AP48,AK48,AQ48))</f>
        <v/>
      </c>
      <c r="AS48" s="196"/>
      <c r="AT48" s="197"/>
    </row>
    <row r="49" spans="1:46" s="16" customFormat="1" ht="33" customHeight="1">
      <c r="A49" s="224" t="str">
        <f>IF(B49&lt;&gt;"",COUNTIF($B$13:B49,"&lt;&gt;"),"")</f>
        <v/>
      </c>
      <c r="B49" s="221"/>
      <c r="C49" s="221"/>
      <c r="D49" s="221"/>
      <c r="E49" s="154"/>
      <c r="F49" s="154"/>
      <c r="G49" s="154"/>
      <c r="H49" s="221"/>
      <c r="I49" s="199"/>
      <c r="J49" s="189" t="str">
        <f>IF(A49="","",VLOOKUP($A49,'様式４-1'!$A$7:$E$56,4,FALSE))</f>
        <v/>
      </c>
      <c r="K49" s="189" t="str">
        <f>IF(A49="","",VLOOKUP($A49,'様式４-1'!$A$7:$E$56,5,FALSE))</f>
        <v/>
      </c>
      <c r="L49" s="154"/>
      <c r="M49" s="221"/>
      <c r="N49" s="154"/>
      <c r="O49" s="154"/>
      <c r="P49" s="154"/>
      <c r="Q49" s="221"/>
      <c r="R49" s="154"/>
      <c r="S49" s="47"/>
      <c r="T49" s="48"/>
      <c r="U49" s="48"/>
      <c r="V49" s="48"/>
      <c r="W49" s="149"/>
      <c r="X49" s="150"/>
      <c r="Y49" s="44"/>
      <c r="Z49" s="221"/>
      <c r="AA49" s="198"/>
      <c r="AB49" s="199"/>
      <c r="AC49" s="200"/>
      <c r="AD49" s="161"/>
      <c r="AE49" s="192" t="str">
        <f>IF(A49="","",VLOOKUP(A49,'様式４-1'!$A$7:$AA$74,6,0)&amp;"")</f>
        <v/>
      </c>
      <c r="AF49" s="193" t="str">
        <f>IF(A49="","",SUMIF('様式４-1'!$A$7:$A$56,$A49,'様式４-1'!M$7:M$56))</f>
        <v/>
      </c>
      <c r="AG49" s="193" t="str">
        <f>IF(A49="","",SUMIF('様式４-1'!$A$7:$A$56,$A49,'様式４-1'!N$7:N$56))</f>
        <v/>
      </c>
      <c r="AH49" s="193" t="str">
        <f>IF(A49="","",VLOOKUP(A49,'様式４-1'!$A$7:$AA$74,18,0)&amp;"")</f>
        <v/>
      </c>
      <c r="AI49" s="193" t="str">
        <f>IF(A49="","",SUMIF('様式４-1'!$A$7:$A$56,$A49,'様式４-1'!Y$7:Y$56))</f>
        <v/>
      </c>
      <c r="AJ49" s="193" t="str">
        <f>IF(A49="","",SUMIF('様式４-1'!$A$7:$A$56,$A49,'様式４-1'!Z$7:Z$56))</f>
        <v/>
      </c>
      <c r="AK49" s="164"/>
      <c r="AL49" s="244"/>
      <c r="AM49" s="245"/>
      <c r="AN49" s="245"/>
      <c r="AO49" s="247"/>
      <c r="AP49" s="247"/>
      <c r="AQ49" s="201"/>
      <c r="AR49" s="165" t="str">
        <f>IF(A49="","",SUM(AF49:AG49,AI49:AJ49,IF(AL49&lt;&gt;"",5,0),AO49,AP49,AK49,AQ49))</f>
        <v/>
      </c>
      <c r="AS49" s="196"/>
      <c r="AT49" s="197"/>
    </row>
    <row r="50" spans="1:46" s="16" customFormat="1" ht="33" customHeight="1">
      <c r="A50" s="224" t="str">
        <f>IF(B50&lt;&gt;"",COUNTIF($B$13:B50,"&lt;&gt;"),"")</f>
        <v/>
      </c>
      <c r="B50" s="221"/>
      <c r="C50" s="221"/>
      <c r="D50" s="221"/>
      <c r="E50" s="154"/>
      <c r="F50" s="154"/>
      <c r="G50" s="154"/>
      <c r="H50" s="221"/>
      <c r="I50" s="199"/>
      <c r="J50" s="189" t="str">
        <f>IF(A50="","",VLOOKUP($A50,'様式４-1'!$A$7:$E$56,4,FALSE))</f>
        <v/>
      </c>
      <c r="K50" s="189" t="str">
        <f>IF(A50="","",VLOOKUP($A50,'様式４-1'!$A$7:$E$56,5,FALSE))</f>
        <v/>
      </c>
      <c r="L50" s="154"/>
      <c r="M50" s="221"/>
      <c r="N50" s="154"/>
      <c r="O50" s="154"/>
      <c r="P50" s="154"/>
      <c r="Q50" s="221"/>
      <c r="R50" s="154"/>
      <c r="S50" s="47"/>
      <c r="T50" s="48"/>
      <c r="U50" s="48"/>
      <c r="V50" s="48"/>
      <c r="W50" s="149"/>
      <c r="X50" s="150"/>
      <c r="Y50" s="44"/>
      <c r="Z50" s="221"/>
      <c r="AA50" s="198"/>
      <c r="AB50" s="199"/>
      <c r="AC50" s="200"/>
      <c r="AD50" s="161"/>
      <c r="AE50" s="192" t="str">
        <f>IF(A50="","",VLOOKUP(A50,'様式４-1'!$A$7:$AA$74,6,0)&amp;"")</f>
        <v/>
      </c>
      <c r="AF50" s="193" t="str">
        <f>IF(A50="","",SUMIF('様式４-1'!$A$7:$A$56,$A50,'様式４-1'!M$7:M$56))</f>
        <v/>
      </c>
      <c r="AG50" s="193" t="str">
        <f>IF(A50="","",SUMIF('様式４-1'!$A$7:$A$56,$A50,'様式４-1'!N$7:N$56))</f>
        <v/>
      </c>
      <c r="AH50" s="193" t="str">
        <f>IF(A50="","",VLOOKUP(A50,'様式４-1'!$A$7:$AA$74,18,0)&amp;"")</f>
        <v/>
      </c>
      <c r="AI50" s="193" t="str">
        <f>IF(A50="","",SUMIF('様式４-1'!$A$7:$A$56,$A50,'様式４-1'!Y$7:Y$56))</f>
        <v/>
      </c>
      <c r="AJ50" s="193" t="str">
        <f>IF(A50="","",SUMIF('様式４-1'!$A$7:$A$56,$A50,'様式４-1'!Z$7:Z$56))</f>
        <v/>
      </c>
      <c r="AK50" s="164"/>
      <c r="AL50" s="244"/>
      <c r="AM50" s="245"/>
      <c r="AN50" s="245"/>
      <c r="AO50" s="247"/>
      <c r="AP50" s="247"/>
      <c r="AQ50" s="201"/>
      <c r="AR50" s="165" t="str">
        <f>IF(A50="","",SUM(AF50:AG50,AI50:AJ50,IF(AL50&lt;&gt;"",5,0),AO50,AP50,AK50,AQ50))</f>
        <v/>
      </c>
      <c r="AS50" s="196"/>
      <c r="AT50" s="197"/>
    </row>
    <row r="51" spans="1:46" s="16" customFormat="1" ht="33" customHeight="1">
      <c r="A51" s="224" t="str">
        <f>IF(B51&lt;&gt;"",COUNTIF($B$13:B51,"&lt;&gt;"),"")</f>
        <v/>
      </c>
      <c r="B51" s="221"/>
      <c r="C51" s="221"/>
      <c r="D51" s="221"/>
      <c r="E51" s="154"/>
      <c r="F51" s="154"/>
      <c r="G51" s="154"/>
      <c r="H51" s="221"/>
      <c r="I51" s="199"/>
      <c r="J51" s="189" t="str">
        <f>IF(A51="","",VLOOKUP($A51,'様式４-1'!$A$7:$E$56,4,FALSE))</f>
        <v/>
      </c>
      <c r="K51" s="189" t="str">
        <f>IF(A51="","",VLOOKUP($A51,'様式４-1'!$A$7:$E$56,5,FALSE))</f>
        <v/>
      </c>
      <c r="L51" s="154"/>
      <c r="M51" s="221"/>
      <c r="N51" s="154"/>
      <c r="O51" s="154"/>
      <c r="P51" s="154"/>
      <c r="Q51" s="221"/>
      <c r="R51" s="154"/>
      <c r="S51" s="47"/>
      <c r="T51" s="48"/>
      <c r="U51" s="48"/>
      <c r="V51" s="48"/>
      <c r="W51" s="149"/>
      <c r="X51" s="150"/>
      <c r="Y51" s="44"/>
      <c r="Z51" s="221"/>
      <c r="AA51" s="198"/>
      <c r="AB51" s="199"/>
      <c r="AC51" s="200"/>
      <c r="AD51" s="161"/>
      <c r="AE51" s="192" t="str">
        <f>IF(A51="","",VLOOKUP(A51,'様式４-1'!$A$7:$AA$74,6,0)&amp;"")</f>
        <v/>
      </c>
      <c r="AF51" s="193" t="str">
        <f>IF(A51="","",SUMIF('様式４-1'!$A$7:$A$56,$A51,'様式４-1'!M$7:M$56))</f>
        <v/>
      </c>
      <c r="AG51" s="193" t="str">
        <f>IF(A51="","",SUMIF('様式４-1'!$A$7:$A$56,$A51,'様式４-1'!N$7:N$56))</f>
        <v/>
      </c>
      <c r="AH51" s="193" t="str">
        <f>IF(A51="","",VLOOKUP(A51,'様式４-1'!$A$7:$AA$74,18,0)&amp;"")</f>
        <v/>
      </c>
      <c r="AI51" s="193" t="str">
        <f>IF(A51="","",SUMIF('様式４-1'!$A$7:$A$56,$A51,'様式４-1'!Y$7:Y$56))</f>
        <v/>
      </c>
      <c r="AJ51" s="193" t="str">
        <f>IF(A51="","",SUMIF('様式４-1'!$A$7:$A$56,$A51,'様式４-1'!Z$7:Z$56))</f>
        <v/>
      </c>
      <c r="AK51" s="164"/>
      <c r="AL51" s="244"/>
      <c r="AM51" s="245"/>
      <c r="AN51" s="245"/>
      <c r="AO51" s="247"/>
      <c r="AP51" s="247"/>
      <c r="AQ51" s="201"/>
      <c r="AR51" s="165" t="str">
        <f>IF(A51="","",SUM(AF51:AG51,AI51:AJ51,IF(AL51&lt;&gt;"",5,0),AO51,AP51,AK51,AQ51))</f>
        <v/>
      </c>
      <c r="AS51" s="196"/>
      <c r="AT51" s="197"/>
    </row>
    <row r="52" spans="1:46" s="16" customFormat="1" ht="33" customHeight="1">
      <c r="A52" s="224" t="str">
        <f>IF(B52&lt;&gt;"",COUNTIF($B$13:B52,"&lt;&gt;"),"")</f>
        <v/>
      </c>
      <c r="B52" s="221"/>
      <c r="C52" s="221"/>
      <c r="D52" s="221"/>
      <c r="E52" s="154"/>
      <c r="F52" s="154"/>
      <c r="G52" s="154"/>
      <c r="H52" s="221"/>
      <c r="I52" s="199"/>
      <c r="J52" s="189" t="str">
        <f>IF(A52="","",VLOOKUP($A52,'様式４-1'!$A$7:$E$56,4,FALSE))</f>
        <v/>
      </c>
      <c r="K52" s="189" t="str">
        <f>IF(A52="","",VLOOKUP($A52,'様式４-1'!$A$7:$E$56,5,FALSE))</f>
        <v/>
      </c>
      <c r="L52" s="154"/>
      <c r="M52" s="221"/>
      <c r="N52" s="154"/>
      <c r="O52" s="154"/>
      <c r="P52" s="154"/>
      <c r="Q52" s="221"/>
      <c r="R52" s="154"/>
      <c r="S52" s="47"/>
      <c r="T52" s="48"/>
      <c r="U52" s="48"/>
      <c r="V52" s="48"/>
      <c r="W52" s="149"/>
      <c r="X52" s="150"/>
      <c r="Y52" s="44"/>
      <c r="Z52" s="221"/>
      <c r="AA52" s="198"/>
      <c r="AB52" s="199"/>
      <c r="AC52" s="200"/>
      <c r="AD52" s="161"/>
      <c r="AE52" s="192" t="str">
        <f>IF(A52="","",VLOOKUP(A52,'様式４-1'!$A$7:$AA$74,6,0)&amp;"")</f>
        <v/>
      </c>
      <c r="AF52" s="193" t="str">
        <f>IF(A52="","",SUMIF('様式４-1'!$A$7:$A$56,$A52,'様式４-1'!M$7:M$56))</f>
        <v/>
      </c>
      <c r="AG52" s="193" t="str">
        <f>IF(A52="","",SUMIF('様式４-1'!$A$7:$A$56,$A52,'様式４-1'!N$7:N$56))</f>
        <v/>
      </c>
      <c r="AH52" s="193" t="str">
        <f>IF(A52="","",VLOOKUP(A52,'様式４-1'!$A$7:$AA$74,18,0)&amp;"")</f>
        <v/>
      </c>
      <c r="AI52" s="193" t="str">
        <f>IF(A52="","",SUMIF('様式４-1'!$A$7:$A$56,$A52,'様式４-1'!Y$7:Y$56))</f>
        <v/>
      </c>
      <c r="AJ52" s="193" t="str">
        <f>IF(A52="","",SUMIF('様式４-1'!$A$7:$A$56,$A52,'様式４-1'!Z$7:Z$56))</f>
        <v/>
      </c>
      <c r="AK52" s="164"/>
      <c r="AL52" s="244"/>
      <c r="AM52" s="245"/>
      <c r="AN52" s="245"/>
      <c r="AO52" s="247"/>
      <c r="AP52" s="247"/>
      <c r="AQ52" s="201"/>
      <c r="AR52" s="165" t="str">
        <f>IF(A52="","",SUM(AF52:AG52,AI52:AJ52,IF(AL52&lt;&gt;"",5,0),AO52,AP52,AK52,AQ52))</f>
        <v/>
      </c>
      <c r="AS52" s="196"/>
      <c r="AT52" s="197"/>
    </row>
    <row r="53" spans="1:46" s="16" customFormat="1" ht="33" customHeight="1">
      <c r="A53" s="224" t="str">
        <f>IF(B53&lt;&gt;"",COUNTIF($B$13:B53,"&lt;&gt;"),"")</f>
        <v/>
      </c>
      <c r="B53" s="221"/>
      <c r="C53" s="221"/>
      <c r="D53" s="221"/>
      <c r="E53" s="154"/>
      <c r="F53" s="154"/>
      <c r="G53" s="154"/>
      <c r="H53" s="221"/>
      <c r="I53" s="199"/>
      <c r="J53" s="189" t="str">
        <f>IF(A53="","",VLOOKUP($A53,'様式４-1'!$A$7:$E$56,4,FALSE))</f>
        <v/>
      </c>
      <c r="K53" s="189" t="str">
        <f>IF(A53="","",VLOOKUP($A53,'様式４-1'!$A$7:$E$56,5,FALSE))</f>
        <v/>
      </c>
      <c r="L53" s="154"/>
      <c r="M53" s="221"/>
      <c r="N53" s="154"/>
      <c r="O53" s="154"/>
      <c r="P53" s="154"/>
      <c r="Q53" s="221"/>
      <c r="R53" s="154"/>
      <c r="S53" s="47"/>
      <c r="T53" s="48"/>
      <c r="U53" s="48"/>
      <c r="V53" s="48"/>
      <c r="W53" s="149"/>
      <c r="X53" s="150"/>
      <c r="Y53" s="44"/>
      <c r="Z53" s="221"/>
      <c r="AA53" s="198"/>
      <c r="AB53" s="199"/>
      <c r="AC53" s="200"/>
      <c r="AD53" s="161"/>
      <c r="AE53" s="192" t="str">
        <f>IF(A53="","",VLOOKUP(A53,'様式４-1'!$A$7:$AA$74,6,0)&amp;"")</f>
        <v/>
      </c>
      <c r="AF53" s="193" t="str">
        <f>IF(A53="","",SUMIF('様式４-1'!$A$7:$A$56,$A53,'様式４-1'!M$7:M$56))</f>
        <v/>
      </c>
      <c r="AG53" s="193" t="str">
        <f>IF(A53="","",SUMIF('様式４-1'!$A$7:$A$56,$A53,'様式４-1'!N$7:N$56))</f>
        <v/>
      </c>
      <c r="AH53" s="193" t="str">
        <f>IF(A53="","",VLOOKUP(A53,'様式４-1'!$A$7:$AA$74,18,0)&amp;"")</f>
        <v/>
      </c>
      <c r="AI53" s="193" t="str">
        <f>IF(A53="","",SUMIF('様式４-1'!$A$7:$A$56,$A53,'様式４-1'!Y$7:Y$56))</f>
        <v/>
      </c>
      <c r="AJ53" s="193" t="str">
        <f>IF(A53="","",SUMIF('様式４-1'!$A$7:$A$56,$A53,'様式４-1'!Z$7:Z$56))</f>
        <v/>
      </c>
      <c r="AK53" s="164"/>
      <c r="AL53" s="244"/>
      <c r="AM53" s="245"/>
      <c r="AN53" s="245"/>
      <c r="AO53" s="247"/>
      <c r="AP53" s="247"/>
      <c r="AQ53" s="201"/>
      <c r="AR53" s="165" t="str">
        <f>IF(A53="","",SUM(AF53:AG53,AI53:AJ53,IF(AL53&lt;&gt;"",5,0),AO53,AP53,AK53,AQ53))</f>
        <v/>
      </c>
      <c r="AS53" s="196"/>
      <c r="AT53" s="197"/>
    </row>
    <row r="54" spans="1:46" s="16" customFormat="1" ht="33" customHeight="1">
      <c r="A54" s="224" t="str">
        <f>IF(B54&lt;&gt;"",COUNTIF($B$13:B54,"&lt;&gt;"),"")</f>
        <v/>
      </c>
      <c r="B54" s="221"/>
      <c r="C54" s="221"/>
      <c r="D54" s="221"/>
      <c r="E54" s="154"/>
      <c r="F54" s="154"/>
      <c r="G54" s="154"/>
      <c r="H54" s="221"/>
      <c r="I54" s="199"/>
      <c r="J54" s="189" t="str">
        <f>IF(A54="","",VLOOKUP($A54,'様式４-1'!$A$7:$E$56,4,FALSE))</f>
        <v/>
      </c>
      <c r="K54" s="189" t="str">
        <f>IF(A54="","",VLOOKUP($A54,'様式４-1'!$A$7:$E$56,5,FALSE))</f>
        <v/>
      </c>
      <c r="L54" s="154"/>
      <c r="M54" s="221"/>
      <c r="N54" s="154"/>
      <c r="O54" s="154"/>
      <c r="P54" s="154"/>
      <c r="Q54" s="221"/>
      <c r="R54" s="154"/>
      <c r="S54" s="47"/>
      <c r="T54" s="48"/>
      <c r="U54" s="48"/>
      <c r="V54" s="48"/>
      <c r="W54" s="149"/>
      <c r="X54" s="150"/>
      <c r="Y54" s="44"/>
      <c r="Z54" s="221"/>
      <c r="AA54" s="198"/>
      <c r="AB54" s="199"/>
      <c r="AC54" s="200"/>
      <c r="AD54" s="161"/>
      <c r="AE54" s="192" t="str">
        <f>IF(A54="","",VLOOKUP(A54,'様式４-1'!$A$7:$AA$74,6,0)&amp;"")</f>
        <v/>
      </c>
      <c r="AF54" s="193" t="str">
        <f>IF(A54="","",SUMIF('様式４-1'!$A$7:$A$56,$A54,'様式４-1'!M$7:M$56))</f>
        <v/>
      </c>
      <c r="AG54" s="193" t="str">
        <f>IF(A54="","",SUMIF('様式４-1'!$A$7:$A$56,$A54,'様式４-1'!N$7:N$56))</f>
        <v/>
      </c>
      <c r="AH54" s="193" t="str">
        <f>IF(A54="","",VLOOKUP(A54,'様式４-1'!$A$7:$AA$74,18,0)&amp;"")</f>
        <v/>
      </c>
      <c r="AI54" s="193" t="str">
        <f>IF(A54="","",SUMIF('様式４-1'!$A$7:$A$56,$A54,'様式４-1'!Y$7:Y$56))</f>
        <v/>
      </c>
      <c r="AJ54" s="193" t="str">
        <f>IF(A54="","",SUMIF('様式４-1'!$A$7:$A$56,$A54,'様式４-1'!Z$7:Z$56))</f>
        <v/>
      </c>
      <c r="AK54" s="164"/>
      <c r="AL54" s="244"/>
      <c r="AM54" s="245"/>
      <c r="AN54" s="245"/>
      <c r="AO54" s="247"/>
      <c r="AP54" s="247"/>
      <c r="AQ54" s="201"/>
      <c r="AR54" s="165" t="str">
        <f>IF(A54="","",SUM(AF54:AG54,AI54:AJ54,IF(AL54&lt;&gt;"",5,0),AO54,AP54,AK54,AQ54))</f>
        <v/>
      </c>
      <c r="AS54" s="196"/>
      <c r="AT54" s="197"/>
    </row>
    <row r="55" spans="1:46" s="16" customFormat="1" ht="33" customHeight="1">
      <c r="A55" s="224" t="str">
        <f>IF(B55&lt;&gt;"",COUNTIF($B$13:B55,"&lt;&gt;"),"")</f>
        <v/>
      </c>
      <c r="B55" s="221"/>
      <c r="C55" s="221"/>
      <c r="D55" s="221"/>
      <c r="E55" s="154"/>
      <c r="F55" s="154"/>
      <c r="G55" s="154"/>
      <c r="H55" s="221"/>
      <c r="I55" s="199"/>
      <c r="J55" s="189" t="str">
        <f>IF(A55="","",VLOOKUP($A55,'様式４-1'!$A$7:$E$56,4,FALSE))</f>
        <v/>
      </c>
      <c r="K55" s="189" t="str">
        <f>IF(A55="","",VLOOKUP($A55,'様式４-1'!$A$7:$E$56,5,FALSE))</f>
        <v/>
      </c>
      <c r="L55" s="154"/>
      <c r="M55" s="221"/>
      <c r="N55" s="154"/>
      <c r="O55" s="154"/>
      <c r="P55" s="154"/>
      <c r="Q55" s="221"/>
      <c r="R55" s="154"/>
      <c r="S55" s="47"/>
      <c r="T55" s="48"/>
      <c r="U55" s="48"/>
      <c r="V55" s="48"/>
      <c r="W55" s="149"/>
      <c r="X55" s="150"/>
      <c r="Y55" s="44"/>
      <c r="Z55" s="221"/>
      <c r="AA55" s="198"/>
      <c r="AB55" s="199"/>
      <c r="AC55" s="200"/>
      <c r="AD55" s="161"/>
      <c r="AE55" s="192" t="str">
        <f>IF(A55="","",VLOOKUP(A55,'様式４-1'!$A$7:$AA$74,6,0)&amp;"")</f>
        <v/>
      </c>
      <c r="AF55" s="193" t="str">
        <f>IF(A55="","",SUMIF('様式４-1'!$A$7:$A$56,$A55,'様式４-1'!M$7:M$56))</f>
        <v/>
      </c>
      <c r="AG55" s="193" t="str">
        <f>IF(A55="","",SUMIF('様式４-1'!$A$7:$A$56,$A55,'様式４-1'!N$7:N$56))</f>
        <v/>
      </c>
      <c r="AH55" s="193" t="str">
        <f>IF(A55="","",VLOOKUP(A55,'様式４-1'!$A$7:$AA$74,18,0)&amp;"")</f>
        <v/>
      </c>
      <c r="AI55" s="193" t="str">
        <f>IF(A55="","",SUMIF('様式４-1'!$A$7:$A$56,$A55,'様式４-1'!Y$7:Y$56))</f>
        <v/>
      </c>
      <c r="AJ55" s="193" t="str">
        <f>IF(A55="","",SUMIF('様式４-1'!$A$7:$A$56,$A55,'様式４-1'!Z$7:Z$56))</f>
        <v/>
      </c>
      <c r="AK55" s="164"/>
      <c r="AL55" s="244"/>
      <c r="AM55" s="245"/>
      <c r="AN55" s="245"/>
      <c r="AO55" s="247"/>
      <c r="AP55" s="247"/>
      <c r="AQ55" s="201"/>
      <c r="AR55" s="165" t="str">
        <f>IF(A55="","",SUM(AF55:AG55,AI55:AJ55,IF(AL55&lt;&gt;"",5,0),AO55,AP55,AK55,AQ55))</f>
        <v/>
      </c>
      <c r="AS55" s="196"/>
      <c r="AT55" s="197"/>
    </row>
    <row r="56" spans="1:46" s="16" customFormat="1" ht="33" customHeight="1">
      <c r="A56" s="224" t="str">
        <f>IF(B56&lt;&gt;"",COUNTIF($B$13:B56,"&lt;&gt;"),"")</f>
        <v/>
      </c>
      <c r="B56" s="221"/>
      <c r="C56" s="221"/>
      <c r="D56" s="221"/>
      <c r="E56" s="154"/>
      <c r="F56" s="154"/>
      <c r="G56" s="154"/>
      <c r="H56" s="221"/>
      <c r="I56" s="199"/>
      <c r="J56" s="189" t="str">
        <f>IF(A56="","",VLOOKUP($A56,'様式４-1'!$A$7:$E$56,4,FALSE))</f>
        <v/>
      </c>
      <c r="K56" s="189" t="str">
        <f>IF(A56="","",VLOOKUP($A56,'様式４-1'!$A$7:$E$56,5,FALSE))</f>
        <v/>
      </c>
      <c r="L56" s="154"/>
      <c r="M56" s="221"/>
      <c r="N56" s="154"/>
      <c r="O56" s="154"/>
      <c r="P56" s="154"/>
      <c r="Q56" s="221"/>
      <c r="R56" s="154"/>
      <c r="S56" s="47"/>
      <c r="T56" s="48"/>
      <c r="U56" s="48"/>
      <c r="V56" s="48"/>
      <c r="W56" s="149"/>
      <c r="X56" s="150"/>
      <c r="Y56" s="44"/>
      <c r="Z56" s="221"/>
      <c r="AA56" s="198"/>
      <c r="AB56" s="199"/>
      <c r="AC56" s="200"/>
      <c r="AD56" s="161"/>
      <c r="AE56" s="192" t="str">
        <f>IF(A56="","",VLOOKUP(A56,'様式４-1'!$A$7:$AA$74,6,0)&amp;"")</f>
        <v/>
      </c>
      <c r="AF56" s="193" t="str">
        <f>IF(A56="","",SUMIF('様式４-1'!$A$7:$A$56,$A56,'様式４-1'!M$7:M$56))</f>
        <v/>
      </c>
      <c r="AG56" s="193" t="str">
        <f>IF(A56="","",SUMIF('様式４-1'!$A$7:$A$56,$A56,'様式４-1'!N$7:N$56))</f>
        <v/>
      </c>
      <c r="AH56" s="193" t="str">
        <f>IF(A56="","",VLOOKUP(A56,'様式４-1'!$A$7:$AA$74,18,0)&amp;"")</f>
        <v/>
      </c>
      <c r="AI56" s="193" t="str">
        <f>IF(A56="","",SUMIF('様式４-1'!$A$7:$A$56,$A56,'様式４-1'!Y$7:Y$56))</f>
        <v/>
      </c>
      <c r="AJ56" s="193" t="str">
        <f>IF(A56="","",SUMIF('様式４-1'!$A$7:$A$56,$A56,'様式４-1'!Z$7:Z$56))</f>
        <v/>
      </c>
      <c r="AK56" s="164"/>
      <c r="AL56" s="244"/>
      <c r="AM56" s="245"/>
      <c r="AN56" s="245"/>
      <c r="AO56" s="247"/>
      <c r="AP56" s="247"/>
      <c r="AQ56" s="201"/>
      <c r="AR56" s="165" t="str">
        <f>IF(A56="","",SUM(AF56:AG56,AI56:AJ56,IF(AL56&lt;&gt;"",5,0),AO56,AP56,AK56,AQ56))</f>
        <v/>
      </c>
      <c r="AS56" s="196"/>
      <c r="AT56" s="197"/>
    </row>
    <row r="57" spans="1:46" s="16" customFormat="1" ht="33" customHeight="1">
      <c r="A57" s="224" t="str">
        <f>IF(B57&lt;&gt;"",COUNTIF($B$13:B57,"&lt;&gt;"),"")</f>
        <v/>
      </c>
      <c r="B57" s="221"/>
      <c r="C57" s="221"/>
      <c r="D57" s="221"/>
      <c r="E57" s="154"/>
      <c r="F57" s="154"/>
      <c r="G57" s="154"/>
      <c r="H57" s="221"/>
      <c r="I57" s="199"/>
      <c r="J57" s="189" t="str">
        <f>IF(A57="","",VLOOKUP($A57,'様式４-1'!$A$7:$E$56,4,FALSE))</f>
        <v/>
      </c>
      <c r="K57" s="189" t="str">
        <f>IF(A57="","",VLOOKUP($A57,'様式４-1'!$A$7:$E$56,5,FALSE))</f>
        <v/>
      </c>
      <c r="L57" s="154"/>
      <c r="M57" s="221"/>
      <c r="N57" s="154"/>
      <c r="O57" s="154"/>
      <c r="P57" s="154"/>
      <c r="Q57" s="221"/>
      <c r="R57" s="154"/>
      <c r="S57" s="47"/>
      <c r="T57" s="48"/>
      <c r="U57" s="48"/>
      <c r="V57" s="48"/>
      <c r="W57" s="149"/>
      <c r="X57" s="150"/>
      <c r="Y57" s="44"/>
      <c r="Z57" s="221"/>
      <c r="AA57" s="198"/>
      <c r="AB57" s="199"/>
      <c r="AC57" s="200"/>
      <c r="AD57" s="161"/>
      <c r="AE57" s="192" t="str">
        <f>IF(A57="","",VLOOKUP(A57,'様式４-1'!$A$7:$AA$74,6,0)&amp;"")</f>
        <v/>
      </c>
      <c r="AF57" s="193" t="str">
        <f>IF(A57="","",SUMIF('様式４-1'!$A$7:$A$56,$A57,'様式４-1'!M$7:M$56))</f>
        <v/>
      </c>
      <c r="AG57" s="193" t="str">
        <f>IF(A57="","",SUMIF('様式４-1'!$A$7:$A$56,$A57,'様式４-1'!N$7:N$56))</f>
        <v/>
      </c>
      <c r="AH57" s="193" t="str">
        <f>IF(A57="","",VLOOKUP(A57,'様式４-1'!$A$7:$AA$74,18,0)&amp;"")</f>
        <v/>
      </c>
      <c r="AI57" s="193" t="str">
        <f>IF(A57="","",SUMIF('様式４-1'!$A$7:$A$56,$A57,'様式４-1'!Y$7:Y$56))</f>
        <v/>
      </c>
      <c r="AJ57" s="193" t="str">
        <f>IF(A57="","",SUMIF('様式４-1'!$A$7:$A$56,$A57,'様式４-1'!Z$7:Z$56))</f>
        <v/>
      </c>
      <c r="AK57" s="164"/>
      <c r="AL57" s="244"/>
      <c r="AM57" s="245"/>
      <c r="AN57" s="245"/>
      <c r="AO57" s="247"/>
      <c r="AP57" s="247"/>
      <c r="AQ57" s="201"/>
      <c r="AR57" s="165" t="str">
        <f>IF(A57="","",SUM(AF57:AG57,AI57:AJ57,IF(AL57&lt;&gt;"",5,0),AO57,AP57,AK57,AQ57))</f>
        <v/>
      </c>
      <c r="AS57" s="196"/>
      <c r="AT57" s="197"/>
    </row>
    <row r="58" spans="1:46" s="16" customFormat="1" ht="33" customHeight="1">
      <c r="A58" s="224" t="str">
        <f>IF(B58&lt;&gt;"",COUNTIF($B$13:B58,"&lt;&gt;"),"")</f>
        <v/>
      </c>
      <c r="B58" s="221"/>
      <c r="C58" s="221"/>
      <c r="D58" s="221"/>
      <c r="E58" s="154"/>
      <c r="F58" s="154"/>
      <c r="G58" s="154"/>
      <c r="H58" s="221"/>
      <c r="I58" s="199"/>
      <c r="J58" s="189" t="str">
        <f>IF(A58="","",VLOOKUP($A58,'様式４-1'!$A$7:$E$56,4,FALSE))</f>
        <v/>
      </c>
      <c r="K58" s="189" t="str">
        <f>IF(A58="","",VLOOKUP($A58,'様式４-1'!$A$7:$E$56,5,FALSE))</f>
        <v/>
      </c>
      <c r="L58" s="154"/>
      <c r="M58" s="221"/>
      <c r="N58" s="154"/>
      <c r="O58" s="154"/>
      <c r="P58" s="154"/>
      <c r="Q58" s="221"/>
      <c r="R58" s="154"/>
      <c r="S58" s="47"/>
      <c r="T58" s="48"/>
      <c r="U58" s="48"/>
      <c r="V58" s="48"/>
      <c r="W58" s="149"/>
      <c r="X58" s="150"/>
      <c r="Y58" s="44"/>
      <c r="Z58" s="221"/>
      <c r="AA58" s="198"/>
      <c r="AB58" s="199"/>
      <c r="AC58" s="200"/>
      <c r="AD58" s="161"/>
      <c r="AE58" s="192" t="str">
        <f>IF(A58="","",VLOOKUP(A58,'様式４-1'!$A$7:$AA$74,6,0)&amp;"")</f>
        <v/>
      </c>
      <c r="AF58" s="193" t="str">
        <f>IF(A58="","",SUMIF('様式４-1'!$A$7:$A$56,$A58,'様式４-1'!M$7:M$56))</f>
        <v/>
      </c>
      <c r="AG58" s="193" t="str">
        <f>IF(A58="","",SUMIF('様式４-1'!$A$7:$A$56,$A58,'様式４-1'!N$7:N$56))</f>
        <v/>
      </c>
      <c r="AH58" s="193" t="str">
        <f>IF(A58="","",VLOOKUP(A58,'様式４-1'!$A$7:$AA$74,18,0)&amp;"")</f>
        <v/>
      </c>
      <c r="AI58" s="193" t="str">
        <f>IF(A58="","",SUMIF('様式４-1'!$A$7:$A$56,$A58,'様式４-1'!Y$7:Y$56))</f>
        <v/>
      </c>
      <c r="AJ58" s="193" t="str">
        <f>IF(A58="","",SUMIF('様式４-1'!$A$7:$A$56,$A58,'様式４-1'!Z$7:Z$56))</f>
        <v/>
      </c>
      <c r="AK58" s="164"/>
      <c r="AL58" s="244"/>
      <c r="AM58" s="245"/>
      <c r="AN58" s="245"/>
      <c r="AO58" s="247"/>
      <c r="AP58" s="247"/>
      <c r="AQ58" s="201"/>
      <c r="AR58" s="165" t="str">
        <f>IF(A58="","",SUM(AF58:AG58,AI58:AJ58,IF(AL58&lt;&gt;"",5,0),AO58,AP58,AK58,AQ58))</f>
        <v/>
      </c>
      <c r="AS58" s="196"/>
      <c r="AT58" s="197"/>
    </row>
    <row r="59" spans="1:46" s="16" customFormat="1" ht="33" customHeight="1">
      <c r="A59" s="224" t="str">
        <f>IF(B59&lt;&gt;"",COUNTIF($B$13:B59,"&lt;&gt;"),"")</f>
        <v/>
      </c>
      <c r="B59" s="221"/>
      <c r="C59" s="221"/>
      <c r="D59" s="221"/>
      <c r="E59" s="154"/>
      <c r="F59" s="154"/>
      <c r="G59" s="154"/>
      <c r="H59" s="221"/>
      <c r="I59" s="199"/>
      <c r="J59" s="189" t="str">
        <f>IF(A59="","",VLOOKUP($A59,'様式４-1'!$A$7:$E$56,4,FALSE))</f>
        <v/>
      </c>
      <c r="K59" s="189" t="str">
        <f>IF(A59="","",VLOOKUP($A59,'様式４-1'!$A$7:$E$56,5,FALSE))</f>
        <v/>
      </c>
      <c r="L59" s="154"/>
      <c r="M59" s="221"/>
      <c r="N59" s="154"/>
      <c r="O59" s="154"/>
      <c r="P59" s="154"/>
      <c r="Q59" s="221"/>
      <c r="R59" s="154"/>
      <c r="S59" s="47"/>
      <c r="T59" s="48"/>
      <c r="U59" s="48"/>
      <c r="V59" s="48"/>
      <c r="W59" s="149"/>
      <c r="X59" s="150"/>
      <c r="Y59" s="44"/>
      <c r="Z59" s="221"/>
      <c r="AA59" s="198"/>
      <c r="AB59" s="199"/>
      <c r="AC59" s="200"/>
      <c r="AD59" s="161"/>
      <c r="AE59" s="192" t="str">
        <f>IF(A59="","",VLOOKUP(A59,'様式４-1'!$A$7:$AA$74,6,0)&amp;"")</f>
        <v/>
      </c>
      <c r="AF59" s="193" t="str">
        <f>IF(A59="","",SUMIF('様式４-1'!$A$7:$A$56,$A59,'様式４-1'!M$7:M$56))</f>
        <v/>
      </c>
      <c r="AG59" s="193" t="str">
        <f>IF(A59="","",SUMIF('様式４-1'!$A$7:$A$56,$A59,'様式４-1'!N$7:N$56))</f>
        <v/>
      </c>
      <c r="AH59" s="193" t="str">
        <f>IF(A59="","",VLOOKUP(A59,'様式４-1'!$A$7:$AA$74,18,0)&amp;"")</f>
        <v/>
      </c>
      <c r="AI59" s="193" t="str">
        <f>IF(A59="","",SUMIF('様式４-1'!$A$7:$A$56,$A59,'様式４-1'!Y$7:Y$56))</f>
        <v/>
      </c>
      <c r="AJ59" s="193" t="str">
        <f>IF(A59="","",SUMIF('様式４-1'!$A$7:$A$56,$A59,'様式４-1'!Z$7:Z$56))</f>
        <v/>
      </c>
      <c r="AK59" s="164"/>
      <c r="AL59" s="244"/>
      <c r="AM59" s="245"/>
      <c r="AN59" s="245"/>
      <c r="AO59" s="247"/>
      <c r="AP59" s="247"/>
      <c r="AQ59" s="201"/>
      <c r="AR59" s="165" t="str">
        <f>IF(A59="","",SUM(AF59:AG59,AI59:AJ59,IF(AL59&lt;&gt;"",5,0),AO59,AP59,AK59,AQ59))</f>
        <v/>
      </c>
      <c r="AS59" s="196"/>
      <c r="AT59" s="197"/>
    </row>
    <row r="60" spans="1:46" s="16" customFormat="1" ht="33" customHeight="1">
      <c r="A60" s="224" t="str">
        <f>IF(B60&lt;&gt;"",COUNTIF($B$13:B60,"&lt;&gt;"),"")</f>
        <v/>
      </c>
      <c r="B60" s="221"/>
      <c r="C60" s="221"/>
      <c r="D60" s="221"/>
      <c r="E60" s="154"/>
      <c r="F60" s="154"/>
      <c r="G60" s="154"/>
      <c r="H60" s="221"/>
      <c r="I60" s="199"/>
      <c r="J60" s="189" t="str">
        <f>IF(A60="","",VLOOKUP($A60,'様式４-1'!$A$7:$E$56,4,FALSE))</f>
        <v/>
      </c>
      <c r="K60" s="189" t="str">
        <f>IF(A60="","",VLOOKUP($A60,'様式４-1'!$A$7:$E$56,5,FALSE))</f>
        <v/>
      </c>
      <c r="L60" s="154"/>
      <c r="M60" s="221"/>
      <c r="N60" s="154"/>
      <c r="O60" s="154"/>
      <c r="P60" s="154"/>
      <c r="Q60" s="221"/>
      <c r="R60" s="154"/>
      <c r="S60" s="47"/>
      <c r="T60" s="48"/>
      <c r="U60" s="48"/>
      <c r="V60" s="48"/>
      <c r="W60" s="149"/>
      <c r="X60" s="150"/>
      <c r="Y60" s="44"/>
      <c r="Z60" s="221"/>
      <c r="AA60" s="198"/>
      <c r="AB60" s="199"/>
      <c r="AC60" s="200"/>
      <c r="AD60" s="161"/>
      <c r="AE60" s="192" t="str">
        <f>IF(A60="","",VLOOKUP(A60,'様式４-1'!$A$7:$AA$74,6,0)&amp;"")</f>
        <v/>
      </c>
      <c r="AF60" s="193" t="str">
        <f>IF(A60="","",SUMIF('様式４-1'!$A$7:$A$56,$A60,'様式４-1'!M$7:M$56))</f>
        <v/>
      </c>
      <c r="AG60" s="193" t="str">
        <f>IF(A60="","",SUMIF('様式４-1'!$A$7:$A$56,$A60,'様式４-1'!N$7:N$56))</f>
        <v/>
      </c>
      <c r="AH60" s="193" t="str">
        <f>IF(A60="","",VLOOKUP(A60,'様式４-1'!$A$7:$AA$74,18,0)&amp;"")</f>
        <v/>
      </c>
      <c r="AI60" s="193" t="str">
        <f>IF(A60="","",SUMIF('様式４-1'!$A$7:$A$56,$A60,'様式４-1'!Y$7:Y$56))</f>
        <v/>
      </c>
      <c r="AJ60" s="193" t="str">
        <f>IF(A60="","",SUMIF('様式４-1'!$A$7:$A$56,$A60,'様式４-1'!Z$7:Z$56))</f>
        <v/>
      </c>
      <c r="AK60" s="164"/>
      <c r="AL60" s="244"/>
      <c r="AM60" s="245"/>
      <c r="AN60" s="245"/>
      <c r="AO60" s="247"/>
      <c r="AP60" s="247"/>
      <c r="AQ60" s="201"/>
      <c r="AR60" s="165" t="str">
        <f>IF(A60="","",SUM(AF60:AG60,AI60:AJ60,IF(AL60&lt;&gt;"",5,0),AO60,AP60,AK60,AQ60))</f>
        <v/>
      </c>
      <c r="AS60" s="196"/>
      <c r="AT60" s="197"/>
    </row>
    <row r="61" spans="1:46" s="16" customFormat="1" ht="33" customHeight="1">
      <c r="A61" s="224" t="str">
        <f>IF(B61&lt;&gt;"",COUNTIF($B$13:B61,"&lt;&gt;"),"")</f>
        <v/>
      </c>
      <c r="B61" s="221"/>
      <c r="C61" s="221"/>
      <c r="D61" s="221"/>
      <c r="E61" s="154"/>
      <c r="F61" s="154"/>
      <c r="G61" s="154"/>
      <c r="H61" s="221"/>
      <c r="I61" s="199"/>
      <c r="J61" s="189" t="str">
        <f>IF(A61="","",VLOOKUP($A61,'様式４-1'!$A$7:$E$56,4,FALSE))</f>
        <v/>
      </c>
      <c r="K61" s="189" t="str">
        <f>IF(A61="","",VLOOKUP($A61,'様式４-1'!$A$7:$E$56,5,FALSE))</f>
        <v/>
      </c>
      <c r="L61" s="154"/>
      <c r="M61" s="221"/>
      <c r="N61" s="154"/>
      <c r="O61" s="154"/>
      <c r="P61" s="154"/>
      <c r="Q61" s="221"/>
      <c r="R61" s="154"/>
      <c r="S61" s="47"/>
      <c r="T61" s="48"/>
      <c r="U61" s="48"/>
      <c r="V61" s="48"/>
      <c r="W61" s="149"/>
      <c r="X61" s="150"/>
      <c r="Y61" s="44"/>
      <c r="Z61" s="221"/>
      <c r="AA61" s="198"/>
      <c r="AB61" s="199"/>
      <c r="AC61" s="200"/>
      <c r="AD61" s="161"/>
      <c r="AE61" s="192" t="str">
        <f>IF(A61="","",VLOOKUP(A61,'様式４-1'!$A$7:$AA$74,6,0)&amp;"")</f>
        <v/>
      </c>
      <c r="AF61" s="193" t="str">
        <f>IF(A61="","",SUMIF('様式４-1'!$A$7:$A$56,$A61,'様式４-1'!M$7:M$56))</f>
        <v/>
      </c>
      <c r="AG61" s="193" t="str">
        <f>IF(A61="","",SUMIF('様式４-1'!$A$7:$A$56,$A61,'様式４-1'!N$7:N$56))</f>
        <v/>
      </c>
      <c r="AH61" s="193" t="str">
        <f>IF(A61="","",VLOOKUP(A61,'様式４-1'!$A$7:$AA$74,18,0)&amp;"")</f>
        <v/>
      </c>
      <c r="AI61" s="193" t="str">
        <f>IF(A61="","",SUMIF('様式４-1'!$A$7:$A$56,$A61,'様式４-1'!Y$7:Y$56))</f>
        <v/>
      </c>
      <c r="AJ61" s="193" t="str">
        <f>IF(A61="","",SUMIF('様式４-1'!$A$7:$A$56,$A61,'様式４-1'!Z$7:Z$56))</f>
        <v/>
      </c>
      <c r="AK61" s="164"/>
      <c r="AL61" s="244"/>
      <c r="AM61" s="245"/>
      <c r="AN61" s="245"/>
      <c r="AO61" s="247"/>
      <c r="AP61" s="247"/>
      <c r="AQ61" s="201"/>
      <c r="AR61" s="165" t="str">
        <f>IF(A61="","",SUM(AF61:AG61,AI61:AJ61,IF(AL61&lt;&gt;"",5,0),AO61,AP61,AK61,AQ61))</f>
        <v/>
      </c>
      <c r="AS61" s="196"/>
      <c r="AT61" s="197"/>
    </row>
    <row r="62" spans="1:46" s="16" customFormat="1" ht="33" customHeight="1">
      <c r="A62" s="224" t="str">
        <f>IF(B62&lt;&gt;"",COUNTIF($B$13:B62,"&lt;&gt;"),"")</f>
        <v/>
      </c>
      <c r="B62" s="221"/>
      <c r="C62" s="221"/>
      <c r="D62" s="221"/>
      <c r="E62" s="154"/>
      <c r="F62" s="154"/>
      <c r="G62" s="154"/>
      <c r="H62" s="221"/>
      <c r="I62" s="199"/>
      <c r="J62" s="189" t="str">
        <f>IF(A62="","",VLOOKUP($A62,'様式４-1'!$A$7:$E$56,4,FALSE))</f>
        <v/>
      </c>
      <c r="K62" s="189" t="str">
        <f>IF(A62="","",VLOOKUP($A62,'様式４-1'!$A$7:$E$56,5,FALSE))</f>
        <v/>
      </c>
      <c r="L62" s="154"/>
      <c r="M62" s="221"/>
      <c r="N62" s="154"/>
      <c r="O62" s="154"/>
      <c r="P62" s="154"/>
      <c r="Q62" s="221"/>
      <c r="R62" s="154"/>
      <c r="S62" s="47"/>
      <c r="T62" s="48"/>
      <c r="U62" s="48"/>
      <c r="V62" s="48"/>
      <c r="W62" s="149"/>
      <c r="X62" s="150"/>
      <c r="Y62" s="44"/>
      <c r="Z62" s="221"/>
      <c r="AA62" s="198"/>
      <c r="AB62" s="199"/>
      <c r="AC62" s="200"/>
      <c r="AD62" s="161"/>
      <c r="AE62" s="192" t="str">
        <f>IF(A62="","",VLOOKUP(A62,'様式４-1'!$A$7:$AA$74,6,0)&amp;"")</f>
        <v/>
      </c>
      <c r="AF62" s="193" t="str">
        <f>IF(A62="","",SUMIF('様式４-1'!$A$7:$A$56,$A62,'様式４-1'!M$7:M$56))</f>
        <v/>
      </c>
      <c r="AG62" s="193" t="str">
        <f>IF(A62="","",SUMIF('様式４-1'!$A$7:$A$56,$A62,'様式４-1'!N$7:N$56))</f>
        <v/>
      </c>
      <c r="AH62" s="193" t="str">
        <f>IF(A62="","",VLOOKUP(A62,'様式４-1'!$A$7:$AA$74,18,0)&amp;"")</f>
        <v/>
      </c>
      <c r="AI62" s="193" t="str">
        <f>IF(A62="","",SUMIF('様式４-1'!$A$7:$A$56,$A62,'様式４-1'!Y$7:Y$56))</f>
        <v/>
      </c>
      <c r="AJ62" s="193" t="str">
        <f>IF(A62="","",SUMIF('様式４-1'!$A$7:$A$56,$A62,'様式４-1'!Z$7:Z$56))</f>
        <v/>
      </c>
      <c r="AK62" s="164"/>
      <c r="AL62" s="244"/>
      <c r="AM62" s="245"/>
      <c r="AN62" s="245"/>
      <c r="AO62" s="247"/>
      <c r="AP62" s="247"/>
      <c r="AQ62" s="201"/>
      <c r="AR62" s="165" t="str">
        <f>IF(A62="","",SUM(AF62:AG62,AI62:AJ62,IF(AL62&lt;&gt;"",5,0),AO62,AP62,AK62,AQ62))</f>
        <v/>
      </c>
      <c r="AS62" s="196"/>
      <c r="AT62" s="197"/>
    </row>
    <row r="63" spans="1:46" s="18" customFormat="1" ht="13.5" customHeight="1">
      <c r="AR63" s="16"/>
    </row>
    <row r="64" spans="1:46" s="16" customFormat="1" ht="13.5" customHeight="1">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row>
    <row r="65" spans="1:45" s="16" customFormat="1" ht="13.5" customHeight="1">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4"/>
    </row>
    <row r="66" spans="1:45" s="16" customFormat="1" ht="13.5" customHeight="1">
      <c r="B66" s="60" t="s">
        <v>190</v>
      </c>
      <c r="C66" s="60"/>
      <c r="D66" s="22"/>
      <c r="E66" s="22"/>
      <c r="F66" s="21"/>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2"/>
      <c r="AG66" s="22"/>
      <c r="AH66" s="22"/>
      <c r="AI66" s="22"/>
      <c r="AJ66" s="22"/>
      <c r="AK66" s="22"/>
      <c r="AL66" s="22"/>
      <c r="AM66" s="22"/>
      <c r="AN66" s="22"/>
      <c r="AO66" s="22"/>
      <c r="AP66" s="22"/>
      <c r="AQ66" s="22"/>
      <c r="AR66" s="25"/>
      <c r="AS66" s="4"/>
    </row>
    <row r="67" spans="1:45" s="16" customFormat="1" ht="13.5" customHeight="1">
      <c r="B67" s="60" t="s">
        <v>191</v>
      </c>
      <c r="C67" s="60"/>
      <c r="D67" s="22"/>
      <c r="E67" s="22"/>
      <c r="F67" s="21"/>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2"/>
      <c r="AG67" s="22"/>
      <c r="AH67" s="22"/>
      <c r="AI67" s="22"/>
      <c r="AJ67" s="22"/>
      <c r="AK67" s="22"/>
      <c r="AL67" s="22"/>
      <c r="AM67" s="22"/>
      <c r="AN67" s="22"/>
      <c r="AO67" s="22"/>
      <c r="AP67" s="22"/>
      <c r="AQ67" s="22"/>
      <c r="AR67" s="24"/>
      <c r="AS67" s="4"/>
    </row>
    <row r="68" spans="1:45" s="16" customFormat="1" ht="13.5" customHeight="1">
      <c r="B68" s="60" t="s">
        <v>198</v>
      </c>
      <c r="C68" s="60"/>
      <c r="D68" s="22"/>
      <c r="E68" s="22"/>
      <c r="F68" s="21"/>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2"/>
      <c r="AG68" s="22"/>
      <c r="AH68" s="22"/>
      <c r="AI68" s="22"/>
      <c r="AJ68" s="22"/>
      <c r="AK68" s="22"/>
      <c r="AL68" s="22"/>
      <c r="AM68" s="22"/>
      <c r="AN68" s="22"/>
      <c r="AO68" s="22"/>
      <c r="AP68" s="22"/>
      <c r="AQ68" s="22"/>
      <c r="AR68" s="24"/>
      <c r="AS68" s="4"/>
    </row>
    <row r="69" spans="1:45" ht="13.5" customHeight="1">
      <c r="B69" s="60" t="s">
        <v>350</v>
      </c>
      <c r="C69" s="60"/>
      <c r="D69" s="5"/>
      <c r="F69" s="4"/>
      <c r="G69" s="3"/>
      <c r="H69" s="3"/>
      <c r="I69" s="3"/>
      <c r="J69" s="3"/>
      <c r="AR69" s="26"/>
    </row>
    <row r="70" spans="1:45" ht="13.5" customHeight="1">
      <c r="B70" s="60" t="s">
        <v>199</v>
      </c>
      <c r="C70" s="60"/>
      <c r="D70" s="19"/>
      <c r="AR70" s="4"/>
    </row>
    <row r="71" spans="1:45" ht="13.5" customHeight="1">
      <c r="B71" s="60" t="s">
        <v>192</v>
      </c>
      <c r="C71" s="60"/>
      <c r="AR71" s="4"/>
    </row>
    <row r="72" spans="1:45" ht="13.5" customHeight="1">
      <c r="B72" s="60" t="s">
        <v>193</v>
      </c>
      <c r="C72" s="60"/>
    </row>
    <row r="73" spans="1:45">
      <c r="B73" s="60" t="s">
        <v>194</v>
      </c>
      <c r="C73" s="60"/>
    </row>
    <row r="74" spans="1:45">
      <c r="B74" s="60" t="s">
        <v>195</v>
      </c>
      <c r="C74" s="60"/>
    </row>
    <row r="75" spans="1:45">
      <c r="B75" s="5" t="s">
        <v>196</v>
      </c>
      <c r="C75" s="5"/>
    </row>
    <row r="76" spans="1:45">
      <c r="B76" s="60" t="s">
        <v>197</v>
      </c>
      <c r="C76" s="60"/>
    </row>
    <row r="77" spans="1:45">
      <c r="B77" s="60" t="s">
        <v>200</v>
      </c>
      <c r="C77" s="60"/>
    </row>
  </sheetData>
  <sheetProtection sheet="1" formatCells="0" formatColumns="0" formatRows="0" insertColumns="0" insertRows="0" deleteRows="0" selectLockedCells="1" sort="0" autoFilter="0"/>
  <protectedRanges>
    <protectedRange sqref="D8:D10 D13:D62" name="範囲2"/>
    <protectedRange sqref="B8:C10 C13:C62 B11:B62" name="範囲1"/>
    <protectedRange sqref="D11:D12" name="範囲2_1"/>
    <protectedRange sqref="C11:C12" name="範囲1_1"/>
  </protectedRanges>
  <autoFilter ref="A7:AT62" xr:uid="{00000000-0001-0000-0000-000000000000}"/>
  <mergeCells count="54">
    <mergeCell ref="AT4:AT7"/>
    <mergeCell ref="T5:V5"/>
    <mergeCell ref="Y5:Y7"/>
    <mergeCell ref="AR4:AR7"/>
    <mergeCell ref="AS4:AS7"/>
    <mergeCell ref="AI6:AI7"/>
    <mergeCell ref="W4:W7"/>
    <mergeCell ref="X4:X7"/>
    <mergeCell ref="AG6:AG7"/>
    <mergeCell ref="AJ6:AJ7"/>
    <mergeCell ref="AK4:AK7"/>
    <mergeCell ref="AL4:AN4"/>
    <mergeCell ref="AQ4:AQ7"/>
    <mergeCell ref="AL5:AL7"/>
    <mergeCell ref="AM5:AN6"/>
    <mergeCell ref="AB5:AC5"/>
    <mergeCell ref="A4:A7"/>
    <mergeCell ref="C4:C7"/>
    <mergeCell ref="D4:D7"/>
    <mergeCell ref="E4:E7"/>
    <mergeCell ref="F4:F7"/>
    <mergeCell ref="B4:B7"/>
    <mergeCell ref="H4:H7"/>
    <mergeCell ref="G4:G7"/>
    <mergeCell ref="J5:J7"/>
    <mergeCell ref="J4:L4"/>
    <mergeCell ref="P5:P7"/>
    <mergeCell ref="M4:V4"/>
    <mergeCell ref="M5:M7"/>
    <mergeCell ref="I4:I7"/>
    <mergeCell ref="L6:L7"/>
    <mergeCell ref="K5:K7"/>
    <mergeCell ref="N5:N7"/>
    <mergeCell ref="O5:O7"/>
    <mergeCell ref="Q5:Q7"/>
    <mergeCell ref="S5:S7"/>
    <mergeCell ref="R5:R7"/>
    <mergeCell ref="U6:U7"/>
    <mergeCell ref="AO4:AP4"/>
    <mergeCell ref="AO5:AO7"/>
    <mergeCell ref="AP5:AP7"/>
    <mergeCell ref="V6:V7"/>
    <mergeCell ref="T6:T7"/>
    <mergeCell ref="Z5:AA6"/>
    <mergeCell ref="AE4:AJ4"/>
    <mergeCell ref="AE5:AG5"/>
    <mergeCell ref="AH5:AJ5"/>
    <mergeCell ref="AH6:AH7"/>
    <mergeCell ref="AE6:AE7"/>
    <mergeCell ref="AC6:AC7"/>
    <mergeCell ref="AF6:AF7"/>
    <mergeCell ref="AD4:AD7"/>
    <mergeCell ref="Y4:AC4"/>
    <mergeCell ref="AB6:AB7"/>
  </mergeCells>
  <phoneticPr fontId="4"/>
  <dataValidations count="7">
    <dataValidation type="list" errorStyle="warning" allowBlank="1" showInputMessage="1" showErrorMessage="1" error="産地合理化の促進の国内産糖・いもでん粉再編合理化、乳業再編合理化、卸売市場整備以外はリストから選択して下さい。_x000a__x000a_" sqref="M8:M12" xr:uid="{00000000-0002-0000-0000-000000000000}">
      <formula1>施設区分</formula1>
    </dataValidation>
    <dataValidation type="list" allowBlank="1" showInputMessage="1" showErrorMessage="1" sqref="D8:D62" xr:uid="{00000000-0002-0000-0000-000001000000}">
      <formula1>INDIRECT(C8)</formula1>
    </dataValidation>
    <dataValidation type="list" allowBlank="1" showInputMessage="1" showErrorMessage="1" sqref="Q8:Q62" xr:uid="{00000000-0002-0000-0000-000002000000}">
      <formula1>新規区分</formula1>
    </dataValidation>
    <dataValidation type="list" allowBlank="1" showInputMessage="1" showErrorMessage="1" sqref="C8:C62" xr:uid="{00000000-0002-0000-0000-000004000000}">
      <formula1>局名</formula1>
    </dataValidation>
    <dataValidation type="list" allowBlank="1" showInputMessage="1" showErrorMessage="1" sqref="AB8:AB10 AB13:AB62" xr:uid="{00000000-0002-0000-0000-000008000000}">
      <formula1>"○,△,×"</formula1>
    </dataValidation>
    <dataValidation type="list" allowBlank="1" showInputMessage="1" showErrorMessage="1" sqref="AC8:AC10 AC13:AC62" xr:uid="{FC417C9D-B6DB-4657-ACA6-01A46E7826DE}">
      <formula1>"○"</formula1>
    </dataValidation>
    <dataValidation type="list" errorStyle="warning" allowBlank="1" error="産地合理化の促進の国内産糖・いもでん粉再編合理化、乳業再編合理化、卸売市場整備以外はリストから選択して下さい。_x000a__x000a_" sqref="M13:M62" xr:uid="{CEC7D14C-A65D-46AA-9BC2-36F70863C611}">
      <formula1>施設区分</formula1>
    </dataValidation>
  </dataValidations>
  <pageMargins left="0.78740157480314965" right="0.78740157480314965" top="0.59055118110236227" bottom="0.31496062992125984" header="0.51181102362204722" footer="0.51181102362204722"/>
  <pageSetup paperSize="8" scale="35" fitToWidth="2" pageOrder="overThenDown" orientation="landscape" cellComments="asDisplayed" r:id="rId1"/>
  <headerFooter alignWithMargins="0"/>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8A0598C2-3C02-47F8-88A4-FC6F050C519B}">
          <x14:formula1>
            <xm:f>'リスト（編集不可）'!$G$2:$G$16</xm:f>
          </x14:formula1>
          <xm:sqref>H8:H10 H13:H62</xm:sqref>
        </x14:dataValidation>
        <x14:dataValidation type="list" allowBlank="1" xr:uid="{9985E19A-1453-4CC2-BE9D-D291A0EAE5E4}">
          <x14:formula1>
            <xm:f>'リスト（編集不可）'!$A$2:$A$3</xm:f>
          </x14:formula1>
          <xm:sqref>B8:B62</xm:sqref>
        </x14:dataValidation>
        <x14:dataValidation type="list" allowBlank="1" showInputMessage="1" showErrorMessage="1" xr:uid="{A5957752-F7CF-461D-ACFE-6585864922FB}">
          <x14:formula1>
            <xm:f>IF(B8="収益性向上対策",'リスト（編集不可）'!$I$2:$I$2,'リスト（編集不可）'!$I$6:$I$7)</xm:f>
          </x14:formula1>
          <xm:sqref>I8:I62</xm:sqref>
        </x14:dataValidation>
        <x14:dataValidation type="list" allowBlank="1" showInputMessage="1" showErrorMessage="1" xr:uid="{4DDC24D5-B4D1-453F-952A-91E8D00B00CA}">
          <x14:formula1>
            <xm:f>IF(B8="収益性向上対策",'リスト（編集不可）'!$Q$2:$Q$13,'リスト（編集不可）'!$Q$16:$Q$17)</xm:f>
          </x14:formula1>
          <xm:sqref>Z8:Z62</xm:sqref>
        </x14:dataValidation>
        <x14:dataValidation type="list" allowBlank="1" xr:uid="{02934A42-3016-42B9-8322-24E627AC9C5F}">
          <x14:formula1>
            <xm:f>'リスト（編集不可）'!$S$2:$S$3</xm:f>
          </x14:formula1>
          <xm:sqref>AL8:AL62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A4567-C41D-428F-8EF0-A73F5CAE2900}">
  <sheetPr codeName="Sheet6">
    <pageSetUpPr fitToPage="1"/>
  </sheetPr>
  <dimension ref="B1:G58"/>
  <sheetViews>
    <sheetView view="pageBreakPreview" topLeftCell="A27" zoomScaleNormal="100" zoomScaleSheetLayoutView="100" workbookViewId="0">
      <selection activeCell="F35" sqref="F35"/>
    </sheetView>
  </sheetViews>
  <sheetFormatPr defaultRowHeight="13.5"/>
  <cols>
    <col min="1" max="1" width="2.625" style="167" customWidth="1"/>
    <col min="2" max="2" width="17.625" style="167" customWidth="1"/>
    <col min="3" max="3" width="13.125" style="167" customWidth="1"/>
    <col min="4" max="4" width="13.75" style="167" customWidth="1"/>
    <col min="5" max="6" width="56.75" style="167" customWidth="1"/>
    <col min="7" max="7" width="2.625" style="167" customWidth="1"/>
    <col min="8" max="16384" width="9" style="167"/>
  </cols>
  <sheetData>
    <row r="1" spans="2:7">
      <c r="B1" s="166" t="s">
        <v>400</v>
      </c>
    </row>
    <row r="2" spans="2:7" ht="8.25" customHeight="1">
      <c r="B2" s="166"/>
    </row>
    <row r="3" spans="2:7">
      <c r="B3" s="168" t="s">
        <v>407</v>
      </c>
      <c r="C3" s="168"/>
      <c r="D3" s="168"/>
      <c r="E3" s="168"/>
      <c r="F3" s="168"/>
    </row>
    <row r="4" spans="2:7" ht="8.25" customHeight="1">
      <c r="B4" s="169"/>
      <c r="C4" s="170"/>
      <c r="D4" s="170"/>
      <c r="E4" s="170"/>
      <c r="F4" s="170"/>
    </row>
    <row r="5" spans="2:7" ht="17.25">
      <c r="B5" s="139" t="s">
        <v>381</v>
      </c>
      <c r="C5" s="170"/>
      <c r="D5" s="170"/>
      <c r="E5" s="170"/>
      <c r="F5" s="205" t="s">
        <v>382</v>
      </c>
    </row>
    <row r="6" spans="2:7">
      <c r="B6" s="316" t="s">
        <v>321</v>
      </c>
      <c r="C6" s="317"/>
      <c r="D6" s="172" t="s">
        <v>383</v>
      </c>
      <c r="E6" s="172" t="s">
        <v>320</v>
      </c>
      <c r="F6" s="173" t="s">
        <v>319</v>
      </c>
      <c r="G6" s="174"/>
    </row>
    <row r="7" spans="2:7" ht="19.5">
      <c r="B7" s="229" t="s">
        <v>318</v>
      </c>
      <c r="C7" s="228" t="s">
        <v>317</v>
      </c>
      <c r="D7" s="202">
        <v>456</v>
      </c>
      <c r="E7" s="203" t="s">
        <v>384</v>
      </c>
      <c r="F7" s="204" t="s">
        <v>385</v>
      </c>
      <c r="G7" s="174"/>
    </row>
    <row r="8" spans="2:7" ht="19.5">
      <c r="B8" s="229"/>
      <c r="C8" s="228" t="s">
        <v>316</v>
      </c>
      <c r="D8" s="202"/>
      <c r="E8" s="204"/>
      <c r="F8" s="204"/>
      <c r="G8" s="174"/>
    </row>
    <row r="9" spans="2:7" ht="19.5">
      <c r="B9" s="229"/>
      <c r="C9" s="228" t="s">
        <v>315</v>
      </c>
      <c r="D9" s="202"/>
      <c r="E9" s="204"/>
      <c r="F9" s="204"/>
      <c r="G9" s="174"/>
    </row>
    <row r="10" spans="2:7" ht="19.5">
      <c r="B10" s="230"/>
      <c r="C10" s="231" t="s">
        <v>386</v>
      </c>
      <c r="D10" s="176">
        <f>SUM(D7:D9)</f>
        <v>456</v>
      </c>
      <c r="E10" s="177"/>
      <c r="F10" s="178"/>
      <c r="G10" s="174"/>
    </row>
    <row r="11" spans="2:7" ht="19.5">
      <c r="B11" s="232" t="s">
        <v>387</v>
      </c>
      <c r="C11" s="233"/>
      <c r="D11" s="202"/>
      <c r="E11" s="204"/>
      <c r="F11" s="204"/>
      <c r="G11" s="174"/>
    </row>
    <row r="12" spans="2:7" ht="19.5">
      <c r="B12" s="232" t="s">
        <v>388</v>
      </c>
      <c r="C12" s="233"/>
      <c r="D12" s="202"/>
      <c r="E12" s="204"/>
      <c r="F12" s="204"/>
      <c r="G12" s="174"/>
    </row>
    <row r="13" spans="2:7" ht="19.5">
      <c r="B13" s="232" t="s">
        <v>389</v>
      </c>
      <c r="C13" s="233"/>
      <c r="D13" s="202"/>
      <c r="E13" s="204"/>
      <c r="F13" s="204"/>
      <c r="G13" s="174"/>
    </row>
    <row r="14" spans="2:7" ht="19.5">
      <c r="B14" s="232" t="s">
        <v>390</v>
      </c>
      <c r="C14" s="233"/>
      <c r="D14" s="202"/>
      <c r="E14" s="204"/>
      <c r="F14" s="204"/>
      <c r="G14" s="174"/>
    </row>
    <row r="15" spans="2:7" ht="19.5">
      <c r="B15" s="230" t="s">
        <v>314</v>
      </c>
      <c r="C15" s="228" t="s">
        <v>313</v>
      </c>
      <c r="D15" s="202"/>
      <c r="E15" s="204"/>
      <c r="F15" s="204"/>
      <c r="G15" s="174"/>
    </row>
    <row r="16" spans="2:7" ht="39">
      <c r="B16" s="229" t="s">
        <v>312</v>
      </c>
      <c r="C16" s="228" t="s">
        <v>311</v>
      </c>
      <c r="D16" s="202">
        <v>123</v>
      </c>
      <c r="E16" s="204" t="s">
        <v>391</v>
      </c>
      <c r="F16" s="204" t="s">
        <v>392</v>
      </c>
      <c r="G16" s="174"/>
    </row>
    <row r="17" spans="2:7" ht="19.5">
      <c r="B17" s="229"/>
      <c r="C17" s="228" t="s">
        <v>310</v>
      </c>
      <c r="D17" s="202"/>
      <c r="E17" s="204"/>
      <c r="F17" s="204"/>
      <c r="G17" s="174"/>
    </row>
    <row r="18" spans="2:7" ht="19.5">
      <c r="B18" s="229"/>
      <c r="C18" s="228" t="s">
        <v>309</v>
      </c>
      <c r="D18" s="202"/>
      <c r="E18" s="204"/>
      <c r="F18" s="204"/>
      <c r="G18" s="174"/>
    </row>
    <row r="19" spans="2:7" ht="19.5">
      <c r="B19" s="229"/>
      <c r="C19" s="228" t="s">
        <v>308</v>
      </c>
      <c r="D19" s="202"/>
      <c r="E19" s="204"/>
      <c r="F19" s="204"/>
      <c r="G19" s="174"/>
    </row>
    <row r="20" spans="2:7" ht="19.5">
      <c r="B20" s="229"/>
      <c r="C20" s="228" t="s">
        <v>307</v>
      </c>
      <c r="D20" s="202"/>
      <c r="E20" s="204"/>
      <c r="F20" s="204"/>
      <c r="G20" s="174"/>
    </row>
    <row r="21" spans="2:7" ht="19.5">
      <c r="B21" s="234"/>
      <c r="C21" s="235" t="s">
        <v>306</v>
      </c>
      <c r="D21" s="176"/>
      <c r="E21" s="179"/>
      <c r="F21" s="178"/>
      <c r="G21" s="174"/>
    </row>
    <row r="22" spans="2:7" ht="19.5">
      <c r="B22" s="236" t="s">
        <v>305</v>
      </c>
      <c r="C22" s="237" t="s">
        <v>304</v>
      </c>
      <c r="D22" s="202">
        <f>SUM(D16:D21)</f>
        <v>123</v>
      </c>
      <c r="E22" s="204" t="s">
        <v>393</v>
      </c>
      <c r="F22" s="204" t="s">
        <v>394</v>
      </c>
      <c r="G22" s="174"/>
    </row>
    <row r="23" spans="2:7" ht="19.5">
      <c r="B23" s="230" t="s">
        <v>395</v>
      </c>
      <c r="C23" s="238"/>
      <c r="D23" s="202"/>
      <c r="E23" s="204"/>
      <c r="F23" s="204"/>
      <c r="G23" s="174"/>
    </row>
    <row r="24" spans="2:7" ht="19.5">
      <c r="B24" s="232" t="s">
        <v>303</v>
      </c>
      <c r="C24" s="233"/>
      <c r="D24" s="202"/>
      <c r="E24" s="204"/>
      <c r="F24" s="204"/>
      <c r="G24" s="174"/>
    </row>
    <row r="25" spans="2:7" ht="19.5">
      <c r="B25" s="232" t="s">
        <v>396</v>
      </c>
      <c r="C25" s="239"/>
      <c r="D25" s="202"/>
      <c r="E25" s="204"/>
      <c r="F25" s="204"/>
      <c r="G25" s="174"/>
    </row>
    <row r="26" spans="2:7" ht="19.5">
      <c r="B26" s="229" t="s">
        <v>397</v>
      </c>
      <c r="C26" s="240"/>
      <c r="D26" s="202"/>
      <c r="E26" s="204"/>
      <c r="F26" s="204"/>
      <c r="G26" s="174"/>
    </row>
    <row r="27" spans="2:7" ht="19.5">
      <c r="B27" s="173" t="s">
        <v>302</v>
      </c>
      <c r="C27" s="180"/>
      <c r="D27" s="176">
        <f>SUM(D7:D9,D11:D20,D22:D26)</f>
        <v>702</v>
      </c>
      <c r="E27" s="181"/>
      <c r="F27" s="182"/>
      <c r="G27" s="174"/>
    </row>
    <row r="28" spans="2:7">
      <c r="B28" s="183" t="s">
        <v>398</v>
      </c>
      <c r="C28" s="184"/>
      <c r="D28" s="175"/>
      <c r="E28" s="175"/>
      <c r="F28" s="175"/>
    </row>
    <row r="31" spans="2:7">
      <c r="B31" s="166" t="s">
        <v>400</v>
      </c>
    </row>
    <row r="32" spans="2:7" ht="8.25" customHeight="1">
      <c r="B32" s="166"/>
    </row>
    <row r="33" spans="2:7">
      <c r="B33" s="168" t="s">
        <v>407</v>
      </c>
      <c r="C33" s="168"/>
      <c r="D33" s="168"/>
      <c r="E33" s="168"/>
      <c r="F33" s="168"/>
    </row>
    <row r="34" spans="2:7" ht="8.25" customHeight="1">
      <c r="B34" s="169"/>
      <c r="C34" s="170"/>
      <c r="D34" s="170"/>
      <c r="E34" s="170"/>
      <c r="F34" s="170"/>
    </row>
    <row r="35" spans="2:7" ht="17.25">
      <c r="B35" s="139" t="s">
        <v>381</v>
      </c>
      <c r="C35" s="170"/>
      <c r="D35" s="170"/>
      <c r="E35" s="170"/>
      <c r="F35" s="171" t="s">
        <v>399</v>
      </c>
    </row>
    <row r="36" spans="2:7">
      <c r="B36" s="316" t="s">
        <v>321</v>
      </c>
      <c r="C36" s="317"/>
      <c r="D36" s="172" t="s">
        <v>383</v>
      </c>
      <c r="E36" s="172" t="s">
        <v>320</v>
      </c>
      <c r="F36" s="173" t="s">
        <v>319</v>
      </c>
      <c r="G36" s="174"/>
    </row>
    <row r="37" spans="2:7" ht="19.5">
      <c r="B37" s="229" t="s">
        <v>318</v>
      </c>
      <c r="C37" s="228" t="s">
        <v>317</v>
      </c>
      <c r="D37" s="185"/>
      <c r="E37" s="186"/>
      <c r="F37" s="187"/>
      <c r="G37" s="174"/>
    </row>
    <row r="38" spans="2:7" ht="19.5">
      <c r="B38" s="229"/>
      <c r="C38" s="228" t="s">
        <v>316</v>
      </c>
      <c r="D38" s="185"/>
      <c r="E38" s="187"/>
      <c r="F38" s="187"/>
      <c r="G38" s="174"/>
    </row>
    <row r="39" spans="2:7" ht="19.5">
      <c r="B39" s="229"/>
      <c r="C39" s="228" t="s">
        <v>315</v>
      </c>
      <c r="D39" s="185"/>
      <c r="E39" s="187"/>
      <c r="F39" s="187"/>
      <c r="G39" s="174"/>
    </row>
    <row r="40" spans="2:7" ht="19.5">
      <c r="B40" s="230"/>
      <c r="C40" s="231" t="s">
        <v>386</v>
      </c>
      <c r="D40" s="215">
        <f>SUM(D37:D39)</f>
        <v>0</v>
      </c>
      <c r="E40" s="216"/>
      <c r="F40" s="217"/>
      <c r="G40" s="174"/>
    </row>
    <row r="41" spans="2:7" ht="19.5">
      <c r="B41" s="232" t="s">
        <v>387</v>
      </c>
      <c r="C41" s="233"/>
      <c r="D41" s="185"/>
      <c r="E41" s="187"/>
      <c r="F41" s="187"/>
      <c r="G41" s="174"/>
    </row>
    <row r="42" spans="2:7" ht="19.5">
      <c r="B42" s="232" t="s">
        <v>388</v>
      </c>
      <c r="C42" s="233"/>
      <c r="D42" s="185"/>
      <c r="E42" s="187"/>
      <c r="F42" s="187"/>
      <c r="G42" s="174"/>
    </row>
    <row r="43" spans="2:7" ht="19.5">
      <c r="B43" s="232" t="s">
        <v>389</v>
      </c>
      <c r="C43" s="233"/>
      <c r="D43" s="185"/>
      <c r="E43" s="187"/>
      <c r="F43" s="187"/>
      <c r="G43" s="174"/>
    </row>
    <row r="44" spans="2:7" ht="19.5">
      <c r="B44" s="232" t="s">
        <v>390</v>
      </c>
      <c r="C44" s="233"/>
      <c r="D44" s="185"/>
      <c r="E44" s="187"/>
      <c r="F44" s="187"/>
      <c r="G44" s="174"/>
    </row>
    <row r="45" spans="2:7" ht="19.5">
      <c r="B45" s="230" t="s">
        <v>314</v>
      </c>
      <c r="C45" s="228" t="s">
        <v>313</v>
      </c>
      <c r="D45" s="185"/>
      <c r="E45" s="187"/>
      <c r="F45" s="187"/>
      <c r="G45" s="174"/>
    </row>
    <row r="46" spans="2:7" ht="19.5">
      <c r="B46" s="229" t="s">
        <v>312</v>
      </c>
      <c r="C46" s="228" t="s">
        <v>311</v>
      </c>
      <c r="D46" s="185"/>
      <c r="E46" s="187"/>
      <c r="F46" s="187"/>
      <c r="G46" s="174"/>
    </row>
    <row r="47" spans="2:7" ht="19.5">
      <c r="B47" s="229"/>
      <c r="C47" s="228" t="s">
        <v>310</v>
      </c>
      <c r="D47" s="185"/>
      <c r="E47" s="187"/>
      <c r="F47" s="187"/>
      <c r="G47" s="174"/>
    </row>
    <row r="48" spans="2:7" ht="19.5">
      <c r="B48" s="229"/>
      <c r="C48" s="228" t="s">
        <v>309</v>
      </c>
      <c r="D48" s="185"/>
      <c r="E48" s="187"/>
      <c r="F48" s="187"/>
      <c r="G48" s="174"/>
    </row>
    <row r="49" spans="2:7" ht="19.5">
      <c r="B49" s="229"/>
      <c r="C49" s="228" t="s">
        <v>308</v>
      </c>
      <c r="D49" s="185"/>
      <c r="E49" s="187"/>
      <c r="F49" s="187"/>
      <c r="G49" s="174"/>
    </row>
    <row r="50" spans="2:7" ht="19.5">
      <c r="B50" s="229"/>
      <c r="C50" s="228" t="s">
        <v>307</v>
      </c>
      <c r="D50" s="185"/>
      <c r="E50" s="187"/>
      <c r="F50" s="187"/>
      <c r="G50" s="174"/>
    </row>
    <row r="51" spans="2:7" ht="19.5">
      <c r="B51" s="234"/>
      <c r="C51" s="235" t="s">
        <v>306</v>
      </c>
      <c r="D51" s="215"/>
      <c r="E51" s="218"/>
      <c r="F51" s="217"/>
      <c r="G51" s="174"/>
    </row>
    <row r="52" spans="2:7" ht="19.5">
      <c r="B52" s="232" t="s">
        <v>305</v>
      </c>
      <c r="C52" s="228" t="s">
        <v>304</v>
      </c>
      <c r="D52" s="185"/>
      <c r="E52" s="187"/>
      <c r="F52" s="187"/>
      <c r="G52" s="174"/>
    </row>
    <row r="53" spans="2:7" ht="19.5">
      <c r="B53" s="230" t="s">
        <v>395</v>
      </c>
      <c r="C53" s="238"/>
      <c r="D53" s="185"/>
      <c r="E53" s="187"/>
      <c r="F53" s="187"/>
      <c r="G53" s="174"/>
    </row>
    <row r="54" spans="2:7" ht="19.5">
      <c r="B54" s="232" t="s">
        <v>303</v>
      </c>
      <c r="C54" s="233"/>
      <c r="D54" s="185"/>
      <c r="E54" s="187"/>
      <c r="F54" s="187"/>
      <c r="G54" s="174"/>
    </row>
    <row r="55" spans="2:7" ht="19.5">
      <c r="B55" s="232" t="s">
        <v>396</v>
      </c>
      <c r="C55" s="239"/>
      <c r="D55" s="185"/>
      <c r="E55" s="187"/>
      <c r="F55" s="187"/>
      <c r="G55" s="174"/>
    </row>
    <row r="56" spans="2:7" ht="19.5">
      <c r="B56" s="229" t="s">
        <v>397</v>
      </c>
      <c r="C56" s="240"/>
      <c r="D56" s="185"/>
      <c r="E56" s="187"/>
      <c r="F56" s="187"/>
      <c r="G56" s="174"/>
    </row>
    <row r="57" spans="2:7" ht="19.5">
      <c r="B57" s="173" t="s">
        <v>302</v>
      </c>
      <c r="C57" s="180"/>
      <c r="D57" s="176">
        <f>SUM(D37:D39,D41:D50,D52:D56)</f>
        <v>0</v>
      </c>
      <c r="E57" s="181"/>
      <c r="F57" s="182"/>
      <c r="G57" s="174"/>
    </row>
    <row r="58" spans="2:7">
      <c r="B58" s="183" t="s">
        <v>398</v>
      </c>
      <c r="C58" s="184"/>
      <c r="D58" s="175"/>
      <c r="E58" s="175"/>
      <c r="F58" s="175"/>
    </row>
  </sheetData>
  <sheetProtection sheet="1" selectLockedCells="1"/>
  <mergeCells count="2">
    <mergeCell ref="B6:C6"/>
    <mergeCell ref="B36:C36"/>
  </mergeCells>
  <phoneticPr fontId="4"/>
  <printOptions horizontalCentered="1" verticalCentered="1"/>
  <pageMargins left="0.70866141732283472" right="0.70866141732283472" top="0.39370078740157483" bottom="0.39370078740157483" header="0.31496062992125984" footer="0.31496062992125984"/>
  <pageSetup paperSize="9" scale="81" fitToHeight="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97530-BBC8-48A9-8C8F-6DED08DC252D}">
  <sheetPr codeName="Sheet3">
    <pageSetUpPr fitToPage="1"/>
  </sheetPr>
  <dimension ref="A1:AA68"/>
  <sheetViews>
    <sheetView zoomScale="70" zoomScaleNormal="70" workbookViewId="0">
      <pane xSplit="3" ySplit="6" topLeftCell="D7" activePane="bottomRight" state="frozen"/>
      <selection pane="topRight" activeCell="D1" sqref="D1"/>
      <selection pane="bottomLeft" activeCell="A7" sqref="A7"/>
      <selection pane="bottomRight" activeCell="K7" sqref="K7"/>
    </sheetView>
  </sheetViews>
  <sheetFormatPr defaultColWidth="9" defaultRowHeight="13.5"/>
  <cols>
    <col min="1" max="1" width="5.25" style="61" customWidth="1"/>
    <col min="2" max="2" width="9.375" style="61" customWidth="1"/>
    <col min="3" max="3" width="14.25" style="61" customWidth="1"/>
    <col min="4" max="4" width="22.125" style="61" customWidth="1"/>
    <col min="5" max="5" width="11.75" style="61" customWidth="1"/>
    <col min="6" max="6" width="5.625" style="61" customWidth="1"/>
    <col min="7" max="8" width="13.625" style="61" customWidth="1"/>
    <col min="9" max="9" width="10.625" style="61" customWidth="1"/>
    <col min="10" max="11" width="23.125" style="61" customWidth="1"/>
    <col min="12" max="12" width="25.625" style="61" customWidth="1"/>
    <col min="13" max="15" width="4.375" style="62" customWidth="1"/>
    <col min="16" max="16" width="22.125" style="61" customWidth="1"/>
    <col min="17" max="17" width="11.75" style="61" customWidth="1"/>
    <col min="18" max="18" width="5.625" style="61" customWidth="1"/>
    <col min="19" max="20" width="13.625" style="61" customWidth="1"/>
    <col min="21" max="21" width="11.625" style="61" customWidth="1"/>
    <col min="22" max="23" width="23.125" style="61" customWidth="1"/>
    <col min="24" max="24" width="25.625" style="61" customWidth="1"/>
    <col min="25" max="27" width="4.375" style="62" customWidth="1"/>
    <col min="28" max="16384" width="9" style="61"/>
  </cols>
  <sheetData>
    <row r="1" spans="1:27" ht="20.100000000000001" customHeight="1">
      <c r="A1" s="65" t="s">
        <v>233</v>
      </c>
      <c r="M1" s="77"/>
      <c r="N1" s="77"/>
      <c r="O1" s="77"/>
      <c r="Y1" s="77"/>
      <c r="Z1" s="77"/>
      <c r="AA1" s="77"/>
    </row>
    <row r="2" spans="1:27" ht="20.100000000000001" customHeight="1">
      <c r="A2" s="318" t="s">
        <v>408</v>
      </c>
      <c r="B2" s="319"/>
      <c r="C2" s="319"/>
      <c r="D2" s="319"/>
      <c r="E2" s="319"/>
      <c r="F2" s="319"/>
      <c r="G2" s="319"/>
      <c r="H2" s="319"/>
      <c r="I2" s="319"/>
      <c r="J2" s="319"/>
      <c r="K2" s="319"/>
      <c r="L2" s="319"/>
      <c r="M2" s="319"/>
      <c r="N2" s="319"/>
      <c r="O2" s="319"/>
      <c r="P2" s="319"/>
      <c r="Q2" s="319"/>
      <c r="R2" s="319"/>
      <c r="S2" s="319"/>
      <c r="T2" s="319"/>
      <c r="U2" s="319"/>
      <c r="V2" s="319"/>
      <c r="W2" s="319"/>
      <c r="X2" s="319"/>
      <c r="Y2" s="61"/>
      <c r="Z2" s="61"/>
      <c r="AA2" s="61"/>
    </row>
    <row r="3" spans="1:27" ht="20.100000000000001" customHeight="1">
      <c r="A3" s="70"/>
      <c r="B3" s="70"/>
      <c r="C3" s="70"/>
      <c r="D3" s="70"/>
      <c r="E3" s="70"/>
      <c r="F3" s="70"/>
      <c r="G3" s="70"/>
      <c r="H3" s="70"/>
      <c r="I3" s="70"/>
      <c r="J3" s="70"/>
      <c r="K3" s="70"/>
      <c r="L3" s="70"/>
      <c r="M3" s="70"/>
      <c r="N3" s="70"/>
      <c r="O3" s="70"/>
      <c r="P3" s="70"/>
      <c r="Q3" s="70"/>
      <c r="R3" s="70"/>
      <c r="S3" s="70"/>
      <c r="T3" s="70"/>
      <c r="U3" s="70"/>
      <c r="V3" s="70"/>
      <c r="W3" s="70"/>
      <c r="Y3" s="70"/>
      <c r="Z3" s="70"/>
      <c r="AA3" s="76" t="s">
        <v>231</v>
      </c>
    </row>
    <row r="4" spans="1:27" ht="20.100000000000001" customHeight="1">
      <c r="A4" s="320" t="s">
        <v>202</v>
      </c>
      <c r="B4" s="328" t="s">
        <v>230</v>
      </c>
      <c r="C4" s="328" t="s">
        <v>229</v>
      </c>
      <c r="D4" s="334" t="s">
        <v>228</v>
      </c>
      <c r="E4" s="335"/>
      <c r="F4" s="335"/>
      <c r="G4" s="335"/>
      <c r="H4" s="335"/>
      <c r="I4" s="335"/>
      <c r="J4" s="335"/>
      <c r="K4" s="335"/>
      <c r="L4" s="335"/>
      <c r="M4" s="335"/>
      <c r="N4" s="335"/>
      <c r="O4" s="336"/>
      <c r="P4" s="337" t="s">
        <v>227</v>
      </c>
      <c r="Q4" s="338"/>
      <c r="R4" s="338"/>
      <c r="S4" s="338"/>
      <c r="T4" s="338"/>
      <c r="U4" s="338"/>
      <c r="V4" s="338"/>
      <c r="W4" s="338"/>
      <c r="X4" s="338"/>
      <c r="Y4" s="338"/>
      <c r="Z4" s="338"/>
      <c r="AA4" s="339"/>
    </row>
    <row r="5" spans="1:27" ht="20.100000000000001" customHeight="1">
      <c r="A5" s="321"/>
      <c r="B5" s="329"/>
      <c r="C5" s="331"/>
      <c r="D5" s="332" t="s">
        <v>355</v>
      </c>
      <c r="E5" s="332" t="s">
        <v>358</v>
      </c>
      <c r="F5" s="323" t="s">
        <v>167</v>
      </c>
      <c r="G5" s="325" t="s">
        <v>226</v>
      </c>
      <c r="H5" s="326"/>
      <c r="I5" s="326"/>
      <c r="J5" s="326"/>
      <c r="K5" s="327"/>
      <c r="L5" s="323" t="s">
        <v>225</v>
      </c>
      <c r="M5" s="322" t="s">
        <v>224</v>
      </c>
      <c r="N5" s="322"/>
      <c r="O5" s="322"/>
      <c r="P5" s="332" t="s">
        <v>355</v>
      </c>
      <c r="Q5" s="332" t="s">
        <v>358</v>
      </c>
      <c r="R5" s="323" t="s">
        <v>167</v>
      </c>
      <c r="S5" s="325" t="s">
        <v>226</v>
      </c>
      <c r="T5" s="326"/>
      <c r="U5" s="326"/>
      <c r="V5" s="326"/>
      <c r="W5" s="327"/>
      <c r="X5" s="323" t="s">
        <v>225</v>
      </c>
      <c r="Y5" s="322" t="s">
        <v>224</v>
      </c>
      <c r="Z5" s="322"/>
      <c r="AA5" s="322"/>
    </row>
    <row r="6" spans="1:27" ht="37.9" customHeight="1">
      <c r="A6" s="321"/>
      <c r="B6" s="330"/>
      <c r="C6" s="324"/>
      <c r="D6" s="333"/>
      <c r="E6" s="333"/>
      <c r="F6" s="324"/>
      <c r="G6" s="75" t="s">
        <v>223</v>
      </c>
      <c r="H6" s="75" t="s">
        <v>222</v>
      </c>
      <c r="I6" s="74" t="s">
        <v>221</v>
      </c>
      <c r="J6" s="64" t="s">
        <v>220</v>
      </c>
      <c r="K6" s="64" t="s">
        <v>219</v>
      </c>
      <c r="L6" s="324"/>
      <c r="M6" s="73" t="s">
        <v>218</v>
      </c>
      <c r="N6" s="73" t="s">
        <v>217</v>
      </c>
      <c r="O6" s="73" t="s">
        <v>216</v>
      </c>
      <c r="P6" s="333"/>
      <c r="Q6" s="333"/>
      <c r="R6" s="324"/>
      <c r="S6" s="75" t="s">
        <v>223</v>
      </c>
      <c r="T6" s="75" t="s">
        <v>222</v>
      </c>
      <c r="U6" s="74" t="s">
        <v>221</v>
      </c>
      <c r="V6" s="64" t="s">
        <v>220</v>
      </c>
      <c r="W6" s="64" t="s">
        <v>219</v>
      </c>
      <c r="X6" s="324"/>
      <c r="Y6" s="73" t="s">
        <v>218</v>
      </c>
      <c r="Z6" s="73" t="s">
        <v>217</v>
      </c>
      <c r="AA6" s="73" t="s">
        <v>216</v>
      </c>
    </row>
    <row r="7" spans="1:27" ht="99" customHeight="1">
      <c r="A7" s="152" t="str">
        <f>様式1!A13&amp;""</f>
        <v/>
      </c>
      <c r="B7" s="222" t="str">
        <f>IF(A7="","",VLOOKUP(A7,様式1!$A$13:$G$62,5,0))</f>
        <v/>
      </c>
      <c r="C7" s="222" t="str">
        <f>IF(A7="","",VLOOKUP(A7,様式1!$A$13:$G$62,7,0))</f>
        <v/>
      </c>
      <c r="D7" s="23"/>
      <c r="E7" s="225"/>
      <c r="F7" s="207"/>
      <c r="G7" s="208" t="s">
        <v>215</v>
      </c>
      <c r="H7" s="208" t="s">
        <v>215</v>
      </c>
      <c r="I7" s="209"/>
      <c r="J7" s="210"/>
      <c r="K7" s="210"/>
      <c r="L7" s="211" t="s">
        <v>214</v>
      </c>
      <c r="M7" s="213"/>
      <c r="N7" s="213"/>
      <c r="O7" s="158">
        <f>SUM(M7:N7)</f>
        <v>0</v>
      </c>
      <c r="P7" s="23"/>
      <c r="Q7" s="225"/>
      <c r="R7" s="207"/>
      <c r="S7" s="208" t="s">
        <v>215</v>
      </c>
      <c r="T7" s="208" t="s">
        <v>215</v>
      </c>
      <c r="U7" s="209"/>
      <c r="V7" s="210"/>
      <c r="W7" s="210"/>
      <c r="X7" s="211" t="s">
        <v>214</v>
      </c>
      <c r="Y7" s="212"/>
      <c r="Z7" s="212"/>
      <c r="AA7" s="158">
        <f>SUM(Y7:Z7)</f>
        <v>0</v>
      </c>
    </row>
    <row r="8" spans="1:27" ht="99" customHeight="1">
      <c r="A8" s="152" t="str">
        <f>様式1!A14&amp;""</f>
        <v/>
      </c>
      <c r="B8" s="222" t="str">
        <f>IF(A8="","",VLOOKUP(A8,様式1!$A$13:$G$62,5,0))</f>
        <v/>
      </c>
      <c r="C8" s="222" t="str">
        <f>IF(A8="","",VLOOKUP(A8,様式1!$A$13:$G$62,7,0))</f>
        <v/>
      </c>
      <c r="D8" s="23"/>
      <c r="E8" s="225"/>
      <c r="F8" s="207"/>
      <c r="G8" s="208" t="s">
        <v>215</v>
      </c>
      <c r="H8" s="208" t="s">
        <v>215</v>
      </c>
      <c r="I8" s="209"/>
      <c r="J8" s="210"/>
      <c r="K8" s="210"/>
      <c r="L8" s="211" t="s">
        <v>214</v>
      </c>
      <c r="M8" s="213"/>
      <c r="N8" s="213"/>
      <c r="O8" s="158">
        <f t="shared" ref="O8:O56" si="0">SUM(M8:N8)</f>
        <v>0</v>
      </c>
      <c r="P8" s="23"/>
      <c r="Q8" s="206"/>
      <c r="R8" s="207"/>
      <c r="S8" s="208" t="s">
        <v>215</v>
      </c>
      <c r="T8" s="208" t="s">
        <v>215</v>
      </c>
      <c r="U8" s="209"/>
      <c r="V8" s="210"/>
      <c r="W8" s="210"/>
      <c r="X8" s="211" t="s">
        <v>214</v>
      </c>
      <c r="Y8" s="212"/>
      <c r="Z8" s="212"/>
      <c r="AA8" s="158">
        <f t="shared" ref="AA8:AA56" si="1">SUM(Y8:Z8)</f>
        <v>0</v>
      </c>
    </row>
    <row r="9" spans="1:27" ht="99" customHeight="1">
      <c r="A9" s="152" t="str">
        <f>様式1!A15&amp;""</f>
        <v/>
      </c>
      <c r="B9" s="222" t="str">
        <f>IF(A9="","",VLOOKUP(A9,様式1!$A$13:$G$62,5,0))</f>
        <v/>
      </c>
      <c r="C9" s="222" t="str">
        <f>IF(A9="","",VLOOKUP(A9,様式1!$A$13:$G$62,7,0))</f>
        <v/>
      </c>
      <c r="D9" s="23"/>
      <c r="E9" s="225"/>
      <c r="F9" s="207"/>
      <c r="G9" s="208" t="s">
        <v>215</v>
      </c>
      <c r="H9" s="208" t="s">
        <v>215</v>
      </c>
      <c r="I9" s="209"/>
      <c r="J9" s="210"/>
      <c r="K9" s="210"/>
      <c r="L9" s="211" t="s">
        <v>214</v>
      </c>
      <c r="M9" s="213"/>
      <c r="N9" s="213"/>
      <c r="O9" s="158">
        <f t="shared" si="0"/>
        <v>0</v>
      </c>
      <c r="P9" s="23"/>
      <c r="Q9" s="206"/>
      <c r="R9" s="207"/>
      <c r="S9" s="208" t="s">
        <v>215</v>
      </c>
      <c r="T9" s="208" t="s">
        <v>215</v>
      </c>
      <c r="U9" s="209"/>
      <c r="V9" s="210"/>
      <c r="W9" s="210"/>
      <c r="X9" s="211" t="s">
        <v>214</v>
      </c>
      <c r="Y9" s="212"/>
      <c r="Z9" s="212"/>
      <c r="AA9" s="158">
        <f t="shared" si="1"/>
        <v>0</v>
      </c>
    </row>
    <row r="10" spans="1:27" ht="99" customHeight="1">
      <c r="A10" s="152" t="str">
        <f>様式1!A16&amp;""</f>
        <v/>
      </c>
      <c r="B10" s="222" t="str">
        <f>IF(A10="","",VLOOKUP(A10,様式1!$A$13:$G$62,5,0))</f>
        <v/>
      </c>
      <c r="C10" s="222" t="str">
        <f>IF(A10="","",VLOOKUP(A10,様式1!$A$13:$G$62,7,0))</f>
        <v/>
      </c>
      <c r="D10" s="23"/>
      <c r="E10" s="225"/>
      <c r="F10" s="207"/>
      <c r="G10" s="208" t="s">
        <v>215</v>
      </c>
      <c r="H10" s="208" t="s">
        <v>215</v>
      </c>
      <c r="I10" s="209"/>
      <c r="J10" s="210"/>
      <c r="K10" s="210"/>
      <c r="L10" s="211" t="s">
        <v>214</v>
      </c>
      <c r="M10" s="213"/>
      <c r="N10" s="213"/>
      <c r="O10" s="158">
        <f t="shared" si="0"/>
        <v>0</v>
      </c>
      <c r="P10" s="23"/>
      <c r="Q10" s="206"/>
      <c r="R10" s="207"/>
      <c r="S10" s="208" t="s">
        <v>215</v>
      </c>
      <c r="T10" s="208" t="s">
        <v>215</v>
      </c>
      <c r="U10" s="209"/>
      <c r="V10" s="210"/>
      <c r="W10" s="210"/>
      <c r="X10" s="211" t="s">
        <v>214</v>
      </c>
      <c r="Y10" s="212"/>
      <c r="Z10" s="212"/>
      <c r="AA10" s="158">
        <f t="shared" si="1"/>
        <v>0</v>
      </c>
    </row>
    <row r="11" spans="1:27" ht="99" customHeight="1">
      <c r="A11" s="152" t="str">
        <f>様式1!A17&amp;""</f>
        <v/>
      </c>
      <c r="B11" s="222" t="str">
        <f>IF(A11="","",VLOOKUP(A11,様式1!$A$13:$G$62,5,0))</f>
        <v/>
      </c>
      <c r="C11" s="222" t="str">
        <f>IF(A11="","",VLOOKUP(A11,様式1!$A$13:$G$62,7,0))</f>
        <v/>
      </c>
      <c r="D11" s="23"/>
      <c r="E11" s="225"/>
      <c r="F11" s="207"/>
      <c r="G11" s="208" t="s">
        <v>215</v>
      </c>
      <c r="H11" s="208" t="s">
        <v>215</v>
      </c>
      <c r="I11" s="209"/>
      <c r="J11" s="210"/>
      <c r="K11" s="210"/>
      <c r="L11" s="211" t="s">
        <v>214</v>
      </c>
      <c r="M11" s="213"/>
      <c r="N11" s="213"/>
      <c r="O11" s="158">
        <f t="shared" si="0"/>
        <v>0</v>
      </c>
      <c r="P11" s="23"/>
      <c r="Q11" s="206"/>
      <c r="R11" s="207"/>
      <c r="S11" s="208" t="s">
        <v>215</v>
      </c>
      <c r="T11" s="208" t="s">
        <v>215</v>
      </c>
      <c r="U11" s="209"/>
      <c r="V11" s="210"/>
      <c r="W11" s="210"/>
      <c r="X11" s="211" t="s">
        <v>214</v>
      </c>
      <c r="Y11" s="212"/>
      <c r="Z11" s="212"/>
      <c r="AA11" s="158">
        <f t="shared" si="1"/>
        <v>0</v>
      </c>
    </row>
    <row r="12" spans="1:27" ht="99" customHeight="1">
      <c r="A12" s="152" t="str">
        <f>様式1!A18&amp;""</f>
        <v/>
      </c>
      <c r="B12" s="222" t="str">
        <f>IF(A12="","",VLOOKUP(A12,様式1!$A$13:$G$62,5,0))</f>
        <v/>
      </c>
      <c r="C12" s="222" t="str">
        <f>IF(A12="","",VLOOKUP(A12,様式1!$A$13:$G$62,7,0))</f>
        <v/>
      </c>
      <c r="D12" s="23"/>
      <c r="E12" s="225"/>
      <c r="F12" s="207"/>
      <c r="G12" s="208" t="s">
        <v>215</v>
      </c>
      <c r="H12" s="208" t="s">
        <v>215</v>
      </c>
      <c r="I12" s="209"/>
      <c r="J12" s="210"/>
      <c r="K12" s="210"/>
      <c r="L12" s="211" t="s">
        <v>214</v>
      </c>
      <c r="M12" s="213"/>
      <c r="N12" s="213"/>
      <c r="O12" s="158">
        <f t="shared" si="0"/>
        <v>0</v>
      </c>
      <c r="P12" s="23"/>
      <c r="Q12" s="206"/>
      <c r="R12" s="207"/>
      <c r="S12" s="208" t="s">
        <v>215</v>
      </c>
      <c r="T12" s="208" t="s">
        <v>215</v>
      </c>
      <c r="U12" s="209"/>
      <c r="V12" s="210"/>
      <c r="W12" s="210"/>
      <c r="X12" s="211" t="s">
        <v>214</v>
      </c>
      <c r="Y12" s="212"/>
      <c r="Z12" s="212"/>
      <c r="AA12" s="158">
        <f t="shared" si="1"/>
        <v>0</v>
      </c>
    </row>
    <row r="13" spans="1:27" ht="99" customHeight="1">
      <c r="A13" s="152" t="str">
        <f>様式1!A19&amp;""</f>
        <v/>
      </c>
      <c r="B13" s="222" t="str">
        <f>IF(A13="","",VLOOKUP(A13,様式1!$A$13:$G$62,5,0))</f>
        <v/>
      </c>
      <c r="C13" s="222" t="str">
        <f>IF(A13="","",VLOOKUP(A13,様式1!$A$13:$G$62,7,0))</f>
        <v/>
      </c>
      <c r="D13" s="23"/>
      <c r="E13" s="225"/>
      <c r="F13" s="207"/>
      <c r="G13" s="208" t="s">
        <v>215</v>
      </c>
      <c r="H13" s="208" t="s">
        <v>215</v>
      </c>
      <c r="I13" s="209"/>
      <c r="J13" s="210"/>
      <c r="K13" s="210"/>
      <c r="L13" s="211" t="s">
        <v>214</v>
      </c>
      <c r="M13" s="213"/>
      <c r="N13" s="213"/>
      <c r="O13" s="158">
        <f t="shared" si="0"/>
        <v>0</v>
      </c>
      <c r="P13" s="23"/>
      <c r="Q13" s="206"/>
      <c r="R13" s="207"/>
      <c r="S13" s="208" t="s">
        <v>215</v>
      </c>
      <c r="T13" s="208" t="s">
        <v>215</v>
      </c>
      <c r="U13" s="209"/>
      <c r="V13" s="210"/>
      <c r="W13" s="210"/>
      <c r="X13" s="211" t="s">
        <v>214</v>
      </c>
      <c r="Y13" s="212"/>
      <c r="Z13" s="212"/>
      <c r="AA13" s="158">
        <f t="shared" si="1"/>
        <v>0</v>
      </c>
    </row>
    <row r="14" spans="1:27" ht="99" customHeight="1">
      <c r="A14" s="152" t="str">
        <f>様式1!A20&amp;""</f>
        <v/>
      </c>
      <c r="B14" s="222" t="str">
        <f>IF(A14="","",VLOOKUP(A14,様式1!$A$13:$G$62,5,0))</f>
        <v/>
      </c>
      <c r="C14" s="222" t="str">
        <f>IF(A14="","",VLOOKUP(A14,様式1!$A$13:$G$62,7,0))</f>
        <v/>
      </c>
      <c r="D14" s="23"/>
      <c r="E14" s="225"/>
      <c r="F14" s="207"/>
      <c r="G14" s="208" t="s">
        <v>215</v>
      </c>
      <c r="H14" s="208" t="s">
        <v>215</v>
      </c>
      <c r="I14" s="209"/>
      <c r="J14" s="210"/>
      <c r="K14" s="210"/>
      <c r="L14" s="211" t="s">
        <v>214</v>
      </c>
      <c r="M14" s="213"/>
      <c r="N14" s="213"/>
      <c r="O14" s="158">
        <f t="shared" si="0"/>
        <v>0</v>
      </c>
      <c r="P14" s="23"/>
      <c r="Q14" s="206"/>
      <c r="R14" s="207"/>
      <c r="S14" s="208" t="s">
        <v>215</v>
      </c>
      <c r="T14" s="208" t="s">
        <v>215</v>
      </c>
      <c r="U14" s="209"/>
      <c r="V14" s="210"/>
      <c r="W14" s="210"/>
      <c r="X14" s="211" t="s">
        <v>214</v>
      </c>
      <c r="Y14" s="212"/>
      <c r="Z14" s="212"/>
      <c r="AA14" s="158">
        <f t="shared" si="1"/>
        <v>0</v>
      </c>
    </row>
    <row r="15" spans="1:27" ht="99" customHeight="1">
      <c r="A15" s="152" t="str">
        <f>様式1!A21&amp;""</f>
        <v/>
      </c>
      <c r="B15" s="222" t="str">
        <f>IF(A15="","",VLOOKUP(A15,様式1!$A$13:$G$62,5,0))</f>
        <v/>
      </c>
      <c r="C15" s="222" t="str">
        <f>IF(A15="","",VLOOKUP(A15,様式1!$A$13:$G$62,7,0))</f>
        <v/>
      </c>
      <c r="D15" s="23"/>
      <c r="E15" s="225"/>
      <c r="F15" s="207"/>
      <c r="G15" s="208" t="s">
        <v>215</v>
      </c>
      <c r="H15" s="208" t="s">
        <v>215</v>
      </c>
      <c r="I15" s="209"/>
      <c r="J15" s="210"/>
      <c r="K15" s="210"/>
      <c r="L15" s="211" t="s">
        <v>214</v>
      </c>
      <c r="M15" s="213"/>
      <c r="N15" s="213"/>
      <c r="O15" s="158">
        <f t="shared" si="0"/>
        <v>0</v>
      </c>
      <c r="P15" s="23"/>
      <c r="Q15" s="206"/>
      <c r="R15" s="207"/>
      <c r="S15" s="208" t="s">
        <v>215</v>
      </c>
      <c r="T15" s="208" t="s">
        <v>215</v>
      </c>
      <c r="U15" s="209"/>
      <c r="V15" s="210"/>
      <c r="W15" s="210"/>
      <c r="X15" s="211" t="s">
        <v>214</v>
      </c>
      <c r="Y15" s="212"/>
      <c r="Z15" s="212"/>
      <c r="AA15" s="158">
        <f t="shared" si="1"/>
        <v>0</v>
      </c>
    </row>
    <row r="16" spans="1:27" ht="99" customHeight="1">
      <c r="A16" s="152" t="str">
        <f>様式1!A22&amp;""</f>
        <v/>
      </c>
      <c r="B16" s="222" t="str">
        <f>IF(A16="","",VLOOKUP(A16,様式1!$A$13:$G$62,5,0))</f>
        <v/>
      </c>
      <c r="C16" s="222" t="str">
        <f>IF(A16="","",VLOOKUP(A16,様式1!$A$13:$G$62,7,0))</f>
        <v/>
      </c>
      <c r="D16" s="23"/>
      <c r="E16" s="225"/>
      <c r="F16" s="207"/>
      <c r="G16" s="208" t="s">
        <v>215</v>
      </c>
      <c r="H16" s="208" t="s">
        <v>215</v>
      </c>
      <c r="I16" s="209"/>
      <c r="J16" s="210"/>
      <c r="K16" s="210"/>
      <c r="L16" s="211" t="s">
        <v>214</v>
      </c>
      <c r="M16" s="213"/>
      <c r="N16" s="213"/>
      <c r="O16" s="158">
        <f t="shared" si="0"/>
        <v>0</v>
      </c>
      <c r="P16" s="23"/>
      <c r="Q16" s="206"/>
      <c r="R16" s="207"/>
      <c r="S16" s="208" t="s">
        <v>215</v>
      </c>
      <c r="T16" s="208" t="s">
        <v>215</v>
      </c>
      <c r="U16" s="209"/>
      <c r="V16" s="210"/>
      <c r="W16" s="210"/>
      <c r="X16" s="211" t="s">
        <v>214</v>
      </c>
      <c r="Y16" s="212"/>
      <c r="Z16" s="212"/>
      <c r="AA16" s="158">
        <f t="shared" si="1"/>
        <v>0</v>
      </c>
    </row>
    <row r="17" spans="1:27" ht="99" customHeight="1">
      <c r="A17" s="152" t="str">
        <f>様式1!A23&amp;""</f>
        <v/>
      </c>
      <c r="B17" s="222" t="str">
        <f>IF(A17="","",VLOOKUP(A17,様式1!$A$13:$G$62,5,0))</f>
        <v/>
      </c>
      <c r="C17" s="222" t="str">
        <f>IF(A17="","",VLOOKUP(A17,様式1!$A$13:$G$62,7,0))</f>
        <v/>
      </c>
      <c r="D17" s="23"/>
      <c r="E17" s="225"/>
      <c r="F17" s="207"/>
      <c r="G17" s="208" t="s">
        <v>215</v>
      </c>
      <c r="H17" s="208" t="s">
        <v>215</v>
      </c>
      <c r="I17" s="209"/>
      <c r="J17" s="210"/>
      <c r="K17" s="210"/>
      <c r="L17" s="211" t="s">
        <v>214</v>
      </c>
      <c r="M17" s="213"/>
      <c r="N17" s="213"/>
      <c r="O17" s="158">
        <f t="shared" si="0"/>
        <v>0</v>
      </c>
      <c r="P17" s="23"/>
      <c r="Q17" s="206"/>
      <c r="R17" s="207"/>
      <c r="S17" s="208" t="s">
        <v>215</v>
      </c>
      <c r="T17" s="208" t="s">
        <v>215</v>
      </c>
      <c r="U17" s="209"/>
      <c r="V17" s="210"/>
      <c r="W17" s="210"/>
      <c r="X17" s="211" t="s">
        <v>214</v>
      </c>
      <c r="Y17" s="212"/>
      <c r="Z17" s="212"/>
      <c r="AA17" s="158">
        <f t="shared" si="1"/>
        <v>0</v>
      </c>
    </row>
    <row r="18" spans="1:27" ht="99" customHeight="1">
      <c r="A18" s="152" t="str">
        <f>様式1!A24&amp;""</f>
        <v/>
      </c>
      <c r="B18" s="222" t="str">
        <f>IF(A18="","",VLOOKUP(A18,様式1!$A$13:$G$62,5,0))</f>
        <v/>
      </c>
      <c r="C18" s="222" t="str">
        <f>IF(A18="","",VLOOKUP(A18,様式1!$A$13:$G$62,7,0))</f>
        <v/>
      </c>
      <c r="D18" s="23"/>
      <c r="E18" s="225"/>
      <c r="F18" s="207"/>
      <c r="G18" s="208" t="s">
        <v>215</v>
      </c>
      <c r="H18" s="208" t="s">
        <v>215</v>
      </c>
      <c r="I18" s="209"/>
      <c r="J18" s="210"/>
      <c r="K18" s="210"/>
      <c r="L18" s="211" t="s">
        <v>214</v>
      </c>
      <c r="M18" s="213"/>
      <c r="N18" s="213"/>
      <c r="O18" s="158">
        <f t="shared" si="0"/>
        <v>0</v>
      </c>
      <c r="P18" s="23"/>
      <c r="Q18" s="206"/>
      <c r="R18" s="207"/>
      <c r="S18" s="208" t="s">
        <v>215</v>
      </c>
      <c r="T18" s="208" t="s">
        <v>215</v>
      </c>
      <c r="U18" s="209"/>
      <c r="V18" s="210"/>
      <c r="W18" s="210"/>
      <c r="X18" s="211" t="s">
        <v>214</v>
      </c>
      <c r="Y18" s="212"/>
      <c r="Z18" s="212"/>
      <c r="AA18" s="158">
        <f t="shared" si="1"/>
        <v>0</v>
      </c>
    </row>
    <row r="19" spans="1:27" ht="99" customHeight="1">
      <c r="A19" s="152" t="str">
        <f>様式1!A25&amp;""</f>
        <v/>
      </c>
      <c r="B19" s="222" t="str">
        <f>IF(A19="","",VLOOKUP(A19,様式1!$A$13:$G$62,5,0))</f>
        <v/>
      </c>
      <c r="C19" s="222" t="str">
        <f>IF(A19="","",VLOOKUP(A19,様式1!$A$13:$G$62,7,0))</f>
        <v/>
      </c>
      <c r="D19" s="23"/>
      <c r="E19" s="225"/>
      <c r="F19" s="207"/>
      <c r="G19" s="208" t="s">
        <v>215</v>
      </c>
      <c r="H19" s="208" t="s">
        <v>215</v>
      </c>
      <c r="I19" s="209"/>
      <c r="J19" s="210"/>
      <c r="K19" s="210"/>
      <c r="L19" s="211" t="s">
        <v>214</v>
      </c>
      <c r="M19" s="213"/>
      <c r="N19" s="213"/>
      <c r="O19" s="158">
        <f t="shared" si="0"/>
        <v>0</v>
      </c>
      <c r="P19" s="23"/>
      <c r="Q19" s="206"/>
      <c r="R19" s="207"/>
      <c r="S19" s="208" t="s">
        <v>215</v>
      </c>
      <c r="T19" s="208" t="s">
        <v>215</v>
      </c>
      <c r="U19" s="209"/>
      <c r="V19" s="210"/>
      <c r="W19" s="210"/>
      <c r="X19" s="211" t="s">
        <v>214</v>
      </c>
      <c r="Y19" s="212"/>
      <c r="Z19" s="212"/>
      <c r="AA19" s="158">
        <f t="shared" si="1"/>
        <v>0</v>
      </c>
    </row>
    <row r="20" spans="1:27" ht="99" customHeight="1">
      <c r="A20" s="152" t="str">
        <f>様式1!A26&amp;""</f>
        <v/>
      </c>
      <c r="B20" s="222" t="str">
        <f>IF(A20="","",VLOOKUP(A20,様式1!$A$13:$G$62,5,0))</f>
        <v/>
      </c>
      <c r="C20" s="222" t="str">
        <f>IF(A20="","",VLOOKUP(A20,様式1!$A$13:$G$62,7,0))</f>
        <v/>
      </c>
      <c r="D20" s="23"/>
      <c r="E20" s="225"/>
      <c r="F20" s="207"/>
      <c r="G20" s="208" t="s">
        <v>215</v>
      </c>
      <c r="H20" s="208" t="s">
        <v>215</v>
      </c>
      <c r="I20" s="209"/>
      <c r="J20" s="210"/>
      <c r="K20" s="210"/>
      <c r="L20" s="211" t="s">
        <v>214</v>
      </c>
      <c r="M20" s="213"/>
      <c r="N20" s="213"/>
      <c r="O20" s="158">
        <f t="shared" si="0"/>
        <v>0</v>
      </c>
      <c r="P20" s="23"/>
      <c r="Q20" s="206"/>
      <c r="R20" s="207"/>
      <c r="S20" s="208" t="s">
        <v>215</v>
      </c>
      <c r="T20" s="208" t="s">
        <v>215</v>
      </c>
      <c r="U20" s="209"/>
      <c r="V20" s="210"/>
      <c r="W20" s="210"/>
      <c r="X20" s="211" t="s">
        <v>214</v>
      </c>
      <c r="Y20" s="212"/>
      <c r="Z20" s="212"/>
      <c r="AA20" s="158">
        <f t="shared" si="1"/>
        <v>0</v>
      </c>
    </row>
    <row r="21" spans="1:27" ht="99" customHeight="1">
      <c r="A21" s="152" t="str">
        <f>様式1!A27&amp;""</f>
        <v/>
      </c>
      <c r="B21" s="222" t="str">
        <f>IF(A21="","",VLOOKUP(A21,様式1!$A$13:$G$62,5,0))</f>
        <v/>
      </c>
      <c r="C21" s="222" t="str">
        <f>IF(A21="","",VLOOKUP(A21,様式1!$A$13:$G$62,7,0))</f>
        <v/>
      </c>
      <c r="D21" s="23"/>
      <c r="E21" s="225"/>
      <c r="F21" s="207"/>
      <c r="G21" s="208" t="s">
        <v>215</v>
      </c>
      <c r="H21" s="208" t="s">
        <v>215</v>
      </c>
      <c r="I21" s="209"/>
      <c r="J21" s="210"/>
      <c r="K21" s="210"/>
      <c r="L21" s="211" t="s">
        <v>214</v>
      </c>
      <c r="M21" s="213"/>
      <c r="N21" s="213"/>
      <c r="O21" s="158">
        <f t="shared" si="0"/>
        <v>0</v>
      </c>
      <c r="P21" s="23"/>
      <c r="Q21" s="206"/>
      <c r="R21" s="207"/>
      <c r="S21" s="208" t="s">
        <v>215</v>
      </c>
      <c r="T21" s="208" t="s">
        <v>215</v>
      </c>
      <c r="U21" s="209"/>
      <c r="V21" s="210"/>
      <c r="W21" s="210"/>
      <c r="X21" s="211" t="s">
        <v>214</v>
      </c>
      <c r="Y21" s="212"/>
      <c r="Z21" s="212"/>
      <c r="AA21" s="158">
        <f t="shared" si="1"/>
        <v>0</v>
      </c>
    </row>
    <row r="22" spans="1:27" ht="99" customHeight="1">
      <c r="A22" s="152" t="str">
        <f>様式1!A28&amp;""</f>
        <v/>
      </c>
      <c r="B22" s="222" t="str">
        <f>IF(A22="","",VLOOKUP(A22,様式1!$A$13:$G$62,5,0))</f>
        <v/>
      </c>
      <c r="C22" s="222" t="str">
        <f>IF(A22="","",VLOOKUP(A22,様式1!$A$13:$G$62,7,0))</f>
        <v/>
      </c>
      <c r="D22" s="23"/>
      <c r="E22" s="225"/>
      <c r="F22" s="207"/>
      <c r="G22" s="208" t="s">
        <v>215</v>
      </c>
      <c r="H22" s="208" t="s">
        <v>215</v>
      </c>
      <c r="I22" s="209"/>
      <c r="J22" s="210"/>
      <c r="K22" s="210"/>
      <c r="L22" s="211" t="s">
        <v>214</v>
      </c>
      <c r="M22" s="213"/>
      <c r="N22" s="213"/>
      <c r="O22" s="158">
        <f t="shared" si="0"/>
        <v>0</v>
      </c>
      <c r="P22" s="23"/>
      <c r="Q22" s="206"/>
      <c r="R22" s="207"/>
      <c r="S22" s="208" t="s">
        <v>215</v>
      </c>
      <c r="T22" s="208" t="s">
        <v>215</v>
      </c>
      <c r="U22" s="209"/>
      <c r="V22" s="210"/>
      <c r="W22" s="210"/>
      <c r="X22" s="211" t="s">
        <v>214</v>
      </c>
      <c r="Y22" s="212"/>
      <c r="Z22" s="212"/>
      <c r="AA22" s="158">
        <f t="shared" si="1"/>
        <v>0</v>
      </c>
    </row>
    <row r="23" spans="1:27" ht="99" customHeight="1">
      <c r="A23" s="152" t="str">
        <f>様式1!A29&amp;""</f>
        <v/>
      </c>
      <c r="B23" s="222" t="str">
        <f>IF(A23="","",VLOOKUP(A23,様式1!$A$13:$G$62,5,0))</f>
        <v/>
      </c>
      <c r="C23" s="222" t="str">
        <f>IF(A23="","",VLOOKUP(A23,様式1!$A$13:$G$62,7,0))</f>
        <v/>
      </c>
      <c r="D23" s="23"/>
      <c r="E23" s="225"/>
      <c r="F23" s="207"/>
      <c r="G23" s="208" t="s">
        <v>215</v>
      </c>
      <c r="H23" s="208" t="s">
        <v>215</v>
      </c>
      <c r="I23" s="209"/>
      <c r="J23" s="210"/>
      <c r="K23" s="210"/>
      <c r="L23" s="211" t="s">
        <v>214</v>
      </c>
      <c r="M23" s="213"/>
      <c r="N23" s="213"/>
      <c r="O23" s="158">
        <f t="shared" si="0"/>
        <v>0</v>
      </c>
      <c r="P23" s="23"/>
      <c r="Q23" s="206"/>
      <c r="R23" s="207"/>
      <c r="S23" s="208" t="s">
        <v>215</v>
      </c>
      <c r="T23" s="208" t="s">
        <v>215</v>
      </c>
      <c r="U23" s="209"/>
      <c r="V23" s="210"/>
      <c r="W23" s="210"/>
      <c r="X23" s="211" t="s">
        <v>214</v>
      </c>
      <c r="Y23" s="212"/>
      <c r="Z23" s="212"/>
      <c r="AA23" s="158">
        <f t="shared" si="1"/>
        <v>0</v>
      </c>
    </row>
    <row r="24" spans="1:27" ht="99" customHeight="1">
      <c r="A24" s="152" t="str">
        <f>様式1!A30&amp;""</f>
        <v/>
      </c>
      <c r="B24" s="222" t="str">
        <f>IF(A24="","",VLOOKUP(A24,様式1!$A$13:$G$62,5,0))</f>
        <v/>
      </c>
      <c r="C24" s="222" t="str">
        <f>IF(A24="","",VLOOKUP(A24,様式1!$A$13:$G$62,7,0))</f>
        <v/>
      </c>
      <c r="D24" s="23"/>
      <c r="E24" s="225"/>
      <c r="F24" s="207"/>
      <c r="G24" s="208" t="s">
        <v>215</v>
      </c>
      <c r="H24" s="208" t="s">
        <v>215</v>
      </c>
      <c r="I24" s="209"/>
      <c r="J24" s="210"/>
      <c r="K24" s="210"/>
      <c r="L24" s="211" t="s">
        <v>214</v>
      </c>
      <c r="M24" s="213"/>
      <c r="N24" s="213"/>
      <c r="O24" s="158">
        <f t="shared" si="0"/>
        <v>0</v>
      </c>
      <c r="P24" s="23"/>
      <c r="Q24" s="206"/>
      <c r="R24" s="207"/>
      <c r="S24" s="208" t="s">
        <v>215</v>
      </c>
      <c r="T24" s="208" t="s">
        <v>215</v>
      </c>
      <c r="U24" s="209"/>
      <c r="V24" s="210"/>
      <c r="W24" s="210"/>
      <c r="X24" s="211" t="s">
        <v>214</v>
      </c>
      <c r="Y24" s="212"/>
      <c r="Z24" s="212"/>
      <c r="AA24" s="158">
        <f t="shared" si="1"/>
        <v>0</v>
      </c>
    </row>
    <row r="25" spans="1:27" ht="99" customHeight="1">
      <c r="A25" s="152" t="str">
        <f>様式1!A31&amp;""</f>
        <v/>
      </c>
      <c r="B25" s="222" t="str">
        <f>IF(A25="","",VLOOKUP(A25,様式1!$A$13:$G$62,5,0))</f>
        <v/>
      </c>
      <c r="C25" s="222" t="str">
        <f>IF(A25="","",VLOOKUP(A25,様式1!$A$13:$G$62,7,0))</f>
        <v/>
      </c>
      <c r="D25" s="23"/>
      <c r="E25" s="225"/>
      <c r="F25" s="207"/>
      <c r="G25" s="208" t="s">
        <v>215</v>
      </c>
      <c r="H25" s="208" t="s">
        <v>215</v>
      </c>
      <c r="I25" s="209"/>
      <c r="J25" s="210"/>
      <c r="K25" s="210"/>
      <c r="L25" s="211" t="s">
        <v>214</v>
      </c>
      <c r="M25" s="213"/>
      <c r="N25" s="213"/>
      <c r="O25" s="158">
        <f t="shared" si="0"/>
        <v>0</v>
      </c>
      <c r="P25" s="23"/>
      <c r="Q25" s="206"/>
      <c r="R25" s="207"/>
      <c r="S25" s="208" t="s">
        <v>215</v>
      </c>
      <c r="T25" s="208" t="s">
        <v>215</v>
      </c>
      <c r="U25" s="209"/>
      <c r="V25" s="210"/>
      <c r="W25" s="210"/>
      <c r="X25" s="211" t="s">
        <v>214</v>
      </c>
      <c r="Y25" s="212"/>
      <c r="Z25" s="212"/>
      <c r="AA25" s="158">
        <f t="shared" si="1"/>
        <v>0</v>
      </c>
    </row>
    <row r="26" spans="1:27" ht="99" customHeight="1">
      <c r="A26" s="152" t="str">
        <f>様式1!A32&amp;""</f>
        <v/>
      </c>
      <c r="B26" s="222" t="str">
        <f>IF(A26="","",VLOOKUP(A26,様式1!$A$13:$G$62,5,0))</f>
        <v/>
      </c>
      <c r="C26" s="222" t="str">
        <f>IF(A26="","",VLOOKUP(A26,様式1!$A$13:$G$62,7,0))</f>
        <v/>
      </c>
      <c r="D26" s="23"/>
      <c r="E26" s="225"/>
      <c r="F26" s="207"/>
      <c r="G26" s="208" t="s">
        <v>215</v>
      </c>
      <c r="H26" s="208" t="s">
        <v>215</v>
      </c>
      <c r="I26" s="209"/>
      <c r="J26" s="210"/>
      <c r="K26" s="210"/>
      <c r="L26" s="211" t="s">
        <v>214</v>
      </c>
      <c r="M26" s="213"/>
      <c r="N26" s="213"/>
      <c r="O26" s="158">
        <f t="shared" si="0"/>
        <v>0</v>
      </c>
      <c r="P26" s="23"/>
      <c r="Q26" s="206"/>
      <c r="R26" s="207"/>
      <c r="S26" s="208" t="s">
        <v>215</v>
      </c>
      <c r="T26" s="208" t="s">
        <v>215</v>
      </c>
      <c r="U26" s="209"/>
      <c r="V26" s="210"/>
      <c r="W26" s="210"/>
      <c r="X26" s="211" t="s">
        <v>214</v>
      </c>
      <c r="Y26" s="212"/>
      <c r="Z26" s="212"/>
      <c r="AA26" s="158">
        <f t="shared" si="1"/>
        <v>0</v>
      </c>
    </row>
    <row r="27" spans="1:27" ht="99" customHeight="1">
      <c r="A27" s="152" t="str">
        <f>様式1!A33&amp;""</f>
        <v/>
      </c>
      <c r="B27" s="222" t="str">
        <f>IF(A27="","",VLOOKUP(A27,様式1!$A$13:$G$62,5,0))</f>
        <v/>
      </c>
      <c r="C27" s="222" t="str">
        <f>IF(A27="","",VLOOKUP(A27,様式1!$A$13:$G$62,7,0))</f>
        <v/>
      </c>
      <c r="D27" s="23"/>
      <c r="E27" s="225"/>
      <c r="F27" s="207"/>
      <c r="G27" s="208" t="s">
        <v>215</v>
      </c>
      <c r="H27" s="208" t="s">
        <v>215</v>
      </c>
      <c r="I27" s="209"/>
      <c r="J27" s="210"/>
      <c r="K27" s="210"/>
      <c r="L27" s="211" t="s">
        <v>214</v>
      </c>
      <c r="M27" s="213"/>
      <c r="N27" s="213"/>
      <c r="O27" s="158">
        <f t="shared" si="0"/>
        <v>0</v>
      </c>
      <c r="P27" s="23"/>
      <c r="Q27" s="206"/>
      <c r="R27" s="207"/>
      <c r="S27" s="208" t="s">
        <v>215</v>
      </c>
      <c r="T27" s="208" t="s">
        <v>215</v>
      </c>
      <c r="U27" s="209"/>
      <c r="V27" s="210"/>
      <c r="W27" s="210"/>
      <c r="X27" s="211" t="s">
        <v>214</v>
      </c>
      <c r="Y27" s="212"/>
      <c r="Z27" s="212"/>
      <c r="AA27" s="158">
        <f t="shared" si="1"/>
        <v>0</v>
      </c>
    </row>
    <row r="28" spans="1:27" ht="99" customHeight="1">
      <c r="A28" s="152" t="str">
        <f>様式1!A34&amp;""</f>
        <v/>
      </c>
      <c r="B28" s="222" t="str">
        <f>IF(A28="","",VLOOKUP(A28,様式1!$A$13:$G$62,5,0))</f>
        <v/>
      </c>
      <c r="C28" s="222" t="str">
        <f>IF(A28="","",VLOOKUP(A28,様式1!$A$13:$G$62,7,0))</f>
        <v/>
      </c>
      <c r="D28" s="23"/>
      <c r="E28" s="225"/>
      <c r="F28" s="207"/>
      <c r="G28" s="208" t="s">
        <v>215</v>
      </c>
      <c r="H28" s="208" t="s">
        <v>215</v>
      </c>
      <c r="I28" s="209"/>
      <c r="J28" s="210"/>
      <c r="K28" s="210"/>
      <c r="L28" s="211" t="s">
        <v>214</v>
      </c>
      <c r="M28" s="213"/>
      <c r="N28" s="213"/>
      <c r="O28" s="158">
        <f t="shared" si="0"/>
        <v>0</v>
      </c>
      <c r="P28" s="23"/>
      <c r="Q28" s="206"/>
      <c r="R28" s="207"/>
      <c r="S28" s="208" t="s">
        <v>215</v>
      </c>
      <c r="T28" s="208" t="s">
        <v>215</v>
      </c>
      <c r="U28" s="209"/>
      <c r="V28" s="210"/>
      <c r="W28" s="210"/>
      <c r="X28" s="211" t="s">
        <v>214</v>
      </c>
      <c r="Y28" s="212"/>
      <c r="Z28" s="212"/>
      <c r="AA28" s="158">
        <f t="shared" si="1"/>
        <v>0</v>
      </c>
    </row>
    <row r="29" spans="1:27" ht="99" customHeight="1">
      <c r="A29" s="152" t="str">
        <f>様式1!A35&amp;""</f>
        <v/>
      </c>
      <c r="B29" s="222" t="str">
        <f>IF(A29="","",VLOOKUP(A29,様式1!$A$13:$G$62,5,0))</f>
        <v/>
      </c>
      <c r="C29" s="222" t="str">
        <f>IF(A29="","",VLOOKUP(A29,様式1!$A$13:$G$62,7,0))</f>
        <v/>
      </c>
      <c r="D29" s="23"/>
      <c r="E29" s="225"/>
      <c r="F29" s="207"/>
      <c r="G29" s="208" t="s">
        <v>215</v>
      </c>
      <c r="H29" s="208" t="s">
        <v>215</v>
      </c>
      <c r="I29" s="209"/>
      <c r="J29" s="210"/>
      <c r="K29" s="210"/>
      <c r="L29" s="211" t="s">
        <v>214</v>
      </c>
      <c r="M29" s="213"/>
      <c r="N29" s="213"/>
      <c r="O29" s="158">
        <f t="shared" si="0"/>
        <v>0</v>
      </c>
      <c r="P29" s="23"/>
      <c r="Q29" s="206"/>
      <c r="R29" s="207"/>
      <c r="S29" s="208" t="s">
        <v>215</v>
      </c>
      <c r="T29" s="208" t="s">
        <v>215</v>
      </c>
      <c r="U29" s="209"/>
      <c r="V29" s="210"/>
      <c r="W29" s="210"/>
      <c r="X29" s="211" t="s">
        <v>214</v>
      </c>
      <c r="Y29" s="212"/>
      <c r="Z29" s="212"/>
      <c r="AA29" s="158">
        <f t="shared" si="1"/>
        <v>0</v>
      </c>
    </row>
    <row r="30" spans="1:27" ht="99" customHeight="1">
      <c r="A30" s="152" t="str">
        <f>様式1!A36&amp;""</f>
        <v/>
      </c>
      <c r="B30" s="222" t="str">
        <f>IF(A30="","",VLOOKUP(A30,様式1!$A$13:$G$62,5,0))</f>
        <v/>
      </c>
      <c r="C30" s="222" t="str">
        <f>IF(A30="","",VLOOKUP(A30,様式1!$A$13:$G$62,7,0))</f>
        <v/>
      </c>
      <c r="D30" s="23"/>
      <c r="E30" s="225"/>
      <c r="F30" s="207"/>
      <c r="G30" s="208" t="s">
        <v>215</v>
      </c>
      <c r="H30" s="208" t="s">
        <v>215</v>
      </c>
      <c r="I30" s="209"/>
      <c r="J30" s="210"/>
      <c r="K30" s="210"/>
      <c r="L30" s="211" t="s">
        <v>214</v>
      </c>
      <c r="M30" s="213"/>
      <c r="N30" s="213"/>
      <c r="O30" s="158">
        <f t="shared" si="0"/>
        <v>0</v>
      </c>
      <c r="P30" s="23"/>
      <c r="Q30" s="206"/>
      <c r="R30" s="207"/>
      <c r="S30" s="208" t="s">
        <v>215</v>
      </c>
      <c r="T30" s="208" t="s">
        <v>215</v>
      </c>
      <c r="U30" s="209"/>
      <c r="V30" s="210"/>
      <c r="W30" s="210"/>
      <c r="X30" s="211" t="s">
        <v>214</v>
      </c>
      <c r="Y30" s="212"/>
      <c r="Z30" s="212"/>
      <c r="AA30" s="158">
        <f t="shared" si="1"/>
        <v>0</v>
      </c>
    </row>
    <row r="31" spans="1:27" ht="99" customHeight="1">
      <c r="A31" s="152" t="str">
        <f>様式1!A37&amp;""</f>
        <v/>
      </c>
      <c r="B31" s="222" t="str">
        <f>IF(A31="","",VLOOKUP(A31,様式1!$A$13:$G$62,5,0))</f>
        <v/>
      </c>
      <c r="C31" s="222" t="str">
        <f>IF(A31="","",VLOOKUP(A31,様式1!$A$13:$G$62,7,0))</f>
        <v/>
      </c>
      <c r="D31" s="23"/>
      <c r="E31" s="225"/>
      <c r="F31" s="207"/>
      <c r="G31" s="208" t="s">
        <v>215</v>
      </c>
      <c r="H31" s="208" t="s">
        <v>215</v>
      </c>
      <c r="I31" s="209"/>
      <c r="J31" s="210"/>
      <c r="K31" s="210"/>
      <c r="L31" s="211" t="s">
        <v>214</v>
      </c>
      <c r="M31" s="213"/>
      <c r="N31" s="213"/>
      <c r="O31" s="158">
        <f t="shared" si="0"/>
        <v>0</v>
      </c>
      <c r="P31" s="23"/>
      <c r="Q31" s="206"/>
      <c r="R31" s="207"/>
      <c r="S31" s="208" t="s">
        <v>215</v>
      </c>
      <c r="T31" s="208" t="s">
        <v>215</v>
      </c>
      <c r="U31" s="209"/>
      <c r="V31" s="210"/>
      <c r="W31" s="210"/>
      <c r="X31" s="211" t="s">
        <v>214</v>
      </c>
      <c r="Y31" s="212"/>
      <c r="Z31" s="212"/>
      <c r="AA31" s="158">
        <f t="shared" si="1"/>
        <v>0</v>
      </c>
    </row>
    <row r="32" spans="1:27" ht="99" customHeight="1">
      <c r="A32" s="152" t="str">
        <f>様式1!A38&amp;""</f>
        <v/>
      </c>
      <c r="B32" s="222" t="str">
        <f>IF(A32="","",VLOOKUP(A32,様式1!$A$13:$G$62,5,0))</f>
        <v/>
      </c>
      <c r="C32" s="222" t="str">
        <f>IF(A32="","",VLOOKUP(A32,様式1!$A$13:$G$62,7,0))</f>
        <v/>
      </c>
      <c r="D32" s="23"/>
      <c r="E32" s="225"/>
      <c r="F32" s="207"/>
      <c r="G32" s="208" t="s">
        <v>215</v>
      </c>
      <c r="H32" s="208" t="s">
        <v>215</v>
      </c>
      <c r="I32" s="209"/>
      <c r="J32" s="210"/>
      <c r="K32" s="210"/>
      <c r="L32" s="211" t="s">
        <v>214</v>
      </c>
      <c r="M32" s="213"/>
      <c r="N32" s="213"/>
      <c r="O32" s="158">
        <f t="shared" si="0"/>
        <v>0</v>
      </c>
      <c r="P32" s="23"/>
      <c r="Q32" s="206"/>
      <c r="R32" s="207"/>
      <c r="S32" s="208" t="s">
        <v>215</v>
      </c>
      <c r="T32" s="208" t="s">
        <v>215</v>
      </c>
      <c r="U32" s="209"/>
      <c r="V32" s="210"/>
      <c r="W32" s="210"/>
      <c r="X32" s="211" t="s">
        <v>214</v>
      </c>
      <c r="Y32" s="212"/>
      <c r="Z32" s="212"/>
      <c r="AA32" s="158">
        <f t="shared" si="1"/>
        <v>0</v>
      </c>
    </row>
    <row r="33" spans="1:27" ht="99" customHeight="1">
      <c r="A33" s="152" t="str">
        <f>様式1!A39&amp;""</f>
        <v/>
      </c>
      <c r="B33" s="222" t="str">
        <f>IF(A33="","",VLOOKUP(A33,様式1!$A$13:$G$62,5,0))</f>
        <v/>
      </c>
      <c r="C33" s="222" t="str">
        <f>IF(A33="","",VLOOKUP(A33,様式1!$A$13:$G$62,7,0))</f>
        <v/>
      </c>
      <c r="D33" s="23"/>
      <c r="E33" s="225"/>
      <c r="F33" s="207"/>
      <c r="G33" s="208" t="s">
        <v>215</v>
      </c>
      <c r="H33" s="208" t="s">
        <v>215</v>
      </c>
      <c r="I33" s="209"/>
      <c r="J33" s="210"/>
      <c r="K33" s="210"/>
      <c r="L33" s="211" t="s">
        <v>214</v>
      </c>
      <c r="M33" s="213"/>
      <c r="N33" s="213"/>
      <c r="O33" s="158">
        <f t="shared" si="0"/>
        <v>0</v>
      </c>
      <c r="P33" s="23"/>
      <c r="Q33" s="206"/>
      <c r="R33" s="207"/>
      <c r="S33" s="208" t="s">
        <v>215</v>
      </c>
      <c r="T33" s="208" t="s">
        <v>215</v>
      </c>
      <c r="U33" s="209"/>
      <c r="V33" s="210"/>
      <c r="W33" s="210"/>
      <c r="X33" s="211" t="s">
        <v>214</v>
      </c>
      <c r="Y33" s="212"/>
      <c r="Z33" s="212"/>
      <c r="AA33" s="158">
        <f t="shared" si="1"/>
        <v>0</v>
      </c>
    </row>
    <row r="34" spans="1:27" ht="99" customHeight="1">
      <c r="A34" s="152" t="str">
        <f>様式1!A40&amp;""</f>
        <v/>
      </c>
      <c r="B34" s="222" t="str">
        <f>IF(A34="","",VLOOKUP(A34,様式1!$A$13:$G$62,5,0))</f>
        <v/>
      </c>
      <c r="C34" s="222" t="str">
        <f>IF(A34="","",VLOOKUP(A34,様式1!$A$13:$G$62,7,0))</f>
        <v/>
      </c>
      <c r="D34" s="23"/>
      <c r="E34" s="225"/>
      <c r="F34" s="207"/>
      <c r="G34" s="208" t="s">
        <v>215</v>
      </c>
      <c r="H34" s="208" t="s">
        <v>215</v>
      </c>
      <c r="I34" s="209"/>
      <c r="J34" s="210"/>
      <c r="K34" s="210"/>
      <c r="L34" s="211" t="s">
        <v>214</v>
      </c>
      <c r="M34" s="213"/>
      <c r="N34" s="213"/>
      <c r="O34" s="158">
        <f t="shared" si="0"/>
        <v>0</v>
      </c>
      <c r="P34" s="23"/>
      <c r="Q34" s="206"/>
      <c r="R34" s="207"/>
      <c r="S34" s="208" t="s">
        <v>215</v>
      </c>
      <c r="T34" s="208" t="s">
        <v>215</v>
      </c>
      <c r="U34" s="209"/>
      <c r="V34" s="210"/>
      <c r="W34" s="210"/>
      <c r="X34" s="211" t="s">
        <v>214</v>
      </c>
      <c r="Y34" s="212"/>
      <c r="Z34" s="212"/>
      <c r="AA34" s="158">
        <f t="shared" si="1"/>
        <v>0</v>
      </c>
    </row>
    <row r="35" spans="1:27" ht="99" customHeight="1">
      <c r="A35" s="152" t="str">
        <f>様式1!A41&amp;""</f>
        <v/>
      </c>
      <c r="B35" s="222" t="str">
        <f>IF(A35="","",VLOOKUP(A35,様式1!$A$13:$G$62,5,0))</f>
        <v/>
      </c>
      <c r="C35" s="222" t="str">
        <f>IF(A35="","",VLOOKUP(A35,様式1!$A$13:$G$62,7,0))</f>
        <v/>
      </c>
      <c r="D35" s="23"/>
      <c r="E35" s="225"/>
      <c r="F35" s="207"/>
      <c r="G35" s="208" t="s">
        <v>215</v>
      </c>
      <c r="H35" s="208" t="s">
        <v>215</v>
      </c>
      <c r="I35" s="209"/>
      <c r="J35" s="210"/>
      <c r="K35" s="210"/>
      <c r="L35" s="211" t="s">
        <v>214</v>
      </c>
      <c r="M35" s="213"/>
      <c r="N35" s="213"/>
      <c r="O35" s="158">
        <f t="shared" si="0"/>
        <v>0</v>
      </c>
      <c r="P35" s="23"/>
      <c r="Q35" s="206"/>
      <c r="R35" s="207"/>
      <c r="S35" s="208" t="s">
        <v>215</v>
      </c>
      <c r="T35" s="208" t="s">
        <v>215</v>
      </c>
      <c r="U35" s="209"/>
      <c r="V35" s="210"/>
      <c r="W35" s="210"/>
      <c r="X35" s="211" t="s">
        <v>214</v>
      </c>
      <c r="Y35" s="212"/>
      <c r="Z35" s="212"/>
      <c r="AA35" s="158">
        <f t="shared" si="1"/>
        <v>0</v>
      </c>
    </row>
    <row r="36" spans="1:27" ht="99" customHeight="1">
      <c r="A36" s="152" t="str">
        <f>様式1!A42&amp;""</f>
        <v/>
      </c>
      <c r="B36" s="222" t="str">
        <f>IF(A36="","",VLOOKUP(A36,様式1!$A$13:$G$62,5,0))</f>
        <v/>
      </c>
      <c r="C36" s="222" t="str">
        <f>IF(A36="","",VLOOKUP(A36,様式1!$A$13:$G$62,7,0))</f>
        <v/>
      </c>
      <c r="D36" s="23"/>
      <c r="E36" s="225"/>
      <c r="F36" s="207"/>
      <c r="G36" s="208" t="s">
        <v>215</v>
      </c>
      <c r="H36" s="208" t="s">
        <v>215</v>
      </c>
      <c r="I36" s="209"/>
      <c r="J36" s="210"/>
      <c r="K36" s="210"/>
      <c r="L36" s="211" t="s">
        <v>214</v>
      </c>
      <c r="M36" s="213"/>
      <c r="N36" s="213"/>
      <c r="O36" s="158">
        <f t="shared" ref="O36:O55" si="2">SUM(M36:N36)</f>
        <v>0</v>
      </c>
      <c r="P36" s="23"/>
      <c r="Q36" s="206"/>
      <c r="R36" s="207"/>
      <c r="S36" s="208" t="s">
        <v>215</v>
      </c>
      <c r="T36" s="208" t="s">
        <v>215</v>
      </c>
      <c r="U36" s="209"/>
      <c r="V36" s="210"/>
      <c r="W36" s="210"/>
      <c r="X36" s="211" t="s">
        <v>214</v>
      </c>
      <c r="Y36" s="212"/>
      <c r="Z36" s="212"/>
      <c r="AA36" s="158">
        <f t="shared" ref="AA36:AA55" si="3">SUM(Y36:Z36)</f>
        <v>0</v>
      </c>
    </row>
    <row r="37" spans="1:27" ht="99" customHeight="1">
      <c r="A37" s="152" t="str">
        <f>様式1!A43&amp;""</f>
        <v/>
      </c>
      <c r="B37" s="222" t="str">
        <f>IF(A37="","",VLOOKUP(A37,様式1!$A$13:$G$62,5,0))</f>
        <v/>
      </c>
      <c r="C37" s="222" t="str">
        <f>IF(A37="","",VLOOKUP(A37,様式1!$A$13:$G$62,7,0))</f>
        <v/>
      </c>
      <c r="D37" s="23"/>
      <c r="E37" s="225"/>
      <c r="F37" s="207"/>
      <c r="G37" s="208" t="s">
        <v>215</v>
      </c>
      <c r="H37" s="208" t="s">
        <v>215</v>
      </c>
      <c r="I37" s="209"/>
      <c r="J37" s="210"/>
      <c r="K37" s="210"/>
      <c r="L37" s="211" t="s">
        <v>214</v>
      </c>
      <c r="M37" s="213"/>
      <c r="N37" s="213"/>
      <c r="O37" s="158">
        <f t="shared" si="2"/>
        <v>0</v>
      </c>
      <c r="P37" s="23"/>
      <c r="Q37" s="206"/>
      <c r="R37" s="207"/>
      <c r="S37" s="208" t="s">
        <v>215</v>
      </c>
      <c r="T37" s="208" t="s">
        <v>215</v>
      </c>
      <c r="U37" s="209"/>
      <c r="V37" s="210"/>
      <c r="W37" s="210"/>
      <c r="X37" s="211" t="s">
        <v>214</v>
      </c>
      <c r="Y37" s="212"/>
      <c r="Z37" s="212"/>
      <c r="AA37" s="158">
        <f t="shared" si="3"/>
        <v>0</v>
      </c>
    </row>
    <row r="38" spans="1:27" ht="99" customHeight="1">
      <c r="A38" s="152" t="str">
        <f>様式1!A44&amp;""</f>
        <v/>
      </c>
      <c r="B38" s="222" t="str">
        <f>IF(A38="","",VLOOKUP(A38,様式1!$A$13:$G$62,5,0))</f>
        <v/>
      </c>
      <c r="C38" s="222" t="str">
        <f>IF(A38="","",VLOOKUP(A38,様式1!$A$13:$G$62,7,0))</f>
        <v/>
      </c>
      <c r="D38" s="23"/>
      <c r="E38" s="225"/>
      <c r="F38" s="207"/>
      <c r="G38" s="208" t="s">
        <v>215</v>
      </c>
      <c r="H38" s="208" t="s">
        <v>215</v>
      </c>
      <c r="I38" s="209"/>
      <c r="J38" s="210"/>
      <c r="K38" s="210"/>
      <c r="L38" s="211" t="s">
        <v>214</v>
      </c>
      <c r="M38" s="213"/>
      <c r="N38" s="213"/>
      <c r="O38" s="158">
        <f t="shared" si="2"/>
        <v>0</v>
      </c>
      <c r="P38" s="23"/>
      <c r="Q38" s="206"/>
      <c r="R38" s="207"/>
      <c r="S38" s="208" t="s">
        <v>215</v>
      </c>
      <c r="T38" s="208" t="s">
        <v>215</v>
      </c>
      <c r="U38" s="209"/>
      <c r="V38" s="210"/>
      <c r="W38" s="210"/>
      <c r="X38" s="211" t="s">
        <v>214</v>
      </c>
      <c r="Y38" s="212"/>
      <c r="Z38" s="212"/>
      <c r="AA38" s="158">
        <f t="shared" si="3"/>
        <v>0</v>
      </c>
    </row>
    <row r="39" spans="1:27" ht="99" customHeight="1">
      <c r="A39" s="152" t="str">
        <f>様式1!A45&amp;""</f>
        <v/>
      </c>
      <c r="B39" s="222" t="str">
        <f>IF(A39="","",VLOOKUP(A39,様式1!$A$13:$G$62,5,0))</f>
        <v/>
      </c>
      <c r="C39" s="222" t="str">
        <f>IF(A39="","",VLOOKUP(A39,様式1!$A$13:$G$62,7,0))</f>
        <v/>
      </c>
      <c r="D39" s="23"/>
      <c r="E39" s="225"/>
      <c r="F39" s="207"/>
      <c r="G39" s="208" t="s">
        <v>215</v>
      </c>
      <c r="H39" s="208" t="s">
        <v>215</v>
      </c>
      <c r="I39" s="209"/>
      <c r="J39" s="210"/>
      <c r="K39" s="210"/>
      <c r="L39" s="211" t="s">
        <v>214</v>
      </c>
      <c r="M39" s="213"/>
      <c r="N39" s="213"/>
      <c r="O39" s="158">
        <f t="shared" si="2"/>
        <v>0</v>
      </c>
      <c r="P39" s="23"/>
      <c r="Q39" s="206"/>
      <c r="R39" s="207"/>
      <c r="S39" s="208" t="s">
        <v>215</v>
      </c>
      <c r="T39" s="208" t="s">
        <v>215</v>
      </c>
      <c r="U39" s="209"/>
      <c r="V39" s="210"/>
      <c r="W39" s="210"/>
      <c r="X39" s="211" t="s">
        <v>214</v>
      </c>
      <c r="Y39" s="212"/>
      <c r="Z39" s="212"/>
      <c r="AA39" s="158">
        <f t="shared" si="3"/>
        <v>0</v>
      </c>
    </row>
    <row r="40" spans="1:27" ht="99" customHeight="1">
      <c r="A40" s="152" t="str">
        <f>様式1!A46&amp;""</f>
        <v/>
      </c>
      <c r="B40" s="222" t="str">
        <f>IF(A40="","",VLOOKUP(A40,様式1!$A$13:$G$62,5,0))</f>
        <v/>
      </c>
      <c r="C40" s="222" t="str">
        <f>IF(A40="","",VLOOKUP(A40,様式1!$A$13:$G$62,7,0))</f>
        <v/>
      </c>
      <c r="D40" s="23"/>
      <c r="E40" s="225"/>
      <c r="F40" s="207"/>
      <c r="G40" s="208" t="s">
        <v>215</v>
      </c>
      <c r="H40" s="208" t="s">
        <v>215</v>
      </c>
      <c r="I40" s="209"/>
      <c r="J40" s="210"/>
      <c r="K40" s="210"/>
      <c r="L40" s="211" t="s">
        <v>214</v>
      </c>
      <c r="M40" s="213"/>
      <c r="N40" s="213"/>
      <c r="O40" s="158">
        <f t="shared" si="2"/>
        <v>0</v>
      </c>
      <c r="P40" s="23"/>
      <c r="Q40" s="206"/>
      <c r="R40" s="207"/>
      <c r="S40" s="208" t="s">
        <v>215</v>
      </c>
      <c r="T40" s="208" t="s">
        <v>215</v>
      </c>
      <c r="U40" s="209"/>
      <c r="V40" s="210"/>
      <c r="W40" s="210"/>
      <c r="X40" s="211" t="s">
        <v>214</v>
      </c>
      <c r="Y40" s="212"/>
      <c r="Z40" s="212"/>
      <c r="AA40" s="158">
        <f t="shared" si="3"/>
        <v>0</v>
      </c>
    </row>
    <row r="41" spans="1:27" ht="99" customHeight="1">
      <c r="A41" s="152" t="str">
        <f>様式1!A47&amp;""</f>
        <v/>
      </c>
      <c r="B41" s="222" t="str">
        <f>IF(A41="","",VLOOKUP(A41,様式1!$A$13:$G$62,5,0))</f>
        <v/>
      </c>
      <c r="C41" s="222" t="str">
        <f>IF(A41="","",VLOOKUP(A41,様式1!$A$13:$G$62,7,0))</f>
        <v/>
      </c>
      <c r="D41" s="23"/>
      <c r="E41" s="225"/>
      <c r="F41" s="207"/>
      <c r="G41" s="208" t="s">
        <v>215</v>
      </c>
      <c r="H41" s="208" t="s">
        <v>215</v>
      </c>
      <c r="I41" s="209"/>
      <c r="J41" s="210"/>
      <c r="K41" s="210"/>
      <c r="L41" s="211" t="s">
        <v>214</v>
      </c>
      <c r="M41" s="213"/>
      <c r="N41" s="213"/>
      <c r="O41" s="158">
        <f t="shared" si="2"/>
        <v>0</v>
      </c>
      <c r="P41" s="23"/>
      <c r="Q41" s="206"/>
      <c r="R41" s="207"/>
      <c r="S41" s="208" t="s">
        <v>215</v>
      </c>
      <c r="T41" s="208" t="s">
        <v>215</v>
      </c>
      <c r="U41" s="209"/>
      <c r="V41" s="210"/>
      <c r="W41" s="210"/>
      <c r="X41" s="211" t="s">
        <v>214</v>
      </c>
      <c r="Y41" s="212"/>
      <c r="Z41" s="212"/>
      <c r="AA41" s="158">
        <f t="shared" si="3"/>
        <v>0</v>
      </c>
    </row>
    <row r="42" spans="1:27" ht="99" customHeight="1">
      <c r="A42" s="152" t="str">
        <f>様式1!A48&amp;""</f>
        <v/>
      </c>
      <c r="B42" s="222" t="str">
        <f>IF(A42="","",VLOOKUP(A42,様式1!$A$13:$G$62,5,0))</f>
        <v/>
      </c>
      <c r="C42" s="222" t="str">
        <f>IF(A42="","",VLOOKUP(A42,様式1!$A$13:$G$62,7,0))</f>
        <v/>
      </c>
      <c r="D42" s="23"/>
      <c r="E42" s="225"/>
      <c r="F42" s="207"/>
      <c r="G42" s="208" t="s">
        <v>215</v>
      </c>
      <c r="H42" s="208" t="s">
        <v>215</v>
      </c>
      <c r="I42" s="209"/>
      <c r="J42" s="210"/>
      <c r="K42" s="210"/>
      <c r="L42" s="211" t="s">
        <v>214</v>
      </c>
      <c r="M42" s="213"/>
      <c r="N42" s="213"/>
      <c r="O42" s="158">
        <f t="shared" si="2"/>
        <v>0</v>
      </c>
      <c r="P42" s="23"/>
      <c r="Q42" s="206"/>
      <c r="R42" s="207"/>
      <c r="S42" s="208" t="s">
        <v>215</v>
      </c>
      <c r="T42" s="208" t="s">
        <v>215</v>
      </c>
      <c r="U42" s="209"/>
      <c r="V42" s="210"/>
      <c r="W42" s="210"/>
      <c r="X42" s="211" t="s">
        <v>214</v>
      </c>
      <c r="Y42" s="212"/>
      <c r="Z42" s="212"/>
      <c r="AA42" s="158">
        <f t="shared" si="3"/>
        <v>0</v>
      </c>
    </row>
    <row r="43" spans="1:27" ht="99" customHeight="1">
      <c r="A43" s="152" t="str">
        <f>様式1!A49&amp;""</f>
        <v/>
      </c>
      <c r="B43" s="222" t="str">
        <f>IF(A43="","",VLOOKUP(A43,様式1!$A$13:$G$62,5,0))</f>
        <v/>
      </c>
      <c r="C43" s="222" t="str">
        <f>IF(A43="","",VLOOKUP(A43,様式1!$A$13:$G$62,7,0))</f>
        <v/>
      </c>
      <c r="D43" s="23"/>
      <c r="E43" s="225"/>
      <c r="F43" s="207"/>
      <c r="G43" s="208" t="s">
        <v>215</v>
      </c>
      <c r="H43" s="208" t="s">
        <v>215</v>
      </c>
      <c r="I43" s="209"/>
      <c r="J43" s="210"/>
      <c r="K43" s="210"/>
      <c r="L43" s="211" t="s">
        <v>214</v>
      </c>
      <c r="M43" s="213"/>
      <c r="N43" s="213"/>
      <c r="O43" s="158">
        <f t="shared" si="2"/>
        <v>0</v>
      </c>
      <c r="P43" s="23"/>
      <c r="Q43" s="206"/>
      <c r="R43" s="207"/>
      <c r="S43" s="208" t="s">
        <v>215</v>
      </c>
      <c r="T43" s="208" t="s">
        <v>215</v>
      </c>
      <c r="U43" s="209"/>
      <c r="V43" s="210"/>
      <c r="W43" s="210"/>
      <c r="X43" s="211" t="s">
        <v>214</v>
      </c>
      <c r="Y43" s="212"/>
      <c r="Z43" s="212"/>
      <c r="AA43" s="158">
        <f t="shared" si="3"/>
        <v>0</v>
      </c>
    </row>
    <row r="44" spans="1:27" ht="99" customHeight="1">
      <c r="A44" s="152" t="str">
        <f>様式1!A50&amp;""</f>
        <v/>
      </c>
      <c r="B44" s="222" t="str">
        <f>IF(A44="","",VLOOKUP(A44,様式1!$A$13:$G$62,5,0))</f>
        <v/>
      </c>
      <c r="C44" s="222" t="str">
        <f>IF(A44="","",VLOOKUP(A44,様式1!$A$13:$G$62,7,0))</f>
        <v/>
      </c>
      <c r="D44" s="23"/>
      <c r="E44" s="225"/>
      <c r="F44" s="207"/>
      <c r="G44" s="208" t="s">
        <v>215</v>
      </c>
      <c r="H44" s="208" t="s">
        <v>215</v>
      </c>
      <c r="I44" s="209"/>
      <c r="J44" s="210"/>
      <c r="K44" s="210"/>
      <c r="L44" s="211" t="s">
        <v>214</v>
      </c>
      <c r="M44" s="213"/>
      <c r="N44" s="213"/>
      <c r="O44" s="158">
        <f t="shared" si="2"/>
        <v>0</v>
      </c>
      <c r="P44" s="23"/>
      <c r="Q44" s="206"/>
      <c r="R44" s="207"/>
      <c r="S44" s="208" t="s">
        <v>215</v>
      </c>
      <c r="T44" s="208" t="s">
        <v>215</v>
      </c>
      <c r="U44" s="209"/>
      <c r="V44" s="210"/>
      <c r="W44" s="210"/>
      <c r="X44" s="211" t="s">
        <v>214</v>
      </c>
      <c r="Y44" s="212"/>
      <c r="Z44" s="212"/>
      <c r="AA44" s="158">
        <f t="shared" si="3"/>
        <v>0</v>
      </c>
    </row>
    <row r="45" spans="1:27" ht="99" customHeight="1">
      <c r="A45" s="152" t="str">
        <f>様式1!A51&amp;""</f>
        <v/>
      </c>
      <c r="B45" s="222" t="str">
        <f>IF(A45="","",VLOOKUP(A45,様式1!$A$13:$G$62,5,0))</f>
        <v/>
      </c>
      <c r="C45" s="222" t="str">
        <f>IF(A45="","",VLOOKUP(A45,様式1!$A$13:$G$62,7,0))</f>
        <v/>
      </c>
      <c r="D45" s="23"/>
      <c r="E45" s="225"/>
      <c r="F45" s="207"/>
      <c r="G45" s="208" t="s">
        <v>215</v>
      </c>
      <c r="H45" s="208" t="s">
        <v>215</v>
      </c>
      <c r="I45" s="209"/>
      <c r="J45" s="210"/>
      <c r="K45" s="210"/>
      <c r="L45" s="211" t="s">
        <v>214</v>
      </c>
      <c r="M45" s="213"/>
      <c r="N45" s="213"/>
      <c r="O45" s="158">
        <f t="shared" si="2"/>
        <v>0</v>
      </c>
      <c r="P45" s="23"/>
      <c r="Q45" s="206"/>
      <c r="R45" s="207"/>
      <c r="S45" s="208" t="s">
        <v>215</v>
      </c>
      <c r="T45" s="208" t="s">
        <v>215</v>
      </c>
      <c r="U45" s="209"/>
      <c r="V45" s="210"/>
      <c r="W45" s="210"/>
      <c r="X45" s="211" t="s">
        <v>214</v>
      </c>
      <c r="Y45" s="212"/>
      <c r="Z45" s="212"/>
      <c r="AA45" s="158">
        <f t="shared" si="3"/>
        <v>0</v>
      </c>
    </row>
    <row r="46" spans="1:27" ht="99" customHeight="1">
      <c r="A46" s="152" t="str">
        <f>様式1!A52&amp;""</f>
        <v/>
      </c>
      <c r="B46" s="222" t="str">
        <f>IF(A46="","",VLOOKUP(A46,様式1!$A$13:$G$62,5,0))</f>
        <v/>
      </c>
      <c r="C46" s="222" t="str">
        <f>IF(A46="","",VLOOKUP(A46,様式1!$A$13:$G$62,7,0))</f>
        <v/>
      </c>
      <c r="D46" s="23"/>
      <c r="E46" s="225"/>
      <c r="F46" s="207"/>
      <c r="G46" s="208" t="s">
        <v>215</v>
      </c>
      <c r="H46" s="208" t="s">
        <v>215</v>
      </c>
      <c r="I46" s="209"/>
      <c r="J46" s="210"/>
      <c r="K46" s="210"/>
      <c r="L46" s="211" t="s">
        <v>214</v>
      </c>
      <c r="M46" s="213"/>
      <c r="N46" s="213"/>
      <c r="O46" s="158">
        <f t="shared" si="2"/>
        <v>0</v>
      </c>
      <c r="P46" s="23"/>
      <c r="Q46" s="206"/>
      <c r="R46" s="207"/>
      <c r="S46" s="208" t="s">
        <v>215</v>
      </c>
      <c r="T46" s="208" t="s">
        <v>215</v>
      </c>
      <c r="U46" s="209"/>
      <c r="V46" s="210"/>
      <c r="W46" s="210"/>
      <c r="X46" s="211" t="s">
        <v>214</v>
      </c>
      <c r="Y46" s="212"/>
      <c r="Z46" s="212"/>
      <c r="AA46" s="158">
        <f t="shared" si="3"/>
        <v>0</v>
      </c>
    </row>
    <row r="47" spans="1:27" ht="99" customHeight="1">
      <c r="A47" s="152" t="str">
        <f>様式1!A53&amp;""</f>
        <v/>
      </c>
      <c r="B47" s="222" t="str">
        <f>IF(A47="","",VLOOKUP(A47,様式1!$A$13:$G$62,5,0))</f>
        <v/>
      </c>
      <c r="C47" s="222" t="str">
        <f>IF(A47="","",VLOOKUP(A47,様式1!$A$13:$G$62,7,0))</f>
        <v/>
      </c>
      <c r="D47" s="23"/>
      <c r="E47" s="225"/>
      <c r="F47" s="207"/>
      <c r="G47" s="208" t="s">
        <v>215</v>
      </c>
      <c r="H47" s="208" t="s">
        <v>215</v>
      </c>
      <c r="I47" s="209"/>
      <c r="J47" s="210"/>
      <c r="K47" s="210"/>
      <c r="L47" s="211" t="s">
        <v>214</v>
      </c>
      <c r="M47" s="213"/>
      <c r="N47" s="213"/>
      <c r="O47" s="158">
        <f t="shared" si="2"/>
        <v>0</v>
      </c>
      <c r="P47" s="23"/>
      <c r="Q47" s="206"/>
      <c r="R47" s="207"/>
      <c r="S47" s="208" t="s">
        <v>215</v>
      </c>
      <c r="T47" s="208" t="s">
        <v>215</v>
      </c>
      <c r="U47" s="209"/>
      <c r="V47" s="210"/>
      <c r="W47" s="210"/>
      <c r="X47" s="211" t="s">
        <v>214</v>
      </c>
      <c r="Y47" s="212"/>
      <c r="Z47" s="212"/>
      <c r="AA47" s="158">
        <f t="shared" si="3"/>
        <v>0</v>
      </c>
    </row>
    <row r="48" spans="1:27" ht="99" customHeight="1">
      <c r="A48" s="152" t="str">
        <f>様式1!A54&amp;""</f>
        <v/>
      </c>
      <c r="B48" s="222" t="str">
        <f>IF(A48="","",VLOOKUP(A48,様式1!$A$13:$G$62,5,0))</f>
        <v/>
      </c>
      <c r="C48" s="222" t="str">
        <f>IF(A48="","",VLOOKUP(A48,様式1!$A$13:$G$62,7,0))</f>
        <v/>
      </c>
      <c r="D48" s="23"/>
      <c r="E48" s="225"/>
      <c r="F48" s="207"/>
      <c r="G48" s="208" t="s">
        <v>215</v>
      </c>
      <c r="H48" s="208" t="s">
        <v>215</v>
      </c>
      <c r="I48" s="209"/>
      <c r="J48" s="210"/>
      <c r="K48" s="210"/>
      <c r="L48" s="211" t="s">
        <v>214</v>
      </c>
      <c r="M48" s="213"/>
      <c r="N48" s="213"/>
      <c r="O48" s="158">
        <f t="shared" si="2"/>
        <v>0</v>
      </c>
      <c r="P48" s="23"/>
      <c r="Q48" s="206"/>
      <c r="R48" s="207"/>
      <c r="S48" s="208" t="s">
        <v>215</v>
      </c>
      <c r="T48" s="208" t="s">
        <v>215</v>
      </c>
      <c r="U48" s="209"/>
      <c r="V48" s="210"/>
      <c r="W48" s="210"/>
      <c r="X48" s="211" t="s">
        <v>214</v>
      </c>
      <c r="Y48" s="212"/>
      <c r="Z48" s="212"/>
      <c r="AA48" s="158">
        <f t="shared" si="3"/>
        <v>0</v>
      </c>
    </row>
    <row r="49" spans="1:27" ht="99" customHeight="1">
      <c r="A49" s="152" t="str">
        <f>様式1!A55&amp;""</f>
        <v/>
      </c>
      <c r="B49" s="222" t="str">
        <f>IF(A49="","",VLOOKUP(A49,様式1!$A$13:$G$62,5,0))</f>
        <v/>
      </c>
      <c r="C49" s="222" t="str">
        <f>IF(A49="","",VLOOKUP(A49,様式1!$A$13:$G$62,7,0))</f>
        <v/>
      </c>
      <c r="D49" s="23"/>
      <c r="E49" s="225"/>
      <c r="F49" s="207"/>
      <c r="G49" s="208" t="s">
        <v>215</v>
      </c>
      <c r="H49" s="208" t="s">
        <v>215</v>
      </c>
      <c r="I49" s="209"/>
      <c r="J49" s="210"/>
      <c r="K49" s="210"/>
      <c r="L49" s="211" t="s">
        <v>214</v>
      </c>
      <c r="M49" s="213"/>
      <c r="N49" s="213"/>
      <c r="O49" s="158">
        <f t="shared" si="2"/>
        <v>0</v>
      </c>
      <c r="P49" s="23"/>
      <c r="Q49" s="206"/>
      <c r="R49" s="207"/>
      <c r="S49" s="208" t="s">
        <v>215</v>
      </c>
      <c r="T49" s="208" t="s">
        <v>215</v>
      </c>
      <c r="U49" s="209"/>
      <c r="V49" s="210"/>
      <c r="W49" s="210"/>
      <c r="X49" s="211" t="s">
        <v>214</v>
      </c>
      <c r="Y49" s="212"/>
      <c r="Z49" s="212"/>
      <c r="AA49" s="158">
        <f t="shared" si="3"/>
        <v>0</v>
      </c>
    </row>
    <row r="50" spans="1:27" ht="99" customHeight="1">
      <c r="A50" s="152" t="str">
        <f>様式1!A56&amp;""</f>
        <v/>
      </c>
      <c r="B50" s="222" t="str">
        <f>IF(A50="","",VLOOKUP(A50,様式1!$A$13:$G$62,5,0))</f>
        <v/>
      </c>
      <c r="C50" s="222" t="str">
        <f>IF(A50="","",VLOOKUP(A50,様式1!$A$13:$G$62,7,0))</f>
        <v/>
      </c>
      <c r="D50" s="23"/>
      <c r="E50" s="225"/>
      <c r="F50" s="207"/>
      <c r="G50" s="208" t="s">
        <v>215</v>
      </c>
      <c r="H50" s="208" t="s">
        <v>215</v>
      </c>
      <c r="I50" s="209"/>
      <c r="J50" s="210"/>
      <c r="K50" s="210"/>
      <c r="L50" s="211" t="s">
        <v>214</v>
      </c>
      <c r="M50" s="213"/>
      <c r="N50" s="213"/>
      <c r="O50" s="158">
        <f t="shared" si="2"/>
        <v>0</v>
      </c>
      <c r="P50" s="23"/>
      <c r="Q50" s="206"/>
      <c r="R50" s="207"/>
      <c r="S50" s="208" t="s">
        <v>215</v>
      </c>
      <c r="T50" s="208" t="s">
        <v>215</v>
      </c>
      <c r="U50" s="209"/>
      <c r="V50" s="210"/>
      <c r="W50" s="210"/>
      <c r="X50" s="211" t="s">
        <v>214</v>
      </c>
      <c r="Y50" s="212"/>
      <c r="Z50" s="212"/>
      <c r="AA50" s="158">
        <f t="shared" si="3"/>
        <v>0</v>
      </c>
    </row>
    <row r="51" spans="1:27" ht="99" customHeight="1">
      <c r="A51" s="152" t="str">
        <f>様式1!A57&amp;""</f>
        <v/>
      </c>
      <c r="B51" s="222" t="str">
        <f>IF(A51="","",VLOOKUP(A51,様式1!$A$13:$G$62,5,0))</f>
        <v/>
      </c>
      <c r="C51" s="222" t="str">
        <f>IF(A51="","",VLOOKUP(A51,様式1!$A$13:$G$62,7,0))</f>
        <v/>
      </c>
      <c r="D51" s="23"/>
      <c r="E51" s="225"/>
      <c r="F51" s="207"/>
      <c r="G51" s="208" t="s">
        <v>215</v>
      </c>
      <c r="H51" s="208" t="s">
        <v>215</v>
      </c>
      <c r="I51" s="209"/>
      <c r="J51" s="210"/>
      <c r="K51" s="210"/>
      <c r="L51" s="211" t="s">
        <v>214</v>
      </c>
      <c r="M51" s="213"/>
      <c r="N51" s="213"/>
      <c r="O51" s="158">
        <f t="shared" si="2"/>
        <v>0</v>
      </c>
      <c r="P51" s="23"/>
      <c r="Q51" s="206"/>
      <c r="R51" s="207"/>
      <c r="S51" s="208" t="s">
        <v>215</v>
      </c>
      <c r="T51" s="208" t="s">
        <v>215</v>
      </c>
      <c r="U51" s="209"/>
      <c r="V51" s="210"/>
      <c r="W51" s="210"/>
      <c r="X51" s="211" t="s">
        <v>214</v>
      </c>
      <c r="Y51" s="212"/>
      <c r="Z51" s="212"/>
      <c r="AA51" s="158">
        <f t="shared" si="3"/>
        <v>0</v>
      </c>
    </row>
    <row r="52" spans="1:27" ht="99" customHeight="1">
      <c r="A52" s="152" t="str">
        <f>様式1!A58&amp;""</f>
        <v/>
      </c>
      <c r="B52" s="222" t="str">
        <f>IF(A52="","",VLOOKUP(A52,様式1!$A$13:$G$62,5,0))</f>
        <v/>
      </c>
      <c r="C52" s="222" t="str">
        <f>IF(A52="","",VLOOKUP(A52,様式1!$A$13:$G$62,7,0))</f>
        <v/>
      </c>
      <c r="D52" s="23"/>
      <c r="E52" s="225"/>
      <c r="F52" s="207"/>
      <c r="G52" s="208" t="s">
        <v>215</v>
      </c>
      <c r="H52" s="208" t="s">
        <v>215</v>
      </c>
      <c r="I52" s="209"/>
      <c r="J52" s="210"/>
      <c r="K52" s="210"/>
      <c r="L52" s="211" t="s">
        <v>214</v>
      </c>
      <c r="M52" s="213"/>
      <c r="N52" s="213"/>
      <c r="O52" s="158">
        <f t="shared" si="2"/>
        <v>0</v>
      </c>
      <c r="P52" s="23"/>
      <c r="Q52" s="206"/>
      <c r="R52" s="207"/>
      <c r="S52" s="208" t="s">
        <v>215</v>
      </c>
      <c r="T52" s="208" t="s">
        <v>215</v>
      </c>
      <c r="U52" s="209"/>
      <c r="V52" s="210"/>
      <c r="W52" s="210"/>
      <c r="X52" s="211" t="s">
        <v>214</v>
      </c>
      <c r="Y52" s="212"/>
      <c r="Z52" s="212"/>
      <c r="AA52" s="158">
        <f t="shared" si="3"/>
        <v>0</v>
      </c>
    </row>
    <row r="53" spans="1:27" ht="99" customHeight="1">
      <c r="A53" s="152" t="str">
        <f>様式1!A59&amp;""</f>
        <v/>
      </c>
      <c r="B53" s="222" t="str">
        <f>IF(A53="","",VLOOKUP(A53,様式1!$A$13:$G$62,5,0))</f>
        <v/>
      </c>
      <c r="C53" s="222" t="str">
        <f>IF(A53="","",VLOOKUP(A53,様式1!$A$13:$G$62,7,0))</f>
        <v/>
      </c>
      <c r="D53" s="23"/>
      <c r="E53" s="225"/>
      <c r="F53" s="207"/>
      <c r="G53" s="208" t="s">
        <v>215</v>
      </c>
      <c r="H53" s="208" t="s">
        <v>215</v>
      </c>
      <c r="I53" s="209"/>
      <c r="J53" s="210"/>
      <c r="K53" s="210"/>
      <c r="L53" s="211" t="s">
        <v>214</v>
      </c>
      <c r="M53" s="213"/>
      <c r="N53" s="213"/>
      <c r="O53" s="158">
        <f t="shared" si="2"/>
        <v>0</v>
      </c>
      <c r="P53" s="23"/>
      <c r="Q53" s="206"/>
      <c r="R53" s="207"/>
      <c r="S53" s="208" t="s">
        <v>215</v>
      </c>
      <c r="T53" s="208" t="s">
        <v>215</v>
      </c>
      <c r="U53" s="209"/>
      <c r="V53" s="210"/>
      <c r="W53" s="210"/>
      <c r="X53" s="211" t="s">
        <v>214</v>
      </c>
      <c r="Y53" s="212"/>
      <c r="Z53" s="212"/>
      <c r="AA53" s="158">
        <f t="shared" si="3"/>
        <v>0</v>
      </c>
    </row>
    <row r="54" spans="1:27" ht="99" customHeight="1">
      <c r="A54" s="152" t="str">
        <f>様式1!A60&amp;""</f>
        <v/>
      </c>
      <c r="B54" s="222" t="str">
        <f>IF(A54="","",VLOOKUP(A54,様式1!$A$13:$G$62,5,0))</f>
        <v/>
      </c>
      <c r="C54" s="222" t="str">
        <f>IF(A54="","",VLOOKUP(A54,様式1!$A$13:$G$62,7,0))</f>
        <v/>
      </c>
      <c r="D54" s="23"/>
      <c r="E54" s="225"/>
      <c r="F54" s="207"/>
      <c r="G54" s="208" t="s">
        <v>215</v>
      </c>
      <c r="H54" s="208" t="s">
        <v>215</v>
      </c>
      <c r="I54" s="209"/>
      <c r="J54" s="210"/>
      <c r="K54" s="210"/>
      <c r="L54" s="211" t="s">
        <v>214</v>
      </c>
      <c r="M54" s="213"/>
      <c r="N54" s="213"/>
      <c r="O54" s="158">
        <f t="shared" si="2"/>
        <v>0</v>
      </c>
      <c r="P54" s="23"/>
      <c r="Q54" s="206"/>
      <c r="R54" s="207"/>
      <c r="S54" s="208" t="s">
        <v>215</v>
      </c>
      <c r="T54" s="208" t="s">
        <v>215</v>
      </c>
      <c r="U54" s="209"/>
      <c r="V54" s="210"/>
      <c r="W54" s="210"/>
      <c r="X54" s="211" t="s">
        <v>214</v>
      </c>
      <c r="Y54" s="212"/>
      <c r="Z54" s="212"/>
      <c r="AA54" s="158">
        <f t="shared" si="3"/>
        <v>0</v>
      </c>
    </row>
    <row r="55" spans="1:27" ht="99" customHeight="1">
      <c r="A55" s="152" t="str">
        <f>様式1!A61&amp;""</f>
        <v/>
      </c>
      <c r="B55" s="222" t="str">
        <f>IF(A55="","",VLOOKUP(A55,様式1!$A$13:$G$62,5,0))</f>
        <v/>
      </c>
      <c r="C55" s="222" t="str">
        <f>IF(A55="","",VLOOKUP(A55,様式1!$A$13:$G$62,7,0))</f>
        <v/>
      </c>
      <c r="D55" s="23"/>
      <c r="E55" s="225"/>
      <c r="F55" s="207"/>
      <c r="G55" s="208" t="s">
        <v>215</v>
      </c>
      <c r="H55" s="208" t="s">
        <v>215</v>
      </c>
      <c r="I55" s="209"/>
      <c r="J55" s="210"/>
      <c r="K55" s="210"/>
      <c r="L55" s="211" t="s">
        <v>214</v>
      </c>
      <c r="M55" s="213"/>
      <c r="N55" s="213"/>
      <c r="O55" s="158">
        <f t="shared" si="2"/>
        <v>0</v>
      </c>
      <c r="P55" s="23"/>
      <c r="Q55" s="206"/>
      <c r="R55" s="207"/>
      <c r="S55" s="208" t="s">
        <v>215</v>
      </c>
      <c r="T55" s="208" t="s">
        <v>215</v>
      </c>
      <c r="U55" s="209"/>
      <c r="V55" s="210"/>
      <c r="W55" s="210"/>
      <c r="X55" s="211" t="s">
        <v>214</v>
      </c>
      <c r="Y55" s="212"/>
      <c r="Z55" s="212"/>
      <c r="AA55" s="158">
        <f t="shared" si="3"/>
        <v>0</v>
      </c>
    </row>
    <row r="56" spans="1:27" ht="99" customHeight="1">
      <c r="A56" s="152" t="str">
        <f>様式1!A62&amp;""</f>
        <v/>
      </c>
      <c r="B56" s="222" t="str">
        <f>IF(A56="","",VLOOKUP(A56,様式1!$A$13:$G$62,5,0))</f>
        <v/>
      </c>
      <c r="C56" s="222" t="str">
        <f>IF(A56="","",VLOOKUP(A56,様式1!$A$13:$G$62,7,0))</f>
        <v/>
      </c>
      <c r="D56" s="23"/>
      <c r="E56" s="225"/>
      <c r="F56" s="207"/>
      <c r="G56" s="208" t="s">
        <v>215</v>
      </c>
      <c r="H56" s="208" t="s">
        <v>215</v>
      </c>
      <c r="I56" s="209"/>
      <c r="J56" s="210"/>
      <c r="K56" s="210"/>
      <c r="L56" s="211" t="s">
        <v>214</v>
      </c>
      <c r="M56" s="213"/>
      <c r="N56" s="213"/>
      <c r="O56" s="158">
        <f t="shared" si="0"/>
        <v>0</v>
      </c>
      <c r="P56" s="23"/>
      <c r="Q56" s="206"/>
      <c r="R56" s="207"/>
      <c r="S56" s="208" t="s">
        <v>215</v>
      </c>
      <c r="T56" s="208" t="s">
        <v>215</v>
      </c>
      <c r="U56" s="209"/>
      <c r="V56" s="210"/>
      <c r="W56" s="210"/>
      <c r="X56" s="211" t="s">
        <v>214</v>
      </c>
      <c r="Y56" s="212"/>
      <c r="Z56" s="212"/>
      <c r="AA56" s="158">
        <f t="shared" si="1"/>
        <v>0</v>
      </c>
    </row>
    <row r="57" spans="1:27" ht="14.25">
      <c r="A57" s="68"/>
      <c r="B57" s="72" t="s">
        <v>213</v>
      </c>
      <c r="C57" s="61" t="s">
        <v>210</v>
      </c>
    </row>
    <row r="58" spans="1:27" ht="14.25">
      <c r="A58" s="68"/>
      <c r="B58" s="155" t="s">
        <v>212</v>
      </c>
      <c r="C58" s="61" t="s">
        <v>208</v>
      </c>
    </row>
    <row r="59" spans="1:27" ht="14.25">
      <c r="A59" s="68"/>
      <c r="B59" s="71"/>
      <c r="C59" s="70" t="s">
        <v>207</v>
      </c>
      <c r="D59" s="70"/>
      <c r="E59" s="70"/>
      <c r="F59" s="70"/>
      <c r="G59" s="70"/>
      <c r="H59" s="70"/>
      <c r="I59" s="70"/>
      <c r="J59" s="70"/>
      <c r="K59" s="70"/>
      <c r="L59" s="70"/>
      <c r="M59" s="70"/>
      <c r="N59" s="70"/>
      <c r="O59" s="70"/>
      <c r="P59" s="70"/>
      <c r="Q59" s="70"/>
      <c r="R59" s="70"/>
      <c r="S59" s="70"/>
      <c r="T59" s="70"/>
      <c r="U59" s="70"/>
      <c r="V59" s="70"/>
      <c r="W59" s="70"/>
      <c r="X59" s="70"/>
      <c r="Y59" s="70"/>
      <c r="Z59" s="70"/>
      <c r="AA59" s="70"/>
    </row>
    <row r="60" spans="1:27" ht="14.25">
      <c r="A60" s="68"/>
      <c r="B60" s="66" t="s">
        <v>211</v>
      </c>
      <c r="C60" s="69" t="s">
        <v>206</v>
      </c>
    </row>
    <row r="61" spans="1:27" ht="14.25">
      <c r="A61" s="68"/>
      <c r="B61" s="66"/>
      <c r="C61" s="61" t="s">
        <v>205</v>
      </c>
    </row>
    <row r="62" spans="1:27" ht="14.25">
      <c r="A62" s="67"/>
      <c r="B62" s="66" t="s">
        <v>209</v>
      </c>
      <c r="C62" s="61" t="s">
        <v>204</v>
      </c>
    </row>
    <row r="65" spans="13:27">
      <c r="M65" s="63"/>
      <c r="N65" s="63"/>
      <c r="O65" s="63"/>
      <c r="Y65" s="63"/>
      <c r="Z65" s="63"/>
      <c r="AA65" s="63"/>
    </row>
    <row r="66" spans="13:27">
      <c r="M66" s="63"/>
      <c r="N66" s="63"/>
      <c r="O66" s="63"/>
      <c r="Y66" s="63"/>
      <c r="Z66" s="63"/>
      <c r="AA66" s="63"/>
    </row>
    <row r="67" spans="13:27">
      <c r="M67" s="63"/>
      <c r="N67" s="63"/>
      <c r="O67" s="63"/>
      <c r="Y67" s="63"/>
      <c r="Z67" s="63"/>
      <c r="AA67" s="63"/>
    </row>
    <row r="68" spans="13:27">
      <c r="M68" s="63"/>
      <c r="N68" s="63"/>
      <c r="O68" s="63"/>
      <c r="Y68" s="63"/>
      <c r="Z68" s="63"/>
      <c r="AA68" s="63"/>
    </row>
  </sheetData>
  <sheetProtection sheet="1" selectLockedCells="1"/>
  <autoFilter ref="A6:AA62" xr:uid="{DBA97530-BBC8-48A9-8C8F-6DED08DC252D}"/>
  <mergeCells count="18">
    <mergeCell ref="Y5:AA5"/>
    <mergeCell ref="C4:C6"/>
    <mergeCell ref="D5:D6"/>
    <mergeCell ref="E5:E6"/>
    <mergeCell ref="D4:O4"/>
    <mergeCell ref="P5:P6"/>
    <mergeCell ref="Q5:Q6"/>
    <mergeCell ref="P4:AA4"/>
    <mergeCell ref="A2:X2"/>
    <mergeCell ref="A4:A6"/>
    <mergeCell ref="M5:O5"/>
    <mergeCell ref="X5:X6"/>
    <mergeCell ref="F5:F6"/>
    <mergeCell ref="G5:K5"/>
    <mergeCell ref="R5:R6"/>
    <mergeCell ref="S5:W5"/>
    <mergeCell ref="L5:L6"/>
    <mergeCell ref="B4:B6"/>
  </mergeCells>
  <phoneticPr fontId="4"/>
  <pageMargins left="0.70866141732283472" right="0.70866141732283472" top="0.74803149606299213" bottom="0.74803149606299213" header="0.31496062992125984" footer="0.31496062992125984"/>
  <pageSetup paperSize="8" scale="55" fitToHeight="0" orientation="landscape" cellComments="asDisplayed"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4B89F58-5C56-41ED-944A-74EF03CE8C87}">
          <x14:formula1>
            <xm:f>'リスト（編集不可）'!$U$2:$U$23</xm:f>
          </x14:formula1>
          <xm:sqref>D7:D56 P7:P56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2BA08-DB5D-4059-85F6-39D6000BC8C9}">
  <sheetPr codeName="Sheet4">
    <pageSetUpPr fitToPage="1"/>
  </sheetPr>
  <dimension ref="A1:D16"/>
  <sheetViews>
    <sheetView view="pageBreakPreview" zoomScale="85" zoomScaleNormal="70" zoomScaleSheetLayoutView="85" workbookViewId="0">
      <selection activeCell="C8" sqref="C8"/>
    </sheetView>
  </sheetViews>
  <sheetFormatPr defaultColWidth="9" defaultRowHeight="13.5"/>
  <cols>
    <col min="1" max="1" width="9.25" style="61" customWidth="1"/>
    <col min="2" max="2" width="10.625" style="61" customWidth="1"/>
    <col min="3" max="3" width="127.625" style="61" customWidth="1"/>
    <col min="4" max="4" width="25.25" style="62" customWidth="1"/>
    <col min="5" max="16384" width="9" style="61"/>
  </cols>
  <sheetData>
    <row r="1" spans="1:4" ht="20.100000000000001" customHeight="1">
      <c r="A1" s="65" t="s">
        <v>232</v>
      </c>
      <c r="B1" s="65"/>
      <c r="D1" s="77"/>
    </row>
    <row r="2" spans="1:4" ht="20.100000000000001" customHeight="1">
      <c r="A2" s="65"/>
      <c r="B2" s="65"/>
      <c r="D2" s="77"/>
    </row>
    <row r="3" spans="1:4" ht="14.25">
      <c r="A3" s="65" t="s">
        <v>203</v>
      </c>
      <c r="B3" s="65"/>
    </row>
    <row r="4" spans="1:4" ht="30" customHeight="1">
      <c r="A4" s="64" t="s">
        <v>202</v>
      </c>
      <c r="B4" s="188" t="s">
        <v>76</v>
      </c>
      <c r="C4" s="159" t="s">
        <v>201</v>
      </c>
      <c r="D4" s="160" t="s">
        <v>2</v>
      </c>
    </row>
    <row r="5" spans="1:4" ht="102.75" customHeight="1">
      <c r="A5" s="226"/>
      <c r="B5" s="227"/>
      <c r="C5" s="219"/>
      <c r="D5" s="220"/>
    </row>
    <row r="6" spans="1:4" ht="102.75" customHeight="1">
      <c r="A6" s="226"/>
      <c r="B6" s="227"/>
      <c r="C6" s="219"/>
      <c r="D6" s="220"/>
    </row>
    <row r="7" spans="1:4" ht="102.75" customHeight="1">
      <c r="A7" s="226"/>
      <c r="B7" s="227"/>
      <c r="C7" s="219"/>
      <c r="D7" s="220"/>
    </row>
    <row r="8" spans="1:4" ht="102.75" customHeight="1">
      <c r="A8" s="226"/>
      <c r="B8" s="227"/>
      <c r="C8" s="219"/>
      <c r="D8" s="220"/>
    </row>
    <row r="9" spans="1:4" ht="102.75" customHeight="1">
      <c r="A9" s="226"/>
      <c r="B9" s="227"/>
      <c r="C9" s="219"/>
      <c r="D9" s="220"/>
    </row>
    <row r="10" spans="1:4" ht="102.75" customHeight="1">
      <c r="A10" s="226"/>
      <c r="B10" s="227"/>
      <c r="C10" s="219"/>
      <c r="D10" s="220"/>
    </row>
    <row r="11" spans="1:4" ht="102.75" customHeight="1">
      <c r="A11" s="226"/>
      <c r="B11" s="227"/>
      <c r="C11" s="219"/>
      <c r="D11" s="220"/>
    </row>
    <row r="12" spans="1:4" ht="102.75" customHeight="1">
      <c r="A12" s="226"/>
      <c r="B12" s="227"/>
      <c r="C12" s="219"/>
      <c r="D12" s="220"/>
    </row>
    <row r="13" spans="1:4" ht="102.75" customHeight="1">
      <c r="A13" s="226"/>
      <c r="B13" s="227"/>
      <c r="C13" s="219"/>
      <c r="D13" s="220"/>
    </row>
    <row r="14" spans="1:4" ht="102.75" customHeight="1">
      <c r="A14" s="226"/>
      <c r="B14" s="227"/>
      <c r="C14" s="219"/>
      <c r="D14" s="220"/>
    </row>
    <row r="15" spans="1:4" ht="102.75" customHeight="1">
      <c r="A15" s="226"/>
      <c r="B15" s="227"/>
      <c r="C15" s="219"/>
      <c r="D15" s="220"/>
    </row>
    <row r="16" spans="1:4" ht="102.75" customHeight="1">
      <c r="A16" s="226"/>
      <c r="B16" s="227"/>
      <c r="C16" s="219"/>
      <c r="D16" s="220"/>
    </row>
  </sheetData>
  <sheetProtection sheet="1" selectLockedCells="1"/>
  <phoneticPr fontId="4"/>
  <pageMargins left="0.70866141732283472" right="0.70866141732283472" top="0.74803149606299213" bottom="0.74803149606299213" header="0.31496062992125984" footer="0.31496062992125984"/>
  <pageSetup paperSize="9" scale="51" fitToHeight="0"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A4D8C-381B-4220-A36B-07CCA764891C}">
  <sheetPr codeName="Sheet5">
    <pageSetUpPr fitToPage="1"/>
  </sheetPr>
  <dimension ref="A1:Q65"/>
  <sheetViews>
    <sheetView workbookViewId="0">
      <selection activeCell="A4" sqref="A4"/>
    </sheetView>
  </sheetViews>
  <sheetFormatPr defaultRowHeight="13.5"/>
  <cols>
    <col min="1" max="1" width="14.625" style="78" customWidth="1"/>
    <col min="2" max="15" width="11.875" style="78" customWidth="1"/>
    <col min="16" max="17" width="13" style="78" customWidth="1"/>
    <col min="18" max="18" width="4.875" style="78" customWidth="1"/>
    <col min="19" max="16384" width="9" style="78"/>
  </cols>
  <sheetData>
    <row r="1" spans="1:17" ht="17.25" customHeight="1">
      <c r="A1" s="78" t="s">
        <v>301</v>
      </c>
    </row>
    <row r="2" spans="1:17" s="79" customFormat="1" ht="17.25" customHeight="1"/>
    <row r="3" spans="1:17" s="140" customFormat="1" ht="17.25" customHeight="1">
      <c r="A3" s="340" t="s">
        <v>409</v>
      </c>
      <c r="B3" s="340"/>
      <c r="C3" s="340"/>
      <c r="D3" s="340"/>
      <c r="E3" s="340"/>
      <c r="F3" s="340"/>
      <c r="G3" s="340"/>
      <c r="H3" s="340"/>
      <c r="I3" s="340"/>
      <c r="J3" s="340"/>
      <c r="K3" s="340"/>
      <c r="L3" s="340"/>
      <c r="M3" s="340"/>
      <c r="N3" s="340"/>
      <c r="O3" s="340"/>
      <c r="P3" s="340"/>
      <c r="Q3" s="340"/>
    </row>
    <row r="4" spans="1:17" s="140" customFormat="1" ht="17.25" customHeight="1"/>
    <row r="5" spans="1:17" s="79" customFormat="1" ht="17.25" customHeight="1" thickBot="1">
      <c r="A5" s="139"/>
      <c r="P5" s="138"/>
      <c r="Q5" s="137" t="s">
        <v>300</v>
      </c>
    </row>
    <row r="6" spans="1:17" s="79" customFormat="1" ht="20.100000000000001" customHeight="1">
      <c r="A6" s="348" t="s">
        <v>76</v>
      </c>
      <c r="B6" s="354" t="s">
        <v>299</v>
      </c>
      <c r="C6" s="355"/>
      <c r="D6" s="355"/>
      <c r="E6" s="355"/>
      <c r="F6" s="355"/>
      <c r="G6" s="355"/>
      <c r="H6" s="355"/>
      <c r="I6" s="355"/>
      <c r="J6" s="356"/>
      <c r="K6" s="354" t="s">
        <v>298</v>
      </c>
      <c r="L6" s="355"/>
      <c r="M6" s="356"/>
      <c r="N6" s="341" t="s">
        <v>297</v>
      </c>
      <c r="O6" s="342"/>
      <c r="P6" s="350" t="s">
        <v>296</v>
      </c>
      <c r="Q6" s="351"/>
    </row>
    <row r="7" spans="1:17" s="79" customFormat="1" ht="20.100000000000001" customHeight="1">
      <c r="A7" s="349"/>
      <c r="B7" s="346" t="s">
        <v>291</v>
      </c>
      <c r="C7" s="347" t="s">
        <v>294</v>
      </c>
      <c r="D7" s="136"/>
      <c r="E7" s="361" t="s">
        <v>295</v>
      </c>
      <c r="F7" s="362"/>
      <c r="G7" s="362"/>
      <c r="H7" s="362"/>
      <c r="I7" s="362"/>
      <c r="J7" s="363"/>
      <c r="K7" s="346" t="s">
        <v>291</v>
      </c>
      <c r="L7" s="347" t="s">
        <v>294</v>
      </c>
      <c r="M7" s="135"/>
      <c r="N7" s="343" t="s">
        <v>290</v>
      </c>
      <c r="O7" s="134"/>
      <c r="P7" s="352"/>
      <c r="Q7" s="353"/>
    </row>
    <row r="8" spans="1:17" s="79" customFormat="1" ht="20.100000000000001" customHeight="1">
      <c r="A8" s="349"/>
      <c r="B8" s="346"/>
      <c r="C8" s="347"/>
      <c r="D8" s="357" t="s">
        <v>289</v>
      </c>
      <c r="E8" s="364" t="s">
        <v>293</v>
      </c>
      <c r="F8" s="365"/>
      <c r="G8" s="366"/>
      <c r="H8" s="361" t="s">
        <v>292</v>
      </c>
      <c r="I8" s="362"/>
      <c r="J8" s="363"/>
      <c r="K8" s="346"/>
      <c r="L8" s="347"/>
      <c r="M8" s="359" t="s">
        <v>289</v>
      </c>
      <c r="N8" s="343"/>
      <c r="O8" s="359" t="s">
        <v>289</v>
      </c>
      <c r="P8" s="352"/>
      <c r="Q8" s="353"/>
    </row>
    <row r="9" spans="1:17" s="79" customFormat="1" ht="20.100000000000001" customHeight="1">
      <c r="A9" s="349"/>
      <c r="B9" s="346"/>
      <c r="C9" s="347"/>
      <c r="D9" s="358"/>
      <c r="E9" s="367" t="s">
        <v>291</v>
      </c>
      <c r="F9" s="369" t="s">
        <v>290</v>
      </c>
      <c r="G9" s="133"/>
      <c r="H9" s="347" t="s">
        <v>291</v>
      </c>
      <c r="I9" s="347" t="s">
        <v>290</v>
      </c>
      <c r="J9" s="132"/>
      <c r="K9" s="346"/>
      <c r="L9" s="347"/>
      <c r="M9" s="360"/>
      <c r="N9" s="344"/>
      <c r="O9" s="360"/>
      <c r="P9" s="352"/>
      <c r="Q9" s="353"/>
    </row>
    <row r="10" spans="1:17" s="79" customFormat="1" ht="20.100000000000001" customHeight="1" thickBot="1">
      <c r="A10" s="349"/>
      <c r="B10" s="346"/>
      <c r="C10" s="347"/>
      <c r="D10" s="358"/>
      <c r="E10" s="368"/>
      <c r="F10" s="347"/>
      <c r="G10" s="131" t="s">
        <v>289</v>
      </c>
      <c r="H10" s="347"/>
      <c r="I10" s="347"/>
      <c r="J10" s="130" t="s">
        <v>289</v>
      </c>
      <c r="K10" s="346"/>
      <c r="L10" s="347"/>
      <c r="M10" s="360"/>
      <c r="N10" s="345"/>
      <c r="O10" s="360"/>
      <c r="P10" s="129"/>
      <c r="Q10" s="128" t="s">
        <v>289</v>
      </c>
    </row>
    <row r="11" spans="1:17" s="79" customFormat="1" ht="22.5" customHeight="1" thickBot="1">
      <c r="A11" s="90" t="s">
        <v>288</v>
      </c>
      <c r="B11" s="88">
        <f>COUNTIFS(様式1!D13:$D$62,$A11,様式1!B13:$B$62,"収益性向上対策")</f>
        <v>0</v>
      </c>
      <c r="C11" s="89">
        <f>SUMIFS(様式1!$S$13:$S$62,様式1!$D$13:$D$62,$A11,様式1!$B$13:$B$62,"収益性向上対策")</f>
        <v>0</v>
      </c>
      <c r="D11" s="89">
        <f>SUMIFS(様式1!$T$13:$T$62,様式1!$D$13:$D$62,$A11,様式1!$B$13:$B$62,"収益性向上対策")</f>
        <v>0</v>
      </c>
      <c r="E11" s="89">
        <f>COUNTIFS(様式1!$D$13:$D$62,$A11,様式1!$B$13:$B$62,"収益性向上対策",様式1!$AL$13:$AL$62,"輸出拡大")</f>
        <v>0</v>
      </c>
      <c r="F11" s="89">
        <f>SUMIFS(様式1!$S$13:$S$62,様式1!$D$13:$D$62,$A11,様式1!$B$13:$B$62,"収益性向上対策",様式1!$AL$13:$AL$62,"輸出拡大")</f>
        <v>0</v>
      </c>
      <c r="G11" s="89">
        <f>SUMIFS(様式1!$T$13:$T$62,様式1!$D$13:$D$62,$A11,様式1!$B$13:$B$62,"収益性向上対策",様式1!$AL$13:$AL$62,"輸出拡大")</f>
        <v>0</v>
      </c>
      <c r="H11" s="89">
        <f>COUNTIFS(様式1!$D$13:$D$62,$A11,様式1!$B$13:$B$62,"収益性向上対策",様式1!$AL$13:$AL$62,"中山間地域の体制整備")</f>
        <v>0</v>
      </c>
      <c r="I11" s="89">
        <f>SUMIFS(様式1!$S$13:$S$62,様式1!$D$13:$D$62,$A11,様式1!$B$13:$B$62,"収益性向上対策",様式1!$AL$13:$AL$62,"中山間地域の体制整備")</f>
        <v>0</v>
      </c>
      <c r="J11" s="87">
        <f>SUMIFS(様式1!$T$13:$T$62,様式1!$D$13:$D$62,$A11,様式1!$B$13:$B$62,"収益性向上対策",様式1!$AL$13:$AL$62,"中山間地域の体制整備")</f>
        <v>0</v>
      </c>
      <c r="K11" s="88">
        <f>COUNTIFS(様式1!$D$13:$D$62,$A11,様式1!$B$13:$B$62,"生産基盤強化対策")</f>
        <v>0</v>
      </c>
      <c r="L11" s="89">
        <f>SUMIFS(様式1!$S$13:$S$62,様式1!$D$13:$D$62,$A11,様式1!$B$13:$B$62,"生産基盤強化対策")</f>
        <v>0</v>
      </c>
      <c r="M11" s="87">
        <f>SUMIFS(様式1!$T$13:$T$62,様式1!$D$13:$D$62,$A11,様式1!$B$13:$B$62,"生産基盤強化対策")</f>
        <v>0</v>
      </c>
      <c r="N11" s="88">
        <f>SUMIFS(様式２!$D$27:$D$1027,様式２!$F$5:$F$1005,A11)*1000</f>
        <v>0</v>
      </c>
      <c r="O11" s="87">
        <f>ROUNDDOWN(N11/2,-3)</f>
        <v>0</v>
      </c>
      <c r="P11" s="86">
        <f>C11+L11+N11</f>
        <v>0</v>
      </c>
      <c r="Q11" s="85">
        <f>D11+M11+O11</f>
        <v>0</v>
      </c>
    </row>
    <row r="12" spans="1:17" s="79" customFormat="1" ht="22.5" customHeight="1">
      <c r="A12" s="103" t="s">
        <v>287</v>
      </c>
      <c r="B12" s="101">
        <f>COUNTIFS(様式1!D14:$D$62,$A12,様式1!B14:$B$62,"収益性向上対策")</f>
        <v>0</v>
      </c>
      <c r="C12" s="102">
        <f>SUMIFS(様式1!$S$13:$S$62,様式1!$D$13:$D$62,$A12,様式1!$B$13:$B$62,"収益性向上対策")</f>
        <v>0</v>
      </c>
      <c r="D12" s="102">
        <f>SUMIFS(様式1!$T$13:$T$62,様式1!$D$13:$D$62,$A12,様式1!$B$13:$B$62,"収益性向上対策")</f>
        <v>0</v>
      </c>
      <c r="E12" s="102">
        <f>COUNTIFS(様式1!$D$13:$D$62,$A12,様式1!$B$13:$B$62,"収益性向上対策",様式1!$AL$13:$AL$62,"輸出拡大")</f>
        <v>0</v>
      </c>
      <c r="F12" s="102">
        <f>SUMIFS(様式1!$S$13:$S$62,様式1!$D$13:$D$62,$A12,様式1!$B$13:$B$62,"収益性向上対策",様式1!$AL$13:$AL$62,"輸出拡大")</f>
        <v>0</v>
      </c>
      <c r="G12" s="102">
        <f>SUMIFS(様式1!$T$13:$T$62,様式1!$D$13:$D$62,$A12,様式1!$B$13:$B$62,"収益性向上対策",様式1!$AL$13:$AL$62,"輸出拡大")</f>
        <v>0</v>
      </c>
      <c r="H12" s="102">
        <f>COUNTIFS(様式1!$D$13:$D$62,$A12,様式1!$B$13:$B$62,"収益性向上対策",様式1!$AL$13:$AL$62,"中山間地域の体制整備")</f>
        <v>0</v>
      </c>
      <c r="I12" s="102">
        <f>SUMIFS(様式1!$S$13:$S$62,様式1!$D$13:$D$62,$A12,様式1!$B$13:$B$62,"収益性向上対策",様式1!$AL$13:$AL$62,"中山間地域の体制整備")</f>
        <v>0</v>
      </c>
      <c r="J12" s="100">
        <f>SUMIFS(様式1!$T$13:$T$62,様式1!$D$13:$D$62,$A12,様式1!$B$13:$B$62,"収益性向上対策",様式1!$AL$13:$AL$62,"中山間地域の体制整備")</f>
        <v>0</v>
      </c>
      <c r="K12" s="101">
        <f>COUNTIFS(様式1!$D$13:$D$62,$A12,様式1!$B$13:$B$62,"生産基盤強化対策")</f>
        <v>0</v>
      </c>
      <c r="L12" s="102">
        <f>SUMIFS(様式1!$S$13:$S$62,様式1!$D$13:$D$62,$A12,様式1!$B$13:$B$62,"生産基盤強化対策")</f>
        <v>0</v>
      </c>
      <c r="M12" s="100">
        <f>SUMIFS(様式1!$T$13:$T$62,様式1!$D$13:$D$62,$A12,様式1!$B$13:$B$62,"生産基盤強化対策")</f>
        <v>0</v>
      </c>
      <c r="N12" s="101">
        <f>SUMIFS(様式２!$D$27:$D$1027,様式２!$F$5:$F$1005,A12)*1000</f>
        <v>0</v>
      </c>
      <c r="O12" s="100">
        <f t="shared" ref="O12:O17" si="0">ROUNDDOWN(N12/2,-3)</f>
        <v>0</v>
      </c>
      <c r="P12" s="81">
        <f t="shared" ref="P12:P42" si="1">C12+L12+N12</f>
        <v>0</v>
      </c>
      <c r="Q12" s="80">
        <f t="shared" ref="Q12:Q42" si="2">D12+M12+O12</f>
        <v>0</v>
      </c>
    </row>
    <row r="13" spans="1:17" s="79" customFormat="1" ht="22.5" customHeight="1">
      <c r="A13" s="103" t="s">
        <v>286</v>
      </c>
      <c r="B13" s="101">
        <f>COUNTIFS(様式1!D15:$D$62,$A13,様式1!B15:$B$62,"収益性向上対策")</f>
        <v>0</v>
      </c>
      <c r="C13" s="102">
        <f>SUMIFS(様式1!$S$13:$S$62,様式1!$D$13:$D$62,$A13,様式1!$B$13:$B$62,"収益性向上対策")</f>
        <v>0</v>
      </c>
      <c r="D13" s="102">
        <f>SUMIFS(様式1!$T$13:$T$62,様式1!$D$13:$D$62,$A13,様式1!$B$13:$B$62,"収益性向上対策")</f>
        <v>0</v>
      </c>
      <c r="E13" s="102">
        <f>COUNTIFS(様式1!$D$13:$D$62,$A13,様式1!$B$13:$B$62,"収益性向上対策",様式1!$AL$13:$AL$62,"輸出拡大")</f>
        <v>0</v>
      </c>
      <c r="F13" s="102">
        <f>SUMIFS(様式1!$S$13:$S$62,様式1!$D$13:$D$62,$A13,様式1!$B$13:$B$62,"収益性向上対策",様式1!$AL$13:$AL$62,"輸出拡大")</f>
        <v>0</v>
      </c>
      <c r="G13" s="102">
        <f>SUMIFS(様式1!$T$13:$T$62,様式1!$D$13:$D$62,$A13,様式1!$B$13:$B$62,"収益性向上対策",様式1!$AL$13:$AL$62,"輸出拡大")</f>
        <v>0</v>
      </c>
      <c r="H13" s="102">
        <f>COUNTIFS(様式1!$D$13:$D$62,$A13,様式1!$B$13:$B$62,"収益性向上対策",様式1!$AL$13:$AL$62,"中山間地域の体制整備")</f>
        <v>0</v>
      </c>
      <c r="I13" s="102">
        <f>SUMIFS(様式1!$S$13:$S$62,様式1!$D$13:$D$62,$A13,様式1!$B$13:$B$62,"収益性向上対策",様式1!$AL$13:$AL$62,"中山間地域の体制整備")</f>
        <v>0</v>
      </c>
      <c r="J13" s="100">
        <f>SUMIFS(様式1!$T$13:$T$62,様式1!$D$13:$D$62,$A13,様式1!$B$13:$B$62,"収益性向上対策",様式1!$AL$13:$AL$62,"中山間地域の体制整備")</f>
        <v>0</v>
      </c>
      <c r="K13" s="101">
        <f>COUNTIFS(様式1!$D$13:$D$62,$A13,様式1!$B$13:$B$62,"生産基盤強化対策")</f>
        <v>0</v>
      </c>
      <c r="L13" s="102">
        <f>SUMIFS(様式1!$S$13:$S$62,様式1!$D$13:$D$62,$A13,様式1!$B$13:$B$62,"生産基盤強化対策")</f>
        <v>0</v>
      </c>
      <c r="M13" s="100">
        <f>SUMIFS(様式1!$T$13:$T$62,様式1!$D$13:$D$62,$A13,様式1!$B$13:$B$62,"生産基盤強化対策")</f>
        <v>0</v>
      </c>
      <c r="N13" s="101">
        <f>SUMIFS(様式２!$D$27:$D$1027,様式２!$F$5:$F$1005,A13)*1000</f>
        <v>0</v>
      </c>
      <c r="O13" s="100">
        <f t="shared" si="0"/>
        <v>0</v>
      </c>
      <c r="P13" s="81">
        <f t="shared" si="1"/>
        <v>0</v>
      </c>
      <c r="Q13" s="80">
        <f t="shared" si="2"/>
        <v>0</v>
      </c>
    </row>
    <row r="14" spans="1:17" s="79" customFormat="1" ht="22.5" customHeight="1">
      <c r="A14" s="103" t="s">
        <v>285</v>
      </c>
      <c r="B14" s="101">
        <f>COUNTIFS(様式1!D16:$D$62,$A14,様式1!B16:$B$62,"収益性向上対策")</f>
        <v>0</v>
      </c>
      <c r="C14" s="102">
        <f>SUMIFS(様式1!$S$13:$S$62,様式1!$D$13:$D$62,$A14,様式1!$B$13:$B$62,"収益性向上対策")</f>
        <v>0</v>
      </c>
      <c r="D14" s="102">
        <f>SUMIFS(様式1!$T$13:$T$62,様式1!$D$13:$D$62,$A14,様式1!$B$13:$B$62,"収益性向上対策")</f>
        <v>0</v>
      </c>
      <c r="E14" s="102">
        <f>COUNTIFS(様式1!$D$13:$D$62,$A14,様式1!$B$13:$B$62,"収益性向上対策",様式1!$AL$13:$AL$62,"輸出拡大")</f>
        <v>0</v>
      </c>
      <c r="F14" s="102">
        <f>SUMIFS(様式1!$S$13:$S$62,様式1!$D$13:$D$62,$A14,様式1!$B$13:$B$62,"収益性向上対策",様式1!$AL$13:$AL$62,"輸出拡大")</f>
        <v>0</v>
      </c>
      <c r="G14" s="102">
        <f>SUMIFS(様式1!$T$13:$T$62,様式1!$D$13:$D$62,$A14,様式1!$B$13:$B$62,"収益性向上対策",様式1!$AL$13:$AL$62,"輸出拡大")</f>
        <v>0</v>
      </c>
      <c r="H14" s="102">
        <f>COUNTIFS(様式1!$D$13:$D$62,$A14,様式1!$B$13:$B$62,"収益性向上対策",様式1!$AL$13:$AL$62,"中山間地域の体制整備")</f>
        <v>0</v>
      </c>
      <c r="I14" s="102">
        <f>SUMIFS(様式1!$S$13:$S$62,様式1!$D$13:$D$62,$A14,様式1!$B$13:$B$62,"収益性向上対策",様式1!$AL$13:$AL$62,"中山間地域の体制整備")</f>
        <v>0</v>
      </c>
      <c r="J14" s="100">
        <f>SUMIFS(様式1!$T$13:$T$62,様式1!$D$13:$D$62,$A14,様式1!$B$13:$B$62,"収益性向上対策",様式1!$AL$13:$AL$62,"中山間地域の体制整備")</f>
        <v>0</v>
      </c>
      <c r="K14" s="101">
        <f>COUNTIFS(様式1!$D$13:$D$62,$A14,様式1!$B$13:$B$62,"生産基盤強化対策")</f>
        <v>0</v>
      </c>
      <c r="L14" s="102">
        <f>SUMIFS(様式1!$S$13:$S$62,様式1!$D$13:$D$62,$A14,様式1!$B$13:$B$62,"生産基盤強化対策")</f>
        <v>0</v>
      </c>
      <c r="M14" s="100">
        <f>SUMIFS(様式1!$T$13:$T$62,様式1!$D$13:$D$62,$A14,様式1!$B$13:$B$62,"生産基盤強化対策")</f>
        <v>0</v>
      </c>
      <c r="N14" s="101">
        <f>SUMIFS(様式２!$D$27:$D$1027,様式２!$F$5:$F$1005,A14)*1000</f>
        <v>0</v>
      </c>
      <c r="O14" s="100">
        <f t="shared" si="0"/>
        <v>0</v>
      </c>
      <c r="P14" s="81">
        <f t="shared" si="1"/>
        <v>0</v>
      </c>
      <c r="Q14" s="80">
        <f t="shared" si="2"/>
        <v>0</v>
      </c>
    </row>
    <row r="15" spans="1:17" s="79" customFormat="1" ht="22.5" customHeight="1">
      <c r="A15" s="103" t="s">
        <v>284</v>
      </c>
      <c r="B15" s="101">
        <f>COUNTIFS(様式1!D17:$D$62,$A15,様式1!B17:$B$62,"収益性向上対策")</f>
        <v>0</v>
      </c>
      <c r="C15" s="102">
        <f>SUMIFS(様式1!$S$13:$S$62,様式1!$D$13:$D$62,$A15,様式1!$B$13:$B$62,"収益性向上対策")</f>
        <v>0</v>
      </c>
      <c r="D15" s="102">
        <f>SUMIFS(様式1!$T$13:$T$62,様式1!$D$13:$D$62,$A15,様式1!$B$13:$B$62,"収益性向上対策")</f>
        <v>0</v>
      </c>
      <c r="E15" s="102">
        <f>COUNTIFS(様式1!$D$13:$D$62,$A15,様式1!$B$13:$B$62,"収益性向上対策",様式1!$AL$13:$AL$62,"輸出拡大")</f>
        <v>0</v>
      </c>
      <c r="F15" s="102">
        <f>SUMIFS(様式1!$S$13:$S$62,様式1!$D$13:$D$62,$A15,様式1!$B$13:$B$62,"収益性向上対策",様式1!$AL$13:$AL$62,"輸出拡大")</f>
        <v>0</v>
      </c>
      <c r="G15" s="102">
        <f>SUMIFS(様式1!$T$13:$T$62,様式1!$D$13:$D$62,$A15,様式1!$B$13:$B$62,"収益性向上対策",様式1!$AL$13:$AL$62,"輸出拡大")</f>
        <v>0</v>
      </c>
      <c r="H15" s="102">
        <f>COUNTIFS(様式1!$D$13:$D$62,$A15,様式1!$B$13:$B$62,"収益性向上対策",様式1!$AL$13:$AL$62,"中山間地域の体制整備")</f>
        <v>0</v>
      </c>
      <c r="I15" s="102">
        <f>SUMIFS(様式1!$S$13:$S$62,様式1!$D$13:$D$62,$A15,様式1!$B$13:$B$62,"収益性向上対策",様式1!$AL$13:$AL$62,"中山間地域の体制整備")</f>
        <v>0</v>
      </c>
      <c r="J15" s="100">
        <f>SUMIFS(様式1!$T$13:$T$62,様式1!$D$13:$D$62,$A15,様式1!$B$13:$B$62,"収益性向上対策",様式1!$AL$13:$AL$62,"中山間地域の体制整備")</f>
        <v>0</v>
      </c>
      <c r="K15" s="101">
        <f>COUNTIFS(様式1!$D$13:$D$62,$A15,様式1!$B$13:$B$62,"生産基盤強化対策")</f>
        <v>0</v>
      </c>
      <c r="L15" s="102">
        <f>SUMIFS(様式1!$S$13:$S$62,様式1!$D$13:$D$62,$A15,様式1!$B$13:$B$62,"生産基盤強化対策")</f>
        <v>0</v>
      </c>
      <c r="M15" s="100">
        <f>SUMIFS(様式1!$T$13:$T$62,様式1!$D$13:$D$62,$A15,様式1!$B$13:$B$62,"生産基盤強化対策")</f>
        <v>0</v>
      </c>
      <c r="N15" s="101">
        <f>SUMIFS(様式２!$D$27:$D$1027,様式２!$F$5:$F$1005,A15)*1000</f>
        <v>0</v>
      </c>
      <c r="O15" s="100">
        <f t="shared" si="0"/>
        <v>0</v>
      </c>
      <c r="P15" s="81">
        <f t="shared" si="1"/>
        <v>0</v>
      </c>
      <c r="Q15" s="80">
        <f t="shared" si="2"/>
        <v>0</v>
      </c>
    </row>
    <row r="16" spans="1:17" s="79" customFormat="1" ht="22.5" customHeight="1">
      <c r="A16" s="103" t="s">
        <v>283</v>
      </c>
      <c r="B16" s="101">
        <f>COUNTIFS(様式1!D18:$D$62,$A16,様式1!B18:$B$62,"収益性向上対策")</f>
        <v>0</v>
      </c>
      <c r="C16" s="102">
        <f>SUMIFS(様式1!$S$13:$S$62,様式1!$D$13:$D$62,$A16,様式1!$B$13:$B$62,"収益性向上対策")</f>
        <v>0</v>
      </c>
      <c r="D16" s="102">
        <f>SUMIFS(様式1!$T$13:$T$62,様式1!$D$13:$D$62,$A16,様式1!$B$13:$B$62,"収益性向上対策")</f>
        <v>0</v>
      </c>
      <c r="E16" s="102">
        <f>COUNTIFS(様式1!$D$13:$D$62,$A16,様式1!$B$13:$B$62,"収益性向上対策",様式1!$AL$13:$AL$62,"輸出拡大")</f>
        <v>0</v>
      </c>
      <c r="F16" s="102">
        <f>SUMIFS(様式1!$S$13:$S$62,様式1!$D$13:$D$62,$A16,様式1!$B$13:$B$62,"収益性向上対策",様式1!$AL$13:$AL$62,"輸出拡大")</f>
        <v>0</v>
      </c>
      <c r="G16" s="102">
        <f>SUMIFS(様式1!$T$13:$T$62,様式1!$D$13:$D$62,$A16,様式1!$B$13:$B$62,"収益性向上対策",様式1!$AL$13:$AL$62,"輸出拡大")</f>
        <v>0</v>
      </c>
      <c r="H16" s="102">
        <f>COUNTIFS(様式1!$D$13:$D$62,$A16,様式1!$B$13:$B$62,"収益性向上対策",様式1!$AL$13:$AL$62,"中山間地域の体制整備")</f>
        <v>0</v>
      </c>
      <c r="I16" s="102">
        <f>SUMIFS(様式1!$S$13:$S$62,様式1!$D$13:$D$62,$A16,様式1!$B$13:$B$62,"収益性向上対策",様式1!$AL$13:$AL$62,"中山間地域の体制整備")</f>
        <v>0</v>
      </c>
      <c r="J16" s="100">
        <f>SUMIFS(様式1!$T$13:$T$62,様式1!$D$13:$D$62,$A16,様式1!$B$13:$B$62,"収益性向上対策",様式1!$AL$13:$AL$62,"中山間地域の体制整備")</f>
        <v>0</v>
      </c>
      <c r="K16" s="101">
        <f>COUNTIFS(様式1!$D$13:$D$62,$A16,様式1!$B$13:$B$62,"生産基盤強化対策")</f>
        <v>0</v>
      </c>
      <c r="L16" s="102">
        <f>SUMIFS(様式1!$S$13:$S$62,様式1!$D$13:$D$62,$A16,様式1!$B$13:$B$62,"生産基盤強化対策")</f>
        <v>0</v>
      </c>
      <c r="M16" s="100">
        <f>SUMIFS(様式1!$T$13:$T$62,様式1!$D$13:$D$62,$A16,様式1!$B$13:$B$62,"生産基盤強化対策")</f>
        <v>0</v>
      </c>
      <c r="N16" s="101">
        <f>SUMIFS(様式２!$D$27:$D$1027,様式２!$F$5:$F$1005,A16)*1000</f>
        <v>0</v>
      </c>
      <c r="O16" s="100">
        <f t="shared" si="0"/>
        <v>0</v>
      </c>
      <c r="P16" s="81">
        <f t="shared" si="1"/>
        <v>0</v>
      </c>
      <c r="Q16" s="80">
        <f t="shared" si="2"/>
        <v>0</v>
      </c>
    </row>
    <row r="17" spans="1:17" s="79" customFormat="1" ht="22.5" customHeight="1" thickBot="1">
      <c r="A17" s="99" t="s">
        <v>282</v>
      </c>
      <c r="B17" s="97">
        <f>COUNTIFS(様式1!D19:$D$62,$A17,様式1!B19:$B$62,"収益性向上対策")</f>
        <v>0</v>
      </c>
      <c r="C17" s="98">
        <f>SUMIFS(様式1!$S$13:$S$62,様式1!$D$13:$D$62,$A17,様式1!$B$13:$B$62,"収益性向上対策")</f>
        <v>0</v>
      </c>
      <c r="D17" s="98">
        <f>SUMIFS(様式1!$T$13:$T$62,様式1!$D$13:$D$62,$A17,様式1!$B$13:$B$62,"収益性向上対策")</f>
        <v>0</v>
      </c>
      <c r="E17" s="98">
        <f>COUNTIFS(様式1!$D$13:$D$62,$A17,様式1!$B$13:$B$62,"収益性向上対策",様式1!$AL$13:$AL$62,"輸出拡大")</f>
        <v>0</v>
      </c>
      <c r="F17" s="98">
        <f>SUMIFS(様式1!$S$13:$S$62,様式1!$D$13:$D$62,$A17,様式1!$B$13:$B$62,"収益性向上対策",様式1!$AL$13:$AL$62,"輸出拡大")</f>
        <v>0</v>
      </c>
      <c r="G17" s="98">
        <f>SUMIFS(様式1!$T$13:$T$62,様式1!$D$13:$D$62,$A17,様式1!$B$13:$B$62,"収益性向上対策",様式1!$AL$13:$AL$62,"輸出拡大")</f>
        <v>0</v>
      </c>
      <c r="H17" s="98">
        <f>COUNTIFS(様式1!$D$13:$D$62,$A17,様式1!$B$13:$B$62,"収益性向上対策",様式1!$AL$13:$AL$62,"中山間地域の体制整備")</f>
        <v>0</v>
      </c>
      <c r="I17" s="98">
        <f>SUMIFS(様式1!$S$13:$S$62,様式1!$D$13:$D$62,$A17,様式1!$B$13:$B$62,"収益性向上対策",様式1!$AL$13:$AL$62,"中山間地域の体制整備")</f>
        <v>0</v>
      </c>
      <c r="J17" s="96">
        <f>SUMIFS(様式1!$T$13:$T$62,様式1!$D$13:$D$62,$A17,様式1!$B$13:$B$62,"収益性向上対策",様式1!$AL$13:$AL$62,"中山間地域の体制整備")</f>
        <v>0</v>
      </c>
      <c r="K17" s="97">
        <f>COUNTIFS(様式1!$D$13:$D$62,$A17,様式1!$B$13:$B$62,"生産基盤強化対策")</f>
        <v>0</v>
      </c>
      <c r="L17" s="98">
        <f>SUMIFS(様式1!$S$13:$S$62,様式1!$D$13:$D$62,$A17,様式1!$B$13:$B$62,"生産基盤強化対策")</f>
        <v>0</v>
      </c>
      <c r="M17" s="96">
        <f>SUMIFS(様式1!$T$13:$T$62,様式1!$D$13:$D$62,$A17,様式1!$B$13:$B$62,"生産基盤強化対策")</f>
        <v>0</v>
      </c>
      <c r="N17" s="97">
        <f>SUMIFS(様式２!$D$27:$D$1027,様式２!$F$5:$F$1005,A17)*1000</f>
        <v>0</v>
      </c>
      <c r="O17" s="96">
        <f t="shared" si="0"/>
        <v>0</v>
      </c>
      <c r="P17" s="95">
        <f t="shared" si="1"/>
        <v>0</v>
      </c>
      <c r="Q17" s="94">
        <f t="shared" si="2"/>
        <v>0</v>
      </c>
    </row>
    <row r="18" spans="1:17" s="79" customFormat="1" ht="22.5" customHeight="1" thickBot="1">
      <c r="A18" s="93" t="s">
        <v>281</v>
      </c>
      <c r="B18" s="91">
        <f>SUM(B12:B17)</f>
        <v>0</v>
      </c>
      <c r="C18" s="92">
        <f>SUM(C12:C17)</f>
        <v>0</v>
      </c>
      <c r="D18" s="92">
        <f>SUM(D12:D17)</f>
        <v>0</v>
      </c>
      <c r="E18" s="92"/>
      <c r="F18" s="92"/>
      <c r="G18" s="92"/>
      <c r="H18" s="92">
        <f t="shared" ref="H18:O18" si="3">SUM(H12:H17)</f>
        <v>0</v>
      </c>
      <c r="I18" s="92">
        <f t="shared" si="3"/>
        <v>0</v>
      </c>
      <c r="J18" s="85">
        <f t="shared" si="3"/>
        <v>0</v>
      </c>
      <c r="K18" s="91">
        <f t="shared" si="3"/>
        <v>0</v>
      </c>
      <c r="L18" s="92">
        <f t="shared" si="3"/>
        <v>0</v>
      </c>
      <c r="M18" s="85">
        <f t="shared" si="3"/>
        <v>0</v>
      </c>
      <c r="N18" s="91">
        <f t="shared" si="3"/>
        <v>0</v>
      </c>
      <c r="O18" s="85">
        <f t="shared" si="3"/>
        <v>0</v>
      </c>
      <c r="P18" s="86">
        <f t="shared" si="1"/>
        <v>0</v>
      </c>
      <c r="Q18" s="85">
        <f t="shared" si="2"/>
        <v>0</v>
      </c>
    </row>
    <row r="19" spans="1:17" s="79" customFormat="1" ht="22.5" customHeight="1">
      <c r="A19" s="103" t="s">
        <v>280</v>
      </c>
      <c r="B19" s="101">
        <f>COUNTIFS(様式1!D21:$D$62,$A19,様式1!B21:$B$62,"収益性向上対策")</f>
        <v>0</v>
      </c>
      <c r="C19" s="102">
        <f>SUMIFS(様式1!$S$13:$S$62,様式1!$D$13:$D$62,$A19,様式1!$B$13:$B$62,"収益性向上対策")</f>
        <v>0</v>
      </c>
      <c r="D19" s="102">
        <f>SUMIFS(様式1!$T$13:$T$62,様式1!$D$13:$D$62,$A19,様式1!$B$13:$B$62,"収益性向上対策")</f>
        <v>0</v>
      </c>
      <c r="E19" s="102">
        <f>COUNTIFS(様式1!$D$13:$D$62,$A19,様式1!$B$13:$B$62,"収益性向上対策",様式1!$AL$13:$AL$62,"輸出拡大")</f>
        <v>0</v>
      </c>
      <c r="F19" s="102">
        <f>SUMIFS(様式1!$S$13:$S$62,様式1!$D$13:$D$62,$A19,様式1!$B$13:$B$62,"収益性向上対策",様式1!$AL$13:$AL$62,"輸出拡大")</f>
        <v>0</v>
      </c>
      <c r="G19" s="102">
        <f>SUMIFS(様式1!$T$13:$T$62,様式1!$D$13:$D$62,$A19,様式1!$B$13:$B$62,"収益性向上対策",様式1!$AL$13:$AL$62,"輸出拡大")</f>
        <v>0</v>
      </c>
      <c r="H19" s="102">
        <f>COUNTIFS(様式1!$D$13:$D$62,$A19,様式1!$B$13:$B$62,"収益性向上対策",様式1!$AL$13:$AL$62,"中山間地域の体制整備")</f>
        <v>0</v>
      </c>
      <c r="I19" s="102">
        <f>SUMIFS(様式1!$S$13:$S$62,様式1!$D$13:$D$62,$A19,様式1!$B$13:$B$62,"収益性向上対策",様式1!$AL$13:$AL$62,"中山間地域の体制整備")</f>
        <v>0</v>
      </c>
      <c r="J19" s="100">
        <f>SUMIFS(様式1!$T$13:$T$62,様式1!$D$13:$D$62,$A19,様式1!$B$13:$B$62,"収益性向上対策",様式1!$AL$13:$AL$62,"中山間地域の体制整備")</f>
        <v>0</v>
      </c>
      <c r="K19" s="101">
        <f>COUNTIFS(様式1!$D$13:$D$62,$A19,様式1!$B$13:$B$62,"生産基盤強化対策")</f>
        <v>0</v>
      </c>
      <c r="L19" s="102">
        <f>SUMIFS(様式1!$S$13:$S$62,様式1!$D$13:$D$62,$A19,様式1!$B$13:$B$62,"生産基盤強化対策")</f>
        <v>0</v>
      </c>
      <c r="M19" s="100">
        <f>SUMIFS(様式1!$T$13:$T$62,様式1!$D$13:$D$62,$A19,様式1!$B$13:$B$62,"生産基盤強化対策")</f>
        <v>0</v>
      </c>
      <c r="N19" s="101">
        <f>SUMIFS(様式２!$D$27:$D$1027,様式２!$F$5:$F$1005,A19)*1000</f>
        <v>0</v>
      </c>
      <c r="O19" s="100">
        <f t="shared" ref="O19:O28" si="4">ROUNDDOWN(N19/2,-3)</f>
        <v>0</v>
      </c>
      <c r="P19" s="81">
        <f t="shared" si="1"/>
        <v>0</v>
      </c>
      <c r="Q19" s="80">
        <f t="shared" si="2"/>
        <v>0</v>
      </c>
    </row>
    <row r="20" spans="1:17" s="79" customFormat="1" ht="22.5" customHeight="1">
      <c r="A20" s="103" t="s">
        <v>279</v>
      </c>
      <c r="B20" s="101">
        <f>COUNTIFS(様式1!D22:$D$62,$A20,様式1!B22:$B$62,"収益性向上対策")</f>
        <v>0</v>
      </c>
      <c r="C20" s="102">
        <f>SUMIFS(様式1!$S$13:$S$62,様式1!$D$13:$D$62,$A20,様式1!$B$13:$B$62,"収益性向上対策")</f>
        <v>0</v>
      </c>
      <c r="D20" s="102">
        <f>SUMIFS(様式1!$T$13:$T$62,様式1!$D$13:$D$62,$A20,様式1!$B$13:$B$62,"収益性向上対策")</f>
        <v>0</v>
      </c>
      <c r="E20" s="102">
        <f>COUNTIFS(様式1!$D$13:$D$62,$A20,様式1!$B$13:$B$62,"収益性向上対策",様式1!$AL$13:$AL$62,"輸出拡大")</f>
        <v>0</v>
      </c>
      <c r="F20" s="102">
        <f>SUMIFS(様式1!$S$13:$S$62,様式1!$D$13:$D$62,$A20,様式1!$B$13:$B$62,"収益性向上対策",様式1!$AL$13:$AL$62,"輸出拡大")</f>
        <v>0</v>
      </c>
      <c r="G20" s="102">
        <f>SUMIFS(様式1!$T$13:$T$62,様式1!$D$13:$D$62,$A20,様式1!$B$13:$B$62,"収益性向上対策",様式1!$AL$13:$AL$62,"輸出拡大")</f>
        <v>0</v>
      </c>
      <c r="H20" s="102">
        <f>COUNTIFS(様式1!$D$13:$D$62,$A20,様式1!$B$13:$B$62,"収益性向上対策",様式1!$AL$13:$AL$62,"中山間地域の体制整備")</f>
        <v>0</v>
      </c>
      <c r="I20" s="102">
        <f>SUMIFS(様式1!$S$13:$S$62,様式1!$D$13:$D$62,$A20,様式1!$B$13:$B$62,"収益性向上対策",様式1!$AL$13:$AL$62,"中山間地域の体制整備")</f>
        <v>0</v>
      </c>
      <c r="J20" s="100">
        <f>SUMIFS(様式1!$T$13:$T$62,様式1!$D$13:$D$62,$A20,様式1!$B$13:$B$62,"収益性向上対策",様式1!$AL$13:$AL$62,"中山間地域の体制整備")</f>
        <v>0</v>
      </c>
      <c r="K20" s="101">
        <f>COUNTIFS(様式1!$D$13:$D$62,$A20,様式1!$B$13:$B$62,"生産基盤強化対策")</f>
        <v>0</v>
      </c>
      <c r="L20" s="102">
        <f>SUMIFS(様式1!$S$13:$S$62,様式1!$D$13:$D$62,$A20,様式1!$B$13:$B$62,"生産基盤強化対策")</f>
        <v>0</v>
      </c>
      <c r="M20" s="100">
        <f>SUMIFS(様式1!$T$13:$T$62,様式1!$D$13:$D$62,$A20,様式1!$B$13:$B$62,"生産基盤強化対策")</f>
        <v>0</v>
      </c>
      <c r="N20" s="101">
        <f>SUMIFS(様式２!$D$27:$D$1027,様式２!$F$5:$F$1005,A20)*1000</f>
        <v>0</v>
      </c>
      <c r="O20" s="100">
        <f t="shared" si="4"/>
        <v>0</v>
      </c>
      <c r="P20" s="81">
        <f t="shared" si="1"/>
        <v>0</v>
      </c>
      <c r="Q20" s="80">
        <f t="shared" si="2"/>
        <v>0</v>
      </c>
    </row>
    <row r="21" spans="1:17" s="79" customFormat="1" ht="22.5" customHeight="1">
      <c r="A21" s="103" t="s">
        <v>278</v>
      </c>
      <c r="B21" s="101">
        <f>COUNTIFS(様式1!D23:$D$62,$A21,様式1!B23:$B$62,"収益性向上対策")</f>
        <v>0</v>
      </c>
      <c r="C21" s="102">
        <f>SUMIFS(様式1!$S$13:$S$62,様式1!$D$13:$D$62,$A21,様式1!$B$13:$B$62,"収益性向上対策")</f>
        <v>0</v>
      </c>
      <c r="D21" s="102">
        <f>SUMIFS(様式1!$T$13:$T$62,様式1!$D$13:$D$62,$A21,様式1!$B$13:$B$62,"収益性向上対策")</f>
        <v>0</v>
      </c>
      <c r="E21" s="102">
        <f>COUNTIFS(様式1!$D$13:$D$62,$A21,様式1!$B$13:$B$62,"収益性向上対策",様式1!$AL$13:$AL$62,"輸出拡大")</f>
        <v>0</v>
      </c>
      <c r="F21" s="102">
        <f>SUMIFS(様式1!$S$13:$S$62,様式1!$D$13:$D$62,$A21,様式1!$B$13:$B$62,"収益性向上対策",様式1!$AL$13:$AL$62,"輸出拡大")</f>
        <v>0</v>
      </c>
      <c r="G21" s="102">
        <f>SUMIFS(様式1!$T$13:$T$62,様式1!$D$13:$D$62,$A21,様式1!$B$13:$B$62,"収益性向上対策",様式1!$AL$13:$AL$62,"輸出拡大")</f>
        <v>0</v>
      </c>
      <c r="H21" s="102">
        <f>COUNTIFS(様式1!$D$13:$D$62,$A21,様式1!$B$13:$B$62,"収益性向上対策",様式1!$AL$13:$AL$62,"中山間地域の体制整備")</f>
        <v>0</v>
      </c>
      <c r="I21" s="102">
        <f>SUMIFS(様式1!$S$13:$S$62,様式1!$D$13:$D$62,$A21,様式1!$B$13:$B$62,"収益性向上対策",様式1!$AL$13:$AL$62,"中山間地域の体制整備")</f>
        <v>0</v>
      </c>
      <c r="J21" s="100">
        <f>SUMIFS(様式1!$T$13:$T$62,様式1!$D$13:$D$62,$A21,様式1!$B$13:$B$62,"収益性向上対策",様式1!$AL$13:$AL$62,"中山間地域の体制整備")</f>
        <v>0</v>
      </c>
      <c r="K21" s="101">
        <f>COUNTIFS(様式1!$D$13:$D$62,$A21,様式1!$B$13:$B$62,"生産基盤強化対策")</f>
        <v>0</v>
      </c>
      <c r="L21" s="102">
        <f>SUMIFS(様式1!$S$13:$S$62,様式1!$D$13:$D$62,$A21,様式1!$B$13:$B$62,"生産基盤強化対策")</f>
        <v>0</v>
      </c>
      <c r="M21" s="100">
        <f>SUMIFS(様式1!$T$13:$T$62,様式1!$D$13:$D$62,$A21,様式1!$B$13:$B$62,"生産基盤強化対策")</f>
        <v>0</v>
      </c>
      <c r="N21" s="101">
        <f>SUMIFS(様式２!$D$27:$D$1027,様式２!$F$5:$F$1005,A21)*1000</f>
        <v>0</v>
      </c>
      <c r="O21" s="100">
        <f t="shared" si="4"/>
        <v>0</v>
      </c>
      <c r="P21" s="81">
        <f t="shared" si="1"/>
        <v>0</v>
      </c>
      <c r="Q21" s="80">
        <f t="shared" si="2"/>
        <v>0</v>
      </c>
    </row>
    <row r="22" spans="1:17" s="79" customFormat="1" ht="22.5" customHeight="1">
      <c r="A22" s="103" t="s">
        <v>277</v>
      </c>
      <c r="B22" s="101">
        <f>COUNTIFS(様式1!D24:$D$62,$A22,様式1!B24:$B$62,"収益性向上対策")</f>
        <v>0</v>
      </c>
      <c r="C22" s="102">
        <f>SUMIFS(様式1!$S$13:$S$62,様式1!$D$13:$D$62,$A22,様式1!$B$13:$B$62,"収益性向上対策")</f>
        <v>0</v>
      </c>
      <c r="D22" s="102">
        <f>SUMIFS(様式1!$T$13:$T$62,様式1!$D$13:$D$62,$A22,様式1!$B$13:$B$62,"収益性向上対策")</f>
        <v>0</v>
      </c>
      <c r="E22" s="102">
        <f>COUNTIFS(様式1!$D$13:$D$62,$A22,様式1!$B$13:$B$62,"収益性向上対策",様式1!$AL$13:$AL$62,"輸出拡大")</f>
        <v>0</v>
      </c>
      <c r="F22" s="102">
        <f>SUMIFS(様式1!$S$13:$S$62,様式1!$D$13:$D$62,$A22,様式1!$B$13:$B$62,"収益性向上対策",様式1!$AL$13:$AL$62,"輸出拡大")</f>
        <v>0</v>
      </c>
      <c r="G22" s="102">
        <f>SUMIFS(様式1!$T$13:$T$62,様式1!$D$13:$D$62,$A22,様式1!$B$13:$B$62,"収益性向上対策",様式1!$AL$13:$AL$62,"輸出拡大")</f>
        <v>0</v>
      </c>
      <c r="H22" s="102">
        <f>COUNTIFS(様式1!$D$13:$D$62,$A22,様式1!$B$13:$B$62,"収益性向上対策",様式1!$AL$13:$AL$62,"中山間地域の体制整備")</f>
        <v>0</v>
      </c>
      <c r="I22" s="102">
        <f>SUMIFS(様式1!$S$13:$S$62,様式1!$D$13:$D$62,$A22,様式1!$B$13:$B$62,"収益性向上対策",様式1!$AL$13:$AL$62,"中山間地域の体制整備")</f>
        <v>0</v>
      </c>
      <c r="J22" s="100">
        <f>SUMIFS(様式1!$T$13:$T$62,様式1!$D$13:$D$62,$A22,様式1!$B$13:$B$62,"収益性向上対策",様式1!$AL$13:$AL$62,"中山間地域の体制整備")</f>
        <v>0</v>
      </c>
      <c r="K22" s="101">
        <f>COUNTIFS(様式1!$D$13:$D$62,$A22,様式1!$B$13:$B$62,"生産基盤強化対策")</f>
        <v>0</v>
      </c>
      <c r="L22" s="102">
        <f>SUMIFS(様式1!$S$13:$S$62,様式1!$D$13:$D$62,$A22,様式1!$B$13:$B$62,"生産基盤強化対策")</f>
        <v>0</v>
      </c>
      <c r="M22" s="100">
        <f>SUMIFS(様式1!$T$13:$T$62,様式1!$D$13:$D$62,$A22,様式1!$B$13:$B$62,"生産基盤強化対策")</f>
        <v>0</v>
      </c>
      <c r="N22" s="101">
        <f>SUMIFS(様式２!$D$27:$D$1027,様式２!$F$5:$F$1005,A22)*1000</f>
        <v>0</v>
      </c>
      <c r="O22" s="100">
        <f t="shared" si="4"/>
        <v>0</v>
      </c>
      <c r="P22" s="81">
        <f t="shared" si="1"/>
        <v>0</v>
      </c>
      <c r="Q22" s="80">
        <f t="shared" si="2"/>
        <v>0</v>
      </c>
    </row>
    <row r="23" spans="1:17" s="79" customFormat="1" ht="22.5" customHeight="1">
      <c r="A23" s="103" t="s">
        <v>276</v>
      </c>
      <c r="B23" s="101">
        <f>COUNTIFS(様式1!D25:$D$62,$A23,様式1!B25:$B$62,"収益性向上対策")</f>
        <v>0</v>
      </c>
      <c r="C23" s="102">
        <f>SUMIFS(様式1!$S$13:$S$62,様式1!$D$13:$D$62,$A23,様式1!$B$13:$B$62,"収益性向上対策")</f>
        <v>0</v>
      </c>
      <c r="D23" s="102">
        <f>SUMIFS(様式1!$T$13:$T$62,様式1!$D$13:$D$62,$A23,様式1!$B$13:$B$62,"収益性向上対策")</f>
        <v>0</v>
      </c>
      <c r="E23" s="102">
        <f>COUNTIFS(様式1!$D$13:$D$62,$A23,様式1!$B$13:$B$62,"収益性向上対策",様式1!$AL$13:$AL$62,"輸出拡大")</f>
        <v>0</v>
      </c>
      <c r="F23" s="102">
        <f>SUMIFS(様式1!$S$13:$S$62,様式1!$D$13:$D$62,$A23,様式1!$B$13:$B$62,"収益性向上対策",様式1!$AL$13:$AL$62,"輸出拡大")</f>
        <v>0</v>
      </c>
      <c r="G23" s="102">
        <f>SUMIFS(様式1!$T$13:$T$62,様式1!$D$13:$D$62,$A23,様式1!$B$13:$B$62,"収益性向上対策",様式1!$AL$13:$AL$62,"輸出拡大")</f>
        <v>0</v>
      </c>
      <c r="H23" s="102">
        <f>COUNTIFS(様式1!$D$13:$D$62,$A23,様式1!$B$13:$B$62,"収益性向上対策",様式1!$AL$13:$AL$62,"中山間地域の体制整備")</f>
        <v>0</v>
      </c>
      <c r="I23" s="102">
        <f>SUMIFS(様式1!$S$13:$S$62,様式1!$D$13:$D$62,$A23,様式1!$B$13:$B$62,"収益性向上対策",様式1!$AL$13:$AL$62,"中山間地域の体制整備")</f>
        <v>0</v>
      </c>
      <c r="J23" s="100">
        <f>SUMIFS(様式1!$T$13:$T$62,様式1!$D$13:$D$62,$A23,様式1!$B$13:$B$62,"収益性向上対策",様式1!$AL$13:$AL$62,"中山間地域の体制整備")</f>
        <v>0</v>
      </c>
      <c r="K23" s="101">
        <f>COUNTIFS(様式1!$D$13:$D$62,$A23,様式1!$B$13:$B$62,"生産基盤強化対策")</f>
        <v>0</v>
      </c>
      <c r="L23" s="102">
        <f>SUMIFS(様式1!$S$13:$S$62,様式1!$D$13:$D$62,$A23,様式1!$B$13:$B$62,"生産基盤強化対策")</f>
        <v>0</v>
      </c>
      <c r="M23" s="100">
        <f>SUMIFS(様式1!$T$13:$T$62,様式1!$D$13:$D$62,$A23,様式1!$B$13:$B$62,"生産基盤強化対策")</f>
        <v>0</v>
      </c>
      <c r="N23" s="101">
        <f>SUMIFS(様式２!$D$27:$D$1027,様式２!$F$5:$F$1005,A23)*1000</f>
        <v>0</v>
      </c>
      <c r="O23" s="100">
        <f t="shared" si="4"/>
        <v>0</v>
      </c>
      <c r="P23" s="81">
        <f t="shared" si="1"/>
        <v>0</v>
      </c>
      <c r="Q23" s="80">
        <f t="shared" si="2"/>
        <v>0</v>
      </c>
    </row>
    <row r="24" spans="1:17" s="79" customFormat="1" ht="22.5" customHeight="1">
      <c r="A24" s="103" t="s">
        <v>275</v>
      </c>
      <c r="B24" s="101">
        <f>COUNTIFS(様式1!D26:$D$62,$A24,様式1!B26:$B$62,"収益性向上対策")</f>
        <v>0</v>
      </c>
      <c r="C24" s="102">
        <f>SUMIFS(様式1!$S$13:$S$62,様式1!$D$13:$D$62,$A24,様式1!$B$13:$B$62,"収益性向上対策")</f>
        <v>0</v>
      </c>
      <c r="D24" s="102">
        <f>SUMIFS(様式1!$T$13:$T$62,様式1!$D$13:$D$62,$A24,様式1!$B$13:$B$62,"収益性向上対策")</f>
        <v>0</v>
      </c>
      <c r="E24" s="102">
        <f>COUNTIFS(様式1!$D$13:$D$62,$A24,様式1!$B$13:$B$62,"収益性向上対策",様式1!$AL$13:$AL$62,"輸出拡大")</f>
        <v>0</v>
      </c>
      <c r="F24" s="102">
        <f>SUMIFS(様式1!$S$13:$S$62,様式1!$D$13:$D$62,$A24,様式1!$B$13:$B$62,"収益性向上対策",様式1!$AL$13:$AL$62,"輸出拡大")</f>
        <v>0</v>
      </c>
      <c r="G24" s="102">
        <f>SUMIFS(様式1!$T$13:$T$62,様式1!$D$13:$D$62,$A24,様式1!$B$13:$B$62,"収益性向上対策",様式1!$AL$13:$AL$62,"輸出拡大")</f>
        <v>0</v>
      </c>
      <c r="H24" s="102">
        <f>COUNTIFS(様式1!$D$13:$D$62,$A24,様式1!$B$13:$B$62,"収益性向上対策",様式1!$AL$13:$AL$62,"中山間地域の体制整備")</f>
        <v>0</v>
      </c>
      <c r="I24" s="102">
        <f>SUMIFS(様式1!$S$13:$S$62,様式1!$D$13:$D$62,$A24,様式1!$B$13:$B$62,"収益性向上対策",様式1!$AL$13:$AL$62,"中山間地域の体制整備")</f>
        <v>0</v>
      </c>
      <c r="J24" s="100">
        <f>SUMIFS(様式1!$T$13:$T$62,様式1!$D$13:$D$62,$A24,様式1!$B$13:$B$62,"収益性向上対策",様式1!$AL$13:$AL$62,"中山間地域の体制整備")</f>
        <v>0</v>
      </c>
      <c r="K24" s="101">
        <f>COUNTIFS(様式1!$D$13:$D$62,$A24,様式1!$B$13:$B$62,"生産基盤強化対策")</f>
        <v>0</v>
      </c>
      <c r="L24" s="102">
        <f>SUMIFS(様式1!$S$13:$S$62,様式1!$D$13:$D$62,$A24,様式1!$B$13:$B$62,"生産基盤強化対策")</f>
        <v>0</v>
      </c>
      <c r="M24" s="100">
        <f>SUMIFS(様式1!$T$13:$T$62,様式1!$D$13:$D$62,$A24,様式1!$B$13:$B$62,"生産基盤強化対策")</f>
        <v>0</v>
      </c>
      <c r="N24" s="101">
        <f>SUMIFS(様式２!$D$27:$D$1027,様式２!$F$5:$F$1005,A24)*1000</f>
        <v>0</v>
      </c>
      <c r="O24" s="100">
        <f t="shared" si="4"/>
        <v>0</v>
      </c>
      <c r="P24" s="81">
        <f t="shared" si="1"/>
        <v>0</v>
      </c>
      <c r="Q24" s="80">
        <f t="shared" si="2"/>
        <v>0</v>
      </c>
    </row>
    <row r="25" spans="1:17" s="79" customFormat="1" ht="22.5" customHeight="1">
      <c r="A25" s="103" t="s">
        <v>274</v>
      </c>
      <c r="B25" s="101">
        <f>COUNTIFS(様式1!D27:$D$62,$A25,様式1!B27:$B$62,"収益性向上対策")</f>
        <v>0</v>
      </c>
      <c r="C25" s="102">
        <f>SUMIFS(様式1!$S$13:$S$62,様式1!$D$13:$D$62,$A25,様式1!$B$13:$B$62,"収益性向上対策")</f>
        <v>0</v>
      </c>
      <c r="D25" s="102">
        <f>SUMIFS(様式1!$T$13:$T$62,様式1!$D$13:$D$62,$A25,様式1!$B$13:$B$62,"収益性向上対策")</f>
        <v>0</v>
      </c>
      <c r="E25" s="102">
        <f>COUNTIFS(様式1!$D$13:$D$62,$A25,様式1!$B$13:$B$62,"収益性向上対策",様式1!$AL$13:$AL$62,"輸出拡大")</f>
        <v>0</v>
      </c>
      <c r="F25" s="102">
        <f>SUMIFS(様式1!$S$13:$S$62,様式1!$D$13:$D$62,$A25,様式1!$B$13:$B$62,"収益性向上対策",様式1!$AL$13:$AL$62,"輸出拡大")</f>
        <v>0</v>
      </c>
      <c r="G25" s="102">
        <f>SUMIFS(様式1!$T$13:$T$62,様式1!$D$13:$D$62,$A25,様式1!$B$13:$B$62,"収益性向上対策",様式1!$AL$13:$AL$62,"輸出拡大")</f>
        <v>0</v>
      </c>
      <c r="H25" s="102">
        <f>COUNTIFS(様式1!$D$13:$D$62,$A25,様式1!$B$13:$B$62,"収益性向上対策",様式1!$AL$13:$AL$62,"中山間地域の体制整備")</f>
        <v>0</v>
      </c>
      <c r="I25" s="102">
        <f>SUMIFS(様式1!$S$13:$S$62,様式1!$D$13:$D$62,$A25,様式1!$B$13:$B$62,"収益性向上対策",様式1!$AL$13:$AL$62,"中山間地域の体制整備")</f>
        <v>0</v>
      </c>
      <c r="J25" s="100">
        <f>SUMIFS(様式1!$T$13:$T$62,様式1!$D$13:$D$62,$A25,様式1!$B$13:$B$62,"収益性向上対策",様式1!$AL$13:$AL$62,"中山間地域の体制整備")</f>
        <v>0</v>
      </c>
      <c r="K25" s="101">
        <f>COUNTIFS(様式1!$D$13:$D$62,$A25,様式1!$B$13:$B$62,"生産基盤強化対策")</f>
        <v>0</v>
      </c>
      <c r="L25" s="102">
        <f>SUMIFS(様式1!$S$13:$S$62,様式1!$D$13:$D$62,$A25,様式1!$B$13:$B$62,"生産基盤強化対策")</f>
        <v>0</v>
      </c>
      <c r="M25" s="100">
        <f>SUMIFS(様式1!$T$13:$T$62,様式1!$D$13:$D$62,$A25,様式1!$B$13:$B$62,"生産基盤強化対策")</f>
        <v>0</v>
      </c>
      <c r="N25" s="101">
        <f>SUMIFS(様式２!$D$27:$D$1027,様式２!$F$5:$F$1005,A25)*1000</f>
        <v>0</v>
      </c>
      <c r="O25" s="100">
        <f t="shared" si="4"/>
        <v>0</v>
      </c>
      <c r="P25" s="81">
        <f t="shared" si="1"/>
        <v>0</v>
      </c>
      <c r="Q25" s="80">
        <f t="shared" si="2"/>
        <v>0</v>
      </c>
    </row>
    <row r="26" spans="1:17" s="79" customFormat="1" ht="22.5" customHeight="1">
      <c r="A26" s="103" t="s">
        <v>273</v>
      </c>
      <c r="B26" s="101">
        <f>COUNTIFS(様式1!D28:$D$62,$A26,様式1!B28:$B$62,"収益性向上対策")</f>
        <v>0</v>
      </c>
      <c r="C26" s="102">
        <f>SUMIFS(様式1!$S$13:$S$62,様式1!$D$13:$D$62,$A26,様式1!$B$13:$B$62,"収益性向上対策")</f>
        <v>0</v>
      </c>
      <c r="D26" s="102">
        <f>SUMIFS(様式1!$T$13:$T$62,様式1!$D$13:$D$62,$A26,様式1!$B$13:$B$62,"収益性向上対策")</f>
        <v>0</v>
      </c>
      <c r="E26" s="102">
        <f>COUNTIFS(様式1!$D$13:$D$62,$A26,様式1!$B$13:$B$62,"収益性向上対策",様式1!$AL$13:$AL$62,"輸出拡大")</f>
        <v>0</v>
      </c>
      <c r="F26" s="102">
        <f>SUMIFS(様式1!$S$13:$S$62,様式1!$D$13:$D$62,$A26,様式1!$B$13:$B$62,"収益性向上対策",様式1!$AL$13:$AL$62,"輸出拡大")</f>
        <v>0</v>
      </c>
      <c r="G26" s="102">
        <f>SUMIFS(様式1!$T$13:$T$62,様式1!$D$13:$D$62,$A26,様式1!$B$13:$B$62,"収益性向上対策",様式1!$AL$13:$AL$62,"輸出拡大")</f>
        <v>0</v>
      </c>
      <c r="H26" s="102">
        <f>COUNTIFS(様式1!$D$13:$D$62,$A26,様式1!$B$13:$B$62,"収益性向上対策",様式1!$AL$13:$AL$62,"中山間地域の体制整備")</f>
        <v>0</v>
      </c>
      <c r="I26" s="102">
        <f>SUMIFS(様式1!$S$13:$S$62,様式1!$D$13:$D$62,$A26,様式1!$B$13:$B$62,"収益性向上対策",様式1!$AL$13:$AL$62,"中山間地域の体制整備")</f>
        <v>0</v>
      </c>
      <c r="J26" s="100">
        <f>SUMIFS(様式1!$T$13:$T$62,様式1!$D$13:$D$62,$A26,様式1!$B$13:$B$62,"収益性向上対策",様式1!$AL$13:$AL$62,"中山間地域の体制整備")</f>
        <v>0</v>
      </c>
      <c r="K26" s="101">
        <f>COUNTIFS(様式1!$D$13:$D$62,$A26,様式1!$B$13:$B$62,"生産基盤強化対策")</f>
        <v>0</v>
      </c>
      <c r="L26" s="102">
        <f>SUMIFS(様式1!$S$13:$S$62,様式1!$D$13:$D$62,$A26,様式1!$B$13:$B$62,"生産基盤強化対策")</f>
        <v>0</v>
      </c>
      <c r="M26" s="100">
        <f>SUMIFS(様式1!$T$13:$T$62,様式1!$D$13:$D$62,$A26,様式1!$B$13:$B$62,"生産基盤強化対策")</f>
        <v>0</v>
      </c>
      <c r="N26" s="101">
        <f>SUMIFS(様式２!$D$27:$D$1027,様式２!$F$5:$F$1005,A26)*1000</f>
        <v>0</v>
      </c>
      <c r="O26" s="100">
        <f t="shared" si="4"/>
        <v>0</v>
      </c>
      <c r="P26" s="81">
        <f t="shared" si="1"/>
        <v>0</v>
      </c>
      <c r="Q26" s="80">
        <f t="shared" si="2"/>
        <v>0</v>
      </c>
    </row>
    <row r="27" spans="1:17" s="79" customFormat="1" ht="22.5" customHeight="1">
      <c r="A27" s="103" t="s">
        <v>272</v>
      </c>
      <c r="B27" s="101">
        <f>COUNTIFS(様式1!D29:$D$62,$A27,様式1!B29:$B$62,"収益性向上対策")</f>
        <v>0</v>
      </c>
      <c r="C27" s="102">
        <f>SUMIFS(様式1!$S$13:$S$62,様式1!$D$13:$D$62,$A27,様式1!$B$13:$B$62,"収益性向上対策")</f>
        <v>0</v>
      </c>
      <c r="D27" s="102">
        <f>SUMIFS(様式1!$T$13:$T$62,様式1!$D$13:$D$62,$A27,様式1!$B$13:$B$62,"収益性向上対策")</f>
        <v>0</v>
      </c>
      <c r="E27" s="102">
        <f>COUNTIFS(様式1!$D$13:$D$62,$A27,様式1!$B$13:$B$62,"収益性向上対策",様式1!$AL$13:$AL$62,"輸出拡大")</f>
        <v>0</v>
      </c>
      <c r="F27" s="102">
        <f>SUMIFS(様式1!$S$13:$S$62,様式1!$D$13:$D$62,$A27,様式1!$B$13:$B$62,"収益性向上対策",様式1!$AL$13:$AL$62,"輸出拡大")</f>
        <v>0</v>
      </c>
      <c r="G27" s="102">
        <f>SUMIFS(様式1!$T$13:$T$62,様式1!$D$13:$D$62,$A27,様式1!$B$13:$B$62,"収益性向上対策",様式1!$AL$13:$AL$62,"輸出拡大")</f>
        <v>0</v>
      </c>
      <c r="H27" s="102">
        <f>COUNTIFS(様式1!$D$13:$D$62,$A27,様式1!$B$13:$B$62,"収益性向上対策",様式1!$AL$13:$AL$62,"中山間地域の体制整備")</f>
        <v>0</v>
      </c>
      <c r="I27" s="102">
        <f>SUMIFS(様式1!$S$13:$S$62,様式1!$D$13:$D$62,$A27,様式1!$B$13:$B$62,"収益性向上対策",様式1!$AL$13:$AL$62,"中山間地域の体制整備")</f>
        <v>0</v>
      </c>
      <c r="J27" s="100">
        <f>SUMIFS(様式1!$T$13:$T$62,様式1!$D$13:$D$62,$A27,様式1!$B$13:$B$62,"収益性向上対策",様式1!$AL$13:$AL$62,"中山間地域の体制整備")</f>
        <v>0</v>
      </c>
      <c r="K27" s="101">
        <f>COUNTIFS(様式1!$D$13:$D$62,$A27,様式1!$B$13:$B$62,"生産基盤強化対策")</f>
        <v>0</v>
      </c>
      <c r="L27" s="102">
        <f>SUMIFS(様式1!$S$13:$S$62,様式1!$D$13:$D$62,$A27,様式1!$B$13:$B$62,"生産基盤強化対策")</f>
        <v>0</v>
      </c>
      <c r="M27" s="100">
        <f>SUMIFS(様式1!$T$13:$T$62,様式1!$D$13:$D$62,$A27,様式1!$B$13:$B$62,"生産基盤強化対策")</f>
        <v>0</v>
      </c>
      <c r="N27" s="101">
        <f>SUMIFS(様式２!$D$27:$D$1027,様式２!$F$5:$F$1005,A27)*1000</f>
        <v>0</v>
      </c>
      <c r="O27" s="100">
        <f t="shared" si="4"/>
        <v>0</v>
      </c>
      <c r="P27" s="81">
        <f t="shared" si="1"/>
        <v>0</v>
      </c>
      <c r="Q27" s="80">
        <f t="shared" si="2"/>
        <v>0</v>
      </c>
    </row>
    <row r="28" spans="1:17" s="79" customFormat="1" ht="22.5" customHeight="1" thickBot="1">
      <c r="A28" s="127" t="s">
        <v>271</v>
      </c>
      <c r="B28" s="125">
        <f>COUNTIFS(様式1!D30:$D$62,$A28,様式1!B30:$B$62,"収益性向上対策")</f>
        <v>0</v>
      </c>
      <c r="C28" s="126">
        <f>SUMIFS(様式1!$S$13:$S$62,様式1!$D$13:$D$62,$A28,様式1!$B$13:$B$62,"収益性向上対策")</f>
        <v>0</v>
      </c>
      <c r="D28" s="126">
        <f>SUMIFS(様式1!$T$13:$T$62,様式1!$D$13:$D$62,$A28,様式1!$B$13:$B$62,"収益性向上対策")</f>
        <v>0</v>
      </c>
      <c r="E28" s="126">
        <f>COUNTIFS(様式1!$D$13:$D$62,$A28,様式1!$B$13:$B$62,"収益性向上対策",様式1!$AL$13:$AL$62,"輸出拡大")</f>
        <v>0</v>
      </c>
      <c r="F28" s="126">
        <f>SUMIFS(様式1!$S$13:$S$62,様式1!$D$13:$D$62,$A28,様式1!$B$13:$B$62,"収益性向上対策",様式1!$AL$13:$AL$62,"輸出拡大")</f>
        <v>0</v>
      </c>
      <c r="G28" s="126">
        <f>SUMIFS(様式1!$T$13:$T$62,様式1!$D$13:$D$62,$A28,様式1!$B$13:$B$62,"収益性向上対策",様式1!$AL$13:$AL$62,"輸出拡大")</f>
        <v>0</v>
      </c>
      <c r="H28" s="126">
        <f>COUNTIFS(様式1!$D$13:$D$62,$A28,様式1!$B$13:$B$62,"収益性向上対策",様式1!$AL$13:$AL$62,"中山間地域の体制整備")</f>
        <v>0</v>
      </c>
      <c r="I28" s="126">
        <f>SUMIFS(様式1!$S$13:$S$62,様式1!$D$13:$D$62,$A28,様式1!$B$13:$B$62,"収益性向上対策",様式1!$AL$13:$AL$62,"中山間地域の体制整備")</f>
        <v>0</v>
      </c>
      <c r="J28" s="124">
        <f>SUMIFS(様式1!$T$13:$T$62,様式1!$D$13:$D$62,$A28,様式1!$B$13:$B$62,"収益性向上対策",様式1!$AL$13:$AL$62,"中山間地域の体制整備")</f>
        <v>0</v>
      </c>
      <c r="K28" s="125">
        <f>COUNTIFS(様式1!$D$13:$D$62,$A28,様式1!$B$13:$B$62,"生産基盤強化対策")</f>
        <v>0</v>
      </c>
      <c r="L28" s="126">
        <f>SUMIFS(様式1!$S$13:$S$62,様式1!$D$13:$D$62,$A28,様式1!$B$13:$B$62,"生産基盤強化対策")</f>
        <v>0</v>
      </c>
      <c r="M28" s="124">
        <f>SUMIFS(様式1!$T$13:$T$62,様式1!$D$13:$D$62,$A28,様式1!$B$13:$B$62,"生産基盤強化対策")</f>
        <v>0</v>
      </c>
      <c r="N28" s="125">
        <f>SUMIFS(様式２!$D$27:$D$1027,様式２!$F$5:$F$1005,A28)*1000</f>
        <v>0</v>
      </c>
      <c r="O28" s="124">
        <f t="shared" si="4"/>
        <v>0</v>
      </c>
      <c r="P28" s="123">
        <f t="shared" si="1"/>
        <v>0</v>
      </c>
      <c r="Q28" s="122">
        <f t="shared" si="2"/>
        <v>0</v>
      </c>
    </row>
    <row r="29" spans="1:17" s="79" customFormat="1" ht="22.5" customHeight="1" thickBot="1">
      <c r="A29" s="93" t="s">
        <v>270</v>
      </c>
      <c r="B29" s="91">
        <f>SUM(B19:B28)</f>
        <v>0</v>
      </c>
      <c r="C29" s="92">
        <f>SUM(C19:C28)</f>
        <v>0</v>
      </c>
      <c r="D29" s="92">
        <f>SUM(D19:D28)</f>
        <v>0</v>
      </c>
      <c r="E29" s="92"/>
      <c r="F29" s="92"/>
      <c r="G29" s="92"/>
      <c r="H29" s="92">
        <f t="shared" ref="H29:O29" si="5">SUM(H19:H28)</f>
        <v>0</v>
      </c>
      <c r="I29" s="92">
        <f t="shared" si="5"/>
        <v>0</v>
      </c>
      <c r="J29" s="85">
        <f t="shared" si="5"/>
        <v>0</v>
      </c>
      <c r="K29" s="91">
        <f t="shared" si="5"/>
        <v>0</v>
      </c>
      <c r="L29" s="92">
        <f t="shared" si="5"/>
        <v>0</v>
      </c>
      <c r="M29" s="85">
        <f t="shared" si="5"/>
        <v>0</v>
      </c>
      <c r="N29" s="91">
        <f t="shared" si="5"/>
        <v>0</v>
      </c>
      <c r="O29" s="85">
        <f t="shared" si="5"/>
        <v>0</v>
      </c>
      <c r="P29" s="86">
        <f t="shared" si="1"/>
        <v>0</v>
      </c>
      <c r="Q29" s="85">
        <f t="shared" si="2"/>
        <v>0</v>
      </c>
    </row>
    <row r="30" spans="1:17" s="79" customFormat="1" ht="22.5" customHeight="1">
      <c r="A30" s="121" t="s">
        <v>269</v>
      </c>
      <c r="B30" s="119">
        <f>COUNTIFS(様式1!D32:$D$62,$A30,様式1!B32:$B$62,"収益性向上対策")</f>
        <v>0</v>
      </c>
      <c r="C30" s="120">
        <f>SUMIFS(様式1!$S$13:$S$62,様式1!$D$13:$D$62,$A30,様式1!$B$13:$B$62,"収益性向上対策")</f>
        <v>0</v>
      </c>
      <c r="D30" s="120">
        <f>SUMIFS(様式1!$T$13:$T$62,様式1!$D$13:$D$62,$A30,様式1!$B$13:$B$62,"収益性向上対策")</f>
        <v>0</v>
      </c>
      <c r="E30" s="120">
        <f>COUNTIFS(様式1!$D$13:$D$62,$A30,様式1!$B$13:$B$62,"収益性向上対策",様式1!$AL$13:$AL$62,"輸出拡大")</f>
        <v>0</v>
      </c>
      <c r="F30" s="120">
        <f>SUMIFS(様式1!$S$13:$S$62,様式1!$D$13:$D$62,$A30,様式1!$B$13:$B$62,"収益性向上対策",様式1!$AL$13:$AL$62,"輸出拡大")</f>
        <v>0</v>
      </c>
      <c r="G30" s="120">
        <f>SUMIFS(様式1!$T$13:$T$62,様式1!$D$13:$D$62,$A30,様式1!$B$13:$B$62,"収益性向上対策",様式1!$AL$13:$AL$62,"輸出拡大")</f>
        <v>0</v>
      </c>
      <c r="H30" s="120">
        <f>COUNTIFS(様式1!$D$13:$D$62,$A30,様式1!$B$13:$B$62,"収益性向上対策",様式1!$AL$13:$AL$62,"中山間地域の体制整備")</f>
        <v>0</v>
      </c>
      <c r="I30" s="120">
        <f>SUMIFS(様式1!$S$13:$S$62,様式1!$D$13:$D$62,$A30,様式1!$B$13:$B$62,"収益性向上対策",様式1!$AL$13:$AL$62,"中山間地域の体制整備")</f>
        <v>0</v>
      </c>
      <c r="J30" s="118">
        <f>SUMIFS(様式1!$T$13:$T$62,様式1!$D$13:$D$62,$A30,様式1!$B$13:$B$62,"収益性向上対策",様式1!$AL$13:$AL$62,"中山間地域の体制整備")</f>
        <v>0</v>
      </c>
      <c r="K30" s="119">
        <f>COUNTIFS(様式1!$D$13:$D$62,$A30,様式1!$B$13:$B$62,"生産基盤強化対策")</f>
        <v>0</v>
      </c>
      <c r="L30" s="120">
        <f>SUMIFS(様式1!$S$13:$S$62,様式1!$D$13:$D$62,$A30,様式1!$B$13:$B$62,"生産基盤強化対策")</f>
        <v>0</v>
      </c>
      <c r="M30" s="118">
        <f>SUMIFS(様式1!$T$13:$T$62,様式1!$D$13:$D$62,$A30,様式1!$B$13:$B$62,"生産基盤強化対策")</f>
        <v>0</v>
      </c>
      <c r="N30" s="119">
        <f>SUMIFS(様式２!$D$27:$D$1027,様式２!$F$5:$F$1005,A30)*1000</f>
        <v>0</v>
      </c>
      <c r="O30" s="118">
        <f t="shared" ref="O30:O33" si="6">ROUNDDOWN(N30/2,-3)</f>
        <v>0</v>
      </c>
      <c r="P30" s="117">
        <f t="shared" si="1"/>
        <v>0</v>
      </c>
      <c r="Q30" s="116">
        <f t="shared" si="2"/>
        <v>0</v>
      </c>
    </row>
    <row r="31" spans="1:17" s="79" customFormat="1" ht="22.5" customHeight="1">
      <c r="A31" s="109" t="s">
        <v>268</v>
      </c>
      <c r="B31" s="107">
        <f>COUNTIFS(様式1!D33:$D$62,$A31,様式1!B33:$B$62,"収益性向上対策")</f>
        <v>0</v>
      </c>
      <c r="C31" s="108">
        <f>SUMIFS(様式1!$S$13:$S$62,様式1!$D$13:$D$62,$A31,様式1!$B$13:$B$62,"収益性向上対策")</f>
        <v>0</v>
      </c>
      <c r="D31" s="108">
        <f>SUMIFS(様式1!$T$13:$T$62,様式1!$D$13:$D$62,$A31,様式1!$B$13:$B$62,"収益性向上対策")</f>
        <v>0</v>
      </c>
      <c r="E31" s="108">
        <f>COUNTIFS(様式1!$D$13:$D$62,$A31,様式1!$B$13:$B$62,"収益性向上対策",様式1!$AL$13:$AL$62,"輸出拡大")</f>
        <v>0</v>
      </c>
      <c r="F31" s="108">
        <f>SUMIFS(様式1!$S$13:$S$62,様式1!$D$13:$D$62,$A31,様式1!$B$13:$B$62,"収益性向上対策",様式1!$AL$13:$AL$62,"輸出拡大")</f>
        <v>0</v>
      </c>
      <c r="G31" s="108">
        <f>SUMIFS(様式1!$T$13:$T$62,様式1!$D$13:$D$62,$A31,様式1!$B$13:$B$62,"収益性向上対策",様式1!$AL$13:$AL$62,"輸出拡大")</f>
        <v>0</v>
      </c>
      <c r="H31" s="108">
        <f>COUNTIFS(様式1!$D$13:$D$62,$A31,様式1!$B$13:$B$62,"収益性向上対策",様式1!$AL$13:$AL$62,"中山間地域の体制整備")</f>
        <v>0</v>
      </c>
      <c r="I31" s="108">
        <f>SUMIFS(様式1!$S$13:$S$62,様式1!$D$13:$D$62,$A31,様式1!$B$13:$B$62,"収益性向上対策",様式1!$AL$13:$AL$62,"中山間地域の体制整備")</f>
        <v>0</v>
      </c>
      <c r="J31" s="106">
        <f>SUMIFS(様式1!$T$13:$T$62,様式1!$D$13:$D$62,$A31,様式1!$B$13:$B$62,"収益性向上対策",様式1!$AL$13:$AL$62,"中山間地域の体制整備")</f>
        <v>0</v>
      </c>
      <c r="K31" s="107">
        <f>COUNTIFS(様式1!$D$13:$D$62,$A31,様式1!$B$13:$B$62,"生産基盤強化対策")</f>
        <v>0</v>
      </c>
      <c r="L31" s="108">
        <f>SUMIFS(様式1!$S$13:$S$62,様式1!$D$13:$D$62,$A31,様式1!$B$13:$B$62,"生産基盤強化対策")</f>
        <v>0</v>
      </c>
      <c r="M31" s="106">
        <f>SUMIFS(様式1!$T$13:$T$62,様式1!$D$13:$D$62,$A31,様式1!$B$13:$B$62,"生産基盤強化対策")</f>
        <v>0</v>
      </c>
      <c r="N31" s="107">
        <f>SUMIFS(様式２!$D$27:$D$1027,様式２!$F$5:$F$1005,A31)*1000</f>
        <v>0</v>
      </c>
      <c r="O31" s="106">
        <f t="shared" si="6"/>
        <v>0</v>
      </c>
      <c r="P31" s="105">
        <f t="shared" si="1"/>
        <v>0</v>
      </c>
      <c r="Q31" s="104">
        <f t="shared" si="2"/>
        <v>0</v>
      </c>
    </row>
    <row r="32" spans="1:17" s="79" customFormat="1" ht="22.5" customHeight="1">
      <c r="A32" s="109" t="s">
        <v>267</v>
      </c>
      <c r="B32" s="107">
        <f>COUNTIFS(様式1!D34:$D$62,$A32,様式1!B34:$B$62,"収益性向上対策")</f>
        <v>0</v>
      </c>
      <c r="C32" s="108">
        <f>SUMIFS(様式1!$S$13:$S$62,様式1!$D$13:$D$62,$A32,様式1!$B$13:$B$62,"収益性向上対策")</f>
        <v>0</v>
      </c>
      <c r="D32" s="108">
        <f>SUMIFS(様式1!$T$13:$T$62,様式1!$D$13:$D$62,$A32,様式1!$B$13:$B$62,"収益性向上対策")</f>
        <v>0</v>
      </c>
      <c r="E32" s="108">
        <f>COUNTIFS(様式1!$D$13:$D$62,$A32,様式1!$B$13:$B$62,"収益性向上対策",様式1!$AL$13:$AL$62,"輸出拡大")</f>
        <v>0</v>
      </c>
      <c r="F32" s="108">
        <f>SUMIFS(様式1!$S$13:$S$62,様式1!$D$13:$D$62,$A32,様式1!$B$13:$B$62,"収益性向上対策",様式1!$AL$13:$AL$62,"輸出拡大")</f>
        <v>0</v>
      </c>
      <c r="G32" s="108">
        <f>SUMIFS(様式1!$T$13:$T$62,様式1!$D$13:$D$62,$A32,様式1!$B$13:$B$62,"収益性向上対策",様式1!$AL$13:$AL$62,"輸出拡大")</f>
        <v>0</v>
      </c>
      <c r="H32" s="108">
        <f>COUNTIFS(様式1!$D$13:$D$62,$A32,様式1!$B$13:$B$62,"収益性向上対策",様式1!$AL$13:$AL$62,"中山間地域の体制整備")</f>
        <v>0</v>
      </c>
      <c r="I32" s="108">
        <f>SUMIFS(様式1!$S$13:$S$62,様式1!$D$13:$D$62,$A32,様式1!$B$13:$B$62,"収益性向上対策",様式1!$AL$13:$AL$62,"中山間地域の体制整備")</f>
        <v>0</v>
      </c>
      <c r="J32" s="106">
        <f>SUMIFS(様式1!$T$13:$T$62,様式1!$D$13:$D$62,$A32,様式1!$B$13:$B$62,"収益性向上対策",様式1!$AL$13:$AL$62,"中山間地域の体制整備")</f>
        <v>0</v>
      </c>
      <c r="K32" s="107">
        <f>COUNTIFS(様式1!$D$13:$D$62,$A32,様式1!$B$13:$B$62,"生産基盤強化対策")</f>
        <v>0</v>
      </c>
      <c r="L32" s="108">
        <f>SUMIFS(様式1!$S$13:$S$62,様式1!$D$13:$D$62,$A32,様式1!$B$13:$B$62,"生産基盤強化対策")</f>
        <v>0</v>
      </c>
      <c r="M32" s="106">
        <f>SUMIFS(様式1!$T$13:$T$62,様式1!$D$13:$D$62,$A32,様式1!$B$13:$B$62,"生産基盤強化対策")</f>
        <v>0</v>
      </c>
      <c r="N32" s="107">
        <f>SUMIFS(様式２!$D$27:$D$1027,様式２!$F$5:$F$1005,A32)*1000</f>
        <v>0</v>
      </c>
      <c r="O32" s="106">
        <f t="shared" si="6"/>
        <v>0</v>
      </c>
      <c r="P32" s="105">
        <f t="shared" si="1"/>
        <v>0</v>
      </c>
      <c r="Q32" s="104">
        <f t="shared" si="2"/>
        <v>0</v>
      </c>
    </row>
    <row r="33" spans="1:17" s="79" customFormat="1" ht="22.5" customHeight="1" thickBot="1">
      <c r="A33" s="115" t="s">
        <v>266</v>
      </c>
      <c r="B33" s="113">
        <f>COUNTIFS(様式1!D35:$D$62,$A33,様式1!B35:$B$62,"収益性向上対策")</f>
        <v>0</v>
      </c>
      <c r="C33" s="114">
        <f>SUMIFS(様式1!$S$13:$S$62,様式1!$D$13:$D$62,$A33,様式1!$B$13:$B$62,"収益性向上対策")</f>
        <v>0</v>
      </c>
      <c r="D33" s="114">
        <f>SUMIFS(様式1!$T$13:$T$62,様式1!$D$13:$D$62,$A33,様式1!$B$13:$B$62,"収益性向上対策")</f>
        <v>0</v>
      </c>
      <c r="E33" s="114">
        <f>COUNTIFS(様式1!$D$13:$D$62,$A33,様式1!$B$13:$B$62,"収益性向上対策",様式1!$AL$13:$AL$62,"輸出拡大")</f>
        <v>0</v>
      </c>
      <c r="F33" s="114">
        <f>SUMIFS(様式1!$S$13:$S$62,様式1!$D$13:$D$62,$A33,様式1!$B$13:$B$62,"収益性向上対策",様式1!$AL$13:$AL$62,"輸出拡大")</f>
        <v>0</v>
      </c>
      <c r="G33" s="114">
        <f>SUMIFS(様式1!$T$13:$T$62,様式1!$D$13:$D$62,$A33,様式1!$B$13:$B$62,"収益性向上対策",様式1!$AL$13:$AL$62,"輸出拡大")</f>
        <v>0</v>
      </c>
      <c r="H33" s="114">
        <f>COUNTIFS(様式1!$D$13:$D$62,$A33,様式1!$B$13:$B$62,"収益性向上対策",様式1!$AL$13:$AL$62,"中山間地域の体制整備")</f>
        <v>0</v>
      </c>
      <c r="I33" s="114">
        <f>SUMIFS(様式1!$S$13:$S$62,様式1!$D$13:$D$62,$A33,様式1!$B$13:$B$62,"収益性向上対策",様式1!$AL$13:$AL$62,"中山間地域の体制整備")</f>
        <v>0</v>
      </c>
      <c r="J33" s="112">
        <f>SUMIFS(様式1!$T$13:$T$62,様式1!$D$13:$D$62,$A33,様式1!$B$13:$B$62,"収益性向上対策",様式1!$AL$13:$AL$62,"中山間地域の体制整備")</f>
        <v>0</v>
      </c>
      <c r="K33" s="113">
        <f>COUNTIFS(様式1!$D$13:$D$62,$A33,様式1!$B$13:$B$62,"生産基盤強化対策")</f>
        <v>0</v>
      </c>
      <c r="L33" s="114">
        <f>SUMIFS(様式1!$S$13:$S$62,様式1!$D$13:$D$62,$A33,様式1!$B$13:$B$62,"生産基盤強化対策")</f>
        <v>0</v>
      </c>
      <c r="M33" s="112">
        <f>SUMIFS(様式1!$T$13:$T$62,様式1!$D$13:$D$62,$A33,様式1!$B$13:$B$62,"生産基盤強化対策")</f>
        <v>0</v>
      </c>
      <c r="N33" s="113">
        <f>SUMIFS(様式２!$D$27:$D$1027,様式２!$F$5:$F$1005,A33)*1000</f>
        <v>0</v>
      </c>
      <c r="O33" s="112">
        <f t="shared" si="6"/>
        <v>0</v>
      </c>
      <c r="P33" s="111">
        <f t="shared" si="1"/>
        <v>0</v>
      </c>
      <c r="Q33" s="110">
        <f t="shared" si="2"/>
        <v>0</v>
      </c>
    </row>
    <row r="34" spans="1:17" s="79" customFormat="1" ht="22.5" customHeight="1" thickBot="1">
      <c r="A34" s="93" t="s">
        <v>265</v>
      </c>
      <c r="B34" s="91">
        <f>SUM(B30:B33)</f>
        <v>0</v>
      </c>
      <c r="C34" s="92">
        <f>SUM(C30:C33)</f>
        <v>0</v>
      </c>
      <c r="D34" s="92">
        <f>SUM(D30:D33)</f>
        <v>0</v>
      </c>
      <c r="E34" s="92"/>
      <c r="F34" s="92"/>
      <c r="G34" s="92"/>
      <c r="H34" s="92">
        <f t="shared" ref="H34:O34" si="7">SUM(H30:H33)</f>
        <v>0</v>
      </c>
      <c r="I34" s="92">
        <f t="shared" si="7"/>
        <v>0</v>
      </c>
      <c r="J34" s="85">
        <f t="shared" si="7"/>
        <v>0</v>
      </c>
      <c r="K34" s="91">
        <f t="shared" si="7"/>
        <v>0</v>
      </c>
      <c r="L34" s="92">
        <f t="shared" si="7"/>
        <v>0</v>
      </c>
      <c r="M34" s="85">
        <f t="shared" si="7"/>
        <v>0</v>
      </c>
      <c r="N34" s="91">
        <f t="shared" si="7"/>
        <v>0</v>
      </c>
      <c r="O34" s="85">
        <f t="shared" si="7"/>
        <v>0</v>
      </c>
      <c r="P34" s="86">
        <f t="shared" si="1"/>
        <v>0</v>
      </c>
      <c r="Q34" s="85">
        <f t="shared" si="2"/>
        <v>0</v>
      </c>
    </row>
    <row r="35" spans="1:17" s="79" customFormat="1" ht="22.5" customHeight="1">
      <c r="A35" s="103" t="s">
        <v>264</v>
      </c>
      <c r="B35" s="101">
        <f>COUNTIFS(様式1!D37:$D$62,$A35,様式1!B37:$B$62,"収益性向上対策")</f>
        <v>0</v>
      </c>
      <c r="C35" s="102">
        <f>SUMIFS(様式1!$S$13:$S$62,様式1!$D$13:$D$62,$A35,様式1!$B$13:$B$62,"収益性向上対策")</f>
        <v>0</v>
      </c>
      <c r="D35" s="102">
        <f>SUMIFS(様式1!$T$13:$T$62,様式1!$D$13:$D$62,$A35,様式1!$B$13:$B$62,"収益性向上対策")</f>
        <v>0</v>
      </c>
      <c r="E35" s="102">
        <f>COUNTIFS(様式1!$D$13:$D$62,$A35,様式1!$B$13:$B$62,"収益性向上対策",様式1!$AL$13:$AL$62,"輸出拡大")</f>
        <v>0</v>
      </c>
      <c r="F35" s="102">
        <f>SUMIFS(様式1!$S$13:$S$62,様式1!$D$13:$D$62,$A35,様式1!$B$13:$B$62,"収益性向上対策",様式1!$AL$13:$AL$62,"輸出拡大")</f>
        <v>0</v>
      </c>
      <c r="G35" s="102">
        <f>SUMIFS(様式1!$T$13:$T$62,様式1!$D$13:$D$62,$A35,様式1!$B$13:$B$62,"収益性向上対策",様式1!$AL$13:$AL$62,"輸出拡大")</f>
        <v>0</v>
      </c>
      <c r="H35" s="102">
        <f>COUNTIFS(様式1!$D$13:$D$62,$A35,様式1!$B$13:$B$62,"収益性向上対策",様式1!$AL$13:$AL$62,"中山間地域の体制整備")</f>
        <v>0</v>
      </c>
      <c r="I35" s="102">
        <f>SUMIFS(様式1!$S$13:$S$62,様式1!$D$13:$D$62,$A35,様式1!$B$13:$B$62,"収益性向上対策",様式1!$AL$13:$AL$62,"中山間地域の体制整備")</f>
        <v>0</v>
      </c>
      <c r="J35" s="100">
        <f>SUMIFS(様式1!$T$13:$T$62,様式1!$D$13:$D$62,$A35,様式1!$B$13:$B$62,"収益性向上対策",様式1!$AL$13:$AL$62,"中山間地域の体制整備")</f>
        <v>0</v>
      </c>
      <c r="K35" s="101">
        <f>COUNTIFS(様式1!$D$13:$D$62,$A35,様式1!$B$13:$B$62,"生産基盤強化対策")</f>
        <v>0</v>
      </c>
      <c r="L35" s="102">
        <f>SUMIFS(様式1!$S$13:$S$62,様式1!$D$13:$D$62,$A35,様式1!$B$13:$B$62,"生産基盤強化対策")</f>
        <v>0</v>
      </c>
      <c r="M35" s="100">
        <f>SUMIFS(様式1!$T$13:$T$62,様式1!$D$13:$D$62,$A35,様式1!$B$13:$B$62,"生産基盤強化対策")</f>
        <v>0</v>
      </c>
      <c r="N35" s="101">
        <f>SUMIFS(様式２!$D$27:$D$1027,様式２!$F$5:$F$1005,A35)*1000</f>
        <v>0</v>
      </c>
      <c r="O35" s="100">
        <f t="shared" ref="O35:O37" si="8">ROUNDDOWN(N35/2,-3)</f>
        <v>0</v>
      </c>
      <c r="P35" s="81">
        <f t="shared" si="1"/>
        <v>0</v>
      </c>
      <c r="Q35" s="80">
        <f t="shared" si="2"/>
        <v>0</v>
      </c>
    </row>
    <row r="36" spans="1:17" s="79" customFormat="1" ht="22.5" customHeight="1">
      <c r="A36" s="103" t="s">
        <v>263</v>
      </c>
      <c r="B36" s="101">
        <f>COUNTIFS(様式1!D38:$D$62,$A36,様式1!B38:$B$62,"収益性向上対策")</f>
        <v>0</v>
      </c>
      <c r="C36" s="102">
        <f>SUMIFS(様式1!$S$13:$S$62,様式1!$D$13:$D$62,$A36,様式1!$B$13:$B$62,"収益性向上対策")</f>
        <v>0</v>
      </c>
      <c r="D36" s="102">
        <f>SUMIFS(様式1!$T$13:$T$62,様式1!$D$13:$D$62,$A36,様式1!$B$13:$B$62,"収益性向上対策")</f>
        <v>0</v>
      </c>
      <c r="E36" s="102">
        <f>COUNTIFS(様式1!$D$13:$D$62,$A36,様式1!$B$13:$B$62,"収益性向上対策",様式1!$AL$13:$AL$62,"輸出拡大")</f>
        <v>0</v>
      </c>
      <c r="F36" s="102">
        <f>SUMIFS(様式1!$S$13:$S$62,様式1!$D$13:$D$62,$A36,様式1!$B$13:$B$62,"収益性向上対策",様式1!$AL$13:$AL$62,"輸出拡大")</f>
        <v>0</v>
      </c>
      <c r="G36" s="102">
        <f>SUMIFS(様式1!$T$13:$T$62,様式1!$D$13:$D$62,$A36,様式1!$B$13:$B$62,"収益性向上対策",様式1!$AL$13:$AL$62,"輸出拡大")</f>
        <v>0</v>
      </c>
      <c r="H36" s="102">
        <f>COUNTIFS(様式1!$D$13:$D$62,$A36,様式1!$B$13:$B$62,"収益性向上対策",様式1!$AL$13:$AL$62,"中山間地域の体制整備")</f>
        <v>0</v>
      </c>
      <c r="I36" s="102">
        <f>SUMIFS(様式1!$S$13:$S$62,様式1!$D$13:$D$62,$A36,様式1!$B$13:$B$62,"収益性向上対策",様式1!$AL$13:$AL$62,"中山間地域の体制整備")</f>
        <v>0</v>
      </c>
      <c r="J36" s="100">
        <f>SUMIFS(様式1!$T$13:$T$62,様式1!$D$13:$D$62,$A36,様式1!$B$13:$B$62,"収益性向上対策",様式1!$AL$13:$AL$62,"中山間地域の体制整備")</f>
        <v>0</v>
      </c>
      <c r="K36" s="101">
        <f>COUNTIFS(様式1!$D$13:$D$62,$A36,様式1!$B$13:$B$62,"生産基盤強化対策")</f>
        <v>0</v>
      </c>
      <c r="L36" s="102">
        <f>SUMIFS(様式1!$S$13:$S$62,様式1!$D$13:$D$62,$A36,様式1!$B$13:$B$62,"生産基盤強化対策")</f>
        <v>0</v>
      </c>
      <c r="M36" s="100">
        <f>SUMIFS(様式1!$T$13:$T$62,様式1!$D$13:$D$62,$A36,様式1!$B$13:$B$62,"生産基盤強化対策")</f>
        <v>0</v>
      </c>
      <c r="N36" s="101">
        <f>SUMIFS(様式２!$D$27:$D$1027,様式２!$F$5:$F$1005,A36)*1000</f>
        <v>0</v>
      </c>
      <c r="O36" s="100">
        <f t="shared" si="8"/>
        <v>0</v>
      </c>
      <c r="P36" s="81">
        <f t="shared" si="1"/>
        <v>0</v>
      </c>
      <c r="Q36" s="80">
        <f t="shared" si="2"/>
        <v>0</v>
      </c>
    </row>
    <row r="37" spans="1:17" s="79" customFormat="1" ht="22.5" customHeight="1" thickBot="1">
      <c r="A37" s="99" t="s">
        <v>262</v>
      </c>
      <c r="B37" s="97">
        <f>COUNTIFS(様式1!D39:$D$62,$A37,様式1!B39:$B$62,"収益性向上対策")</f>
        <v>0</v>
      </c>
      <c r="C37" s="98">
        <f>SUMIFS(様式1!$S$13:$S$62,様式1!$D$13:$D$62,$A37,様式1!$B$13:$B$62,"収益性向上対策")</f>
        <v>0</v>
      </c>
      <c r="D37" s="98">
        <f>SUMIFS(様式1!$T$13:$T$62,様式1!$D$13:$D$62,$A37,様式1!$B$13:$B$62,"収益性向上対策")</f>
        <v>0</v>
      </c>
      <c r="E37" s="98">
        <f>COUNTIFS(様式1!$D$13:$D$62,$A37,様式1!$B$13:$B$62,"収益性向上対策",様式1!$AL$13:$AL$62,"輸出拡大")</f>
        <v>0</v>
      </c>
      <c r="F37" s="98">
        <f>SUMIFS(様式1!$S$13:$S$62,様式1!$D$13:$D$62,$A37,様式1!$B$13:$B$62,"収益性向上対策",様式1!$AL$13:$AL$62,"輸出拡大")</f>
        <v>0</v>
      </c>
      <c r="G37" s="98">
        <f>SUMIFS(様式1!$T$13:$T$62,様式1!$D$13:$D$62,$A37,様式1!$B$13:$B$62,"収益性向上対策",様式1!$AL$13:$AL$62,"輸出拡大")</f>
        <v>0</v>
      </c>
      <c r="H37" s="98">
        <f>COUNTIFS(様式1!$D$13:$D$62,$A37,様式1!$B$13:$B$62,"収益性向上対策",様式1!$AL$13:$AL$62,"中山間地域の体制整備")</f>
        <v>0</v>
      </c>
      <c r="I37" s="98">
        <f>SUMIFS(様式1!$S$13:$S$62,様式1!$D$13:$D$62,$A37,様式1!$B$13:$B$62,"収益性向上対策",様式1!$AL$13:$AL$62,"中山間地域の体制整備")</f>
        <v>0</v>
      </c>
      <c r="J37" s="96">
        <f>SUMIFS(様式1!$T$13:$T$62,様式1!$D$13:$D$62,$A37,様式1!$B$13:$B$62,"収益性向上対策",様式1!$AL$13:$AL$62,"中山間地域の体制整備")</f>
        <v>0</v>
      </c>
      <c r="K37" s="97">
        <f>COUNTIFS(様式1!$D$13:$D$62,$A37,様式1!$B$13:$B$62,"生産基盤強化対策")</f>
        <v>0</v>
      </c>
      <c r="L37" s="98">
        <f>SUMIFS(様式1!$S$13:$S$62,様式1!$D$13:$D$62,$A37,様式1!$B$13:$B$62,"生産基盤強化対策")</f>
        <v>0</v>
      </c>
      <c r="M37" s="96">
        <f>SUMIFS(様式1!$T$13:$T$62,様式1!$D$13:$D$62,$A37,様式1!$B$13:$B$62,"生産基盤強化対策")</f>
        <v>0</v>
      </c>
      <c r="N37" s="97">
        <f>SUMIFS(様式２!$D$27:$D$1027,様式２!$F$5:$F$1005,A37)*1000</f>
        <v>0</v>
      </c>
      <c r="O37" s="96">
        <f t="shared" si="8"/>
        <v>0</v>
      </c>
      <c r="P37" s="81">
        <f t="shared" si="1"/>
        <v>0</v>
      </c>
      <c r="Q37" s="80">
        <f t="shared" si="2"/>
        <v>0</v>
      </c>
    </row>
    <row r="38" spans="1:17" s="79" customFormat="1" ht="22.5" customHeight="1" thickBot="1">
      <c r="A38" s="93" t="s">
        <v>261</v>
      </c>
      <c r="B38" s="91">
        <f>SUM(B35:B37)</f>
        <v>0</v>
      </c>
      <c r="C38" s="92">
        <f>SUM(C35:C37)</f>
        <v>0</v>
      </c>
      <c r="D38" s="92">
        <f>SUM(D35:D37)</f>
        <v>0</v>
      </c>
      <c r="E38" s="92"/>
      <c r="F38" s="92"/>
      <c r="G38" s="92"/>
      <c r="H38" s="92">
        <f t="shared" ref="H38:O38" si="9">SUM(H35:H37)</f>
        <v>0</v>
      </c>
      <c r="I38" s="92">
        <f t="shared" si="9"/>
        <v>0</v>
      </c>
      <c r="J38" s="85">
        <f t="shared" si="9"/>
        <v>0</v>
      </c>
      <c r="K38" s="91">
        <f t="shared" si="9"/>
        <v>0</v>
      </c>
      <c r="L38" s="92">
        <f t="shared" si="9"/>
        <v>0</v>
      </c>
      <c r="M38" s="85">
        <f t="shared" si="9"/>
        <v>0</v>
      </c>
      <c r="N38" s="91">
        <f t="shared" si="9"/>
        <v>0</v>
      </c>
      <c r="O38" s="85">
        <f t="shared" si="9"/>
        <v>0</v>
      </c>
      <c r="P38" s="81">
        <f t="shared" si="1"/>
        <v>0</v>
      </c>
      <c r="Q38" s="80">
        <f t="shared" si="2"/>
        <v>0</v>
      </c>
    </row>
    <row r="39" spans="1:17" s="79" customFormat="1" ht="22.5" customHeight="1">
      <c r="A39" s="103" t="s">
        <v>260</v>
      </c>
      <c r="B39" s="101">
        <f>COUNTIFS(様式1!D41:$D$62,$A39,様式1!B41:$B$62,"収益性向上対策")</f>
        <v>0</v>
      </c>
      <c r="C39" s="102">
        <f>SUMIFS(様式1!$S$13:$S$62,様式1!$D$13:$D$62,$A39,様式1!$B$13:$B$62,"収益性向上対策")</f>
        <v>0</v>
      </c>
      <c r="D39" s="102">
        <f>SUMIFS(様式1!$T$13:$T$62,様式1!$D$13:$D$62,$A39,様式1!$B$13:$B$62,"収益性向上対策")</f>
        <v>0</v>
      </c>
      <c r="E39" s="102">
        <f>COUNTIFS(様式1!$D$13:$D$62,$A39,様式1!$B$13:$B$62,"収益性向上対策",様式1!$AL$13:$AL$62,"輸出拡大")</f>
        <v>0</v>
      </c>
      <c r="F39" s="102">
        <f>SUMIFS(様式1!$S$13:$S$62,様式1!$D$13:$D$62,$A39,様式1!$B$13:$B$62,"収益性向上対策",様式1!$AL$13:$AL$62,"輸出拡大")</f>
        <v>0</v>
      </c>
      <c r="G39" s="102">
        <f>SUMIFS(様式1!$T$13:$T$62,様式1!$D$13:$D$62,$A39,様式1!$B$13:$B$62,"収益性向上対策",様式1!$AL$13:$AL$62,"輸出拡大")</f>
        <v>0</v>
      </c>
      <c r="H39" s="102">
        <f>COUNTIFS(様式1!$D$13:$D$62,$A39,様式1!$B$13:$B$62,"収益性向上対策",様式1!$AL$13:$AL$62,"中山間地域の体制整備")</f>
        <v>0</v>
      </c>
      <c r="I39" s="102">
        <f>SUMIFS(様式1!$S$13:$S$62,様式1!$D$13:$D$62,$A39,様式1!$B$13:$B$62,"収益性向上対策",様式1!$AL$13:$AL$62,"中山間地域の体制整備")</f>
        <v>0</v>
      </c>
      <c r="J39" s="100">
        <f>SUMIFS(様式1!$T$13:$T$62,様式1!$D$13:$D$62,$A39,様式1!$B$13:$B$62,"収益性向上対策",様式1!$AL$13:$AL$62,"中山間地域の体制整備")</f>
        <v>0</v>
      </c>
      <c r="K39" s="101">
        <f>COUNTIFS(様式1!$D$13:$D$62,$A39,様式1!$B$13:$B$62,"生産基盤強化対策")</f>
        <v>0</v>
      </c>
      <c r="L39" s="102">
        <f>SUMIFS(様式1!$S$13:$S$62,様式1!$D$13:$D$62,$A39,様式1!$B$13:$B$62,"生産基盤強化対策")</f>
        <v>0</v>
      </c>
      <c r="M39" s="100">
        <f>SUMIFS(様式1!$T$13:$T$62,様式1!$D$13:$D$62,$A39,様式1!$B$13:$B$62,"生産基盤強化対策")</f>
        <v>0</v>
      </c>
      <c r="N39" s="101">
        <f>SUMIFS(様式２!$D$27:$D$1027,様式２!$F$5:$F$1005,A39)*1000</f>
        <v>0</v>
      </c>
      <c r="O39" s="100">
        <f t="shared" ref="O39:O44" si="10">ROUNDDOWN(N39/2,-3)</f>
        <v>0</v>
      </c>
      <c r="P39" s="81">
        <f t="shared" si="1"/>
        <v>0</v>
      </c>
      <c r="Q39" s="80">
        <f t="shared" si="2"/>
        <v>0</v>
      </c>
    </row>
    <row r="40" spans="1:17" s="79" customFormat="1" ht="22.5" customHeight="1">
      <c r="A40" s="103" t="s">
        <v>259</v>
      </c>
      <c r="B40" s="101">
        <f>COUNTIFS(様式1!D42:$D$62,$A40,様式1!B42:$B$62,"収益性向上対策")</f>
        <v>0</v>
      </c>
      <c r="C40" s="102">
        <f>SUMIFS(様式1!$S$13:$S$62,様式1!$D$13:$D$62,$A40,様式1!$B$13:$B$62,"収益性向上対策")</f>
        <v>0</v>
      </c>
      <c r="D40" s="102">
        <f>SUMIFS(様式1!$T$13:$T$62,様式1!$D$13:$D$62,$A40,様式1!$B$13:$B$62,"収益性向上対策")</f>
        <v>0</v>
      </c>
      <c r="E40" s="102">
        <f>COUNTIFS(様式1!$D$13:$D$62,$A40,様式1!$B$13:$B$62,"収益性向上対策",様式1!$AL$13:$AL$62,"輸出拡大")</f>
        <v>0</v>
      </c>
      <c r="F40" s="102">
        <f>SUMIFS(様式1!$S$13:$S$62,様式1!$D$13:$D$62,$A40,様式1!$B$13:$B$62,"収益性向上対策",様式1!$AL$13:$AL$62,"輸出拡大")</f>
        <v>0</v>
      </c>
      <c r="G40" s="102">
        <f>SUMIFS(様式1!$T$13:$T$62,様式1!$D$13:$D$62,$A40,様式1!$B$13:$B$62,"収益性向上対策",様式1!$AL$13:$AL$62,"輸出拡大")</f>
        <v>0</v>
      </c>
      <c r="H40" s="102">
        <f>COUNTIFS(様式1!$D$13:$D$62,$A40,様式1!$B$13:$B$62,"収益性向上対策",様式1!$AL$13:$AL$62,"中山間地域の体制整備")</f>
        <v>0</v>
      </c>
      <c r="I40" s="102">
        <f>SUMIFS(様式1!$S$13:$S$62,様式1!$D$13:$D$62,$A40,様式1!$B$13:$B$62,"収益性向上対策",様式1!$AL$13:$AL$62,"中山間地域の体制整備")</f>
        <v>0</v>
      </c>
      <c r="J40" s="100">
        <f>SUMIFS(様式1!$T$13:$T$62,様式1!$D$13:$D$62,$A40,様式1!$B$13:$B$62,"収益性向上対策",様式1!$AL$13:$AL$62,"中山間地域の体制整備")</f>
        <v>0</v>
      </c>
      <c r="K40" s="101">
        <f>COUNTIFS(様式1!$D$13:$D$62,$A40,様式1!$B$13:$B$62,"生産基盤強化対策")</f>
        <v>0</v>
      </c>
      <c r="L40" s="102">
        <f>SUMIFS(様式1!$S$13:$S$62,様式1!$D$13:$D$62,$A40,様式1!$B$13:$B$62,"生産基盤強化対策")</f>
        <v>0</v>
      </c>
      <c r="M40" s="100">
        <f>SUMIFS(様式1!$T$13:$T$62,様式1!$D$13:$D$62,$A40,様式1!$B$13:$B$62,"生産基盤強化対策")</f>
        <v>0</v>
      </c>
      <c r="N40" s="101">
        <f>SUMIFS(様式２!$D$27:$D$1027,様式２!$F$5:$F$1005,A40)*1000</f>
        <v>0</v>
      </c>
      <c r="O40" s="100">
        <f t="shared" si="10"/>
        <v>0</v>
      </c>
      <c r="P40" s="81">
        <f t="shared" si="1"/>
        <v>0</v>
      </c>
      <c r="Q40" s="80">
        <f t="shared" si="2"/>
        <v>0</v>
      </c>
    </row>
    <row r="41" spans="1:17" s="79" customFormat="1" ht="22.5" customHeight="1">
      <c r="A41" s="103" t="s">
        <v>258</v>
      </c>
      <c r="B41" s="101">
        <f>COUNTIFS(様式1!D43:$D$62,$A41,様式1!B43:$B$62,"収益性向上対策")</f>
        <v>0</v>
      </c>
      <c r="C41" s="102">
        <f>SUMIFS(様式1!$S$13:$S$62,様式1!$D$13:$D$62,$A41,様式1!$B$13:$B$62,"収益性向上対策")</f>
        <v>0</v>
      </c>
      <c r="D41" s="102">
        <f>SUMIFS(様式1!$T$13:$T$62,様式1!$D$13:$D$62,$A41,様式1!$B$13:$B$62,"収益性向上対策")</f>
        <v>0</v>
      </c>
      <c r="E41" s="102">
        <f>COUNTIFS(様式1!$D$13:$D$62,$A41,様式1!$B$13:$B$62,"収益性向上対策",様式1!$AL$13:$AL$62,"輸出拡大")</f>
        <v>0</v>
      </c>
      <c r="F41" s="102">
        <f>SUMIFS(様式1!$S$13:$S$62,様式1!$D$13:$D$62,$A41,様式1!$B$13:$B$62,"収益性向上対策",様式1!$AL$13:$AL$62,"輸出拡大")</f>
        <v>0</v>
      </c>
      <c r="G41" s="102">
        <f>SUMIFS(様式1!$T$13:$T$62,様式1!$D$13:$D$62,$A41,様式1!$B$13:$B$62,"収益性向上対策",様式1!$AL$13:$AL$62,"輸出拡大")</f>
        <v>0</v>
      </c>
      <c r="H41" s="102">
        <f>COUNTIFS(様式1!$D$13:$D$62,$A41,様式1!$B$13:$B$62,"収益性向上対策",様式1!$AL$13:$AL$62,"中山間地域の体制整備")</f>
        <v>0</v>
      </c>
      <c r="I41" s="102">
        <f>SUMIFS(様式1!$S$13:$S$62,様式1!$D$13:$D$62,$A41,様式1!$B$13:$B$62,"収益性向上対策",様式1!$AL$13:$AL$62,"中山間地域の体制整備")</f>
        <v>0</v>
      </c>
      <c r="J41" s="100">
        <f>SUMIFS(様式1!$T$13:$T$62,様式1!$D$13:$D$62,$A41,様式1!$B$13:$B$62,"収益性向上対策",様式1!$AL$13:$AL$62,"中山間地域の体制整備")</f>
        <v>0</v>
      </c>
      <c r="K41" s="101">
        <f>COUNTIFS(様式1!$D$13:$D$62,$A41,様式1!$B$13:$B$62,"生産基盤強化対策")</f>
        <v>0</v>
      </c>
      <c r="L41" s="102">
        <f>SUMIFS(様式1!$S$13:$S$62,様式1!$D$13:$D$62,$A41,様式1!$B$13:$B$62,"生産基盤強化対策")</f>
        <v>0</v>
      </c>
      <c r="M41" s="100">
        <f>SUMIFS(様式1!$T$13:$T$62,様式1!$D$13:$D$62,$A41,様式1!$B$13:$B$62,"生産基盤強化対策")</f>
        <v>0</v>
      </c>
      <c r="N41" s="101">
        <f>SUMIFS(様式２!$D$27:$D$1027,様式２!$F$5:$F$1005,A41)*1000</f>
        <v>0</v>
      </c>
      <c r="O41" s="100">
        <f t="shared" si="10"/>
        <v>0</v>
      </c>
      <c r="P41" s="81">
        <f t="shared" si="1"/>
        <v>0</v>
      </c>
      <c r="Q41" s="80">
        <f t="shared" si="2"/>
        <v>0</v>
      </c>
    </row>
    <row r="42" spans="1:17" s="79" customFormat="1" ht="22.5" customHeight="1">
      <c r="A42" s="103" t="s">
        <v>257</v>
      </c>
      <c r="B42" s="101">
        <f>COUNTIFS(様式1!D44:$D$62,$A42,様式1!B44:$B$62,"収益性向上対策")</f>
        <v>0</v>
      </c>
      <c r="C42" s="102">
        <f>SUMIFS(様式1!$S$13:$S$62,様式1!$D$13:$D$62,$A42,様式1!$B$13:$B$62,"収益性向上対策")</f>
        <v>0</v>
      </c>
      <c r="D42" s="102">
        <f>SUMIFS(様式1!$T$13:$T$62,様式1!$D$13:$D$62,$A42,様式1!$B$13:$B$62,"収益性向上対策")</f>
        <v>0</v>
      </c>
      <c r="E42" s="102">
        <f>COUNTIFS(様式1!$D$13:$D$62,$A42,様式1!$B$13:$B$62,"収益性向上対策",様式1!$AL$13:$AL$62,"輸出拡大")</f>
        <v>0</v>
      </c>
      <c r="F42" s="102">
        <f>SUMIFS(様式1!$S$13:$S$62,様式1!$D$13:$D$62,$A42,様式1!$B$13:$B$62,"収益性向上対策",様式1!$AL$13:$AL$62,"輸出拡大")</f>
        <v>0</v>
      </c>
      <c r="G42" s="102">
        <f>SUMIFS(様式1!$T$13:$T$62,様式1!$D$13:$D$62,$A42,様式1!$B$13:$B$62,"収益性向上対策",様式1!$AL$13:$AL$62,"輸出拡大")</f>
        <v>0</v>
      </c>
      <c r="H42" s="102">
        <f>COUNTIFS(様式1!$D$13:$D$62,$A42,様式1!$B$13:$B$62,"収益性向上対策",様式1!$AL$13:$AL$62,"中山間地域の体制整備")</f>
        <v>0</v>
      </c>
      <c r="I42" s="102">
        <f>SUMIFS(様式1!$S$13:$S$62,様式1!$D$13:$D$62,$A42,様式1!$B$13:$B$62,"収益性向上対策",様式1!$AL$13:$AL$62,"中山間地域の体制整備")</f>
        <v>0</v>
      </c>
      <c r="J42" s="100">
        <f>SUMIFS(様式1!$T$13:$T$62,様式1!$D$13:$D$62,$A42,様式1!$B$13:$B$62,"収益性向上対策",様式1!$AL$13:$AL$62,"中山間地域の体制整備")</f>
        <v>0</v>
      </c>
      <c r="K42" s="101">
        <f>COUNTIFS(様式1!$D$13:$D$62,$A42,様式1!$B$13:$B$62,"生産基盤強化対策")</f>
        <v>0</v>
      </c>
      <c r="L42" s="102">
        <f>SUMIFS(様式1!$S$13:$S$62,様式1!$D$13:$D$62,$A42,様式1!$B$13:$B$62,"生産基盤強化対策")</f>
        <v>0</v>
      </c>
      <c r="M42" s="100">
        <f>SUMIFS(様式1!$T$13:$T$62,様式1!$D$13:$D$62,$A42,様式1!$B$13:$B$62,"生産基盤強化対策")</f>
        <v>0</v>
      </c>
      <c r="N42" s="101">
        <f>SUMIFS(様式２!$D$27:$D$1027,様式２!$F$5:$F$1005,A42)*1000</f>
        <v>0</v>
      </c>
      <c r="O42" s="100">
        <f t="shared" si="10"/>
        <v>0</v>
      </c>
      <c r="P42" s="81">
        <f t="shared" si="1"/>
        <v>0</v>
      </c>
      <c r="Q42" s="80">
        <f t="shared" si="2"/>
        <v>0</v>
      </c>
    </row>
    <row r="43" spans="1:17" s="79" customFormat="1" ht="22.5" customHeight="1">
      <c r="A43" s="103" t="s">
        <v>256</v>
      </c>
      <c r="B43" s="101">
        <f>COUNTIFS(様式1!D45:$D$62,$A43,様式1!B45:$B$62,"収益性向上対策")</f>
        <v>0</v>
      </c>
      <c r="C43" s="102">
        <f>SUMIFS(様式1!$S$13:$S$62,様式1!$D$13:$D$62,$A43,様式1!$B$13:$B$62,"収益性向上対策")</f>
        <v>0</v>
      </c>
      <c r="D43" s="102">
        <f>SUMIFS(様式1!$T$13:$T$62,様式1!$D$13:$D$62,$A43,様式1!$B$13:$B$62,"収益性向上対策")</f>
        <v>0</v>
      </c>
      <c r="E43" s="102">
        <f>COUNTIFS(様式1!$D$13:$D$62,$A43,様式1!$B$13:$B$62,"収益性向上対策",様式1!$AL$13:$AL$62,"輸出拡大")</f>
        <v>0</v>
      </c>
      <c r="F43" s="102">
        <f>SUMIFS(様式1!$S$13:$S$62,様式1!$D$13:$D$62,$A43,様式1!$B$13:$B$62,"収益性向上対策",様式1!$AL$13:$AL$62,"輸出拡大")</f>
        <v>0</v>
      </c>
      <c r="G43" s="102">
        <f>SUMIFS(様式1!$T$13:$T$62,様式1!$D$13:$D$62,$A43,様式1!$B$13:$B$62,"収益性向上対策",様式1!$AL$13:$AL$62,"輸出拡大")</f>
        <v>0</v>
      </c>
      <c r="H43" s="102">
        <f>COUNTIFS(様式1!$D$13:$D$62,$A43,様式1!$B$13:$B$62,"収益性向上対策",様式1!$AL$13:$AL$62,"中山間地域の体制整備")</f>
        <v>0</v>
      </c>
      <c r="I43" s="102">
        <f>SUMIFS(様式1!$S$13:$S$62,様式1!$D$13:$D$62,$A43,様式1!$B$13:$B$62,"収益性向上対策",様式1!$AL$13:$AL$62,"中山間地域の体制整備")</f>
        <v>0</v>
      </c>
      <c r="J43" s="100">
        <f>SUMIFS(様式1!$T$13:$T$62,様式1!$D$13:$D$62,$A43,様式1!$B$13:$B$62,"収益性向上対策",様式1!$AL$13:$AL$62,"中山間地域の体制整備")</f>
        <v>0</v>
      </c>
      <c r="K43" s="101">
        <f>COUNTIFS(様式1!$D$13:$D$62,$A43,様式1!$B$13:$B$62,"生産基盤強化対策")</f>
        <v>0</v>
      </c>
      <c r="L43" s="102">
        <f>SUMIFS(様式1!$S$13:$S$62,様式1!$D$13:$D$62,$A43,様式1!$B$13:$B$62,"生産基盤強化対策")</f>
        <v>0</v>
      </c>
      <c r="M43" s="100">
        <f>SUMIFS(様式1!$T$13:$T$62,様式1!$D$13:$D$62,$A43,様式1!$B$13:$B$62,"生産基盤強化対策")</f>
        <v>0</v>
      </c>
      <c r="N43" s="101">
        <f>SUMIFS(様式２!$D$27:$D$1027,様式２!$F$5:$F$1005,A43)*1000</f>
        <v>0</v>
      </c>
      <c r="O43" s="100">
        <f t="shared" si="10"/>
        <v>0</v>
      </c>
      <c r="P43" s="81">
        <f t="shared" ref="P43:P65" si="11">C43+L43+N43</f>
        <v>0</v>
      </c>
      <c r="Q43" s="80">
        <f t="shared" ref="Q43:Q65" si="12">D43+M43+O43</f>
        <v>0</v>
      </c>
    </row>
    <row r="44" spans="1:17" s="79" customFormat="1" ht="22.5" customHeight="1" thickBot="1">
      <c r="A44" s="99" t="s">
        <v>255</v>
      </c>
      <c r="B44" s="97">
        <f>COUNTIFS(様式1!D46:$D$62,$A44,様式1!B46:$B$62,"収益性向上対策")</f>
        <v>0</v>
      </c>
      <c r="C44" s="98">
        <f>SUMIFS(様式1!$S$13:$S$62,様式1!$D$13:$D$62,$A44,様式1!$B$13:$B$62,"収益性向上対策")</f>
        <v>0</v>
      </c>
      <c r="D44" s="98">
        <f>SUMIFS(様式1!$T$13:$T$62,様式1!$D$13:$D$62,$A44,様式1!$B$13:$B$62,"収益性向上対策")</f>
        <v>0</v>
      </c>
      <c r="E44" s="98">
        <f>COUNTIFS(様式1!$D$13:$D$62,$A44,様式1!$B$13:$B$62,"収益性向上対策",様式1!$AL$13:$AL$62,"輸出拡大")</f>
        <v>0</v>
      </c>
      <c r="F44" s="98">
        <f>SUMIFS(様式1!$S$13:$S$62,様式1!$D$13:$D$62,$A44,様式1!$B$13:$B$62,"収益性向上対策",様式1!$AL$13:$AL$62,"輸出拡大")</f>
        <v>0</v>
      </c>
      <c r="G44" s="98">
        <f>SUMIFS(様式1!$T$13:$T$62,様式1!$D$13:$D$62,$A44,様式1!$B$13:$B$62,"収益性向上対策",様式1!$AL$13:$AL$62,"輸出拡大")</f>
        <v>0</v>
      </c>
      <c r="H44" s="98">
        <f>COUNTIFS(様式1!$D$13:$D$62,$A44,様式1!$B$13:$B$62,"収益性向上対策",様式1!$AL$13:$AL$62,"中山間地域の体制整備")</f>
        <v>0</v>
      </c>
      <c r="I44" s="98">
        <f>SUMIFS(様式1!$S$13:$S$62,様式1!$D$13:$D$62,$A44,様式1!$B$13:$B$62,"収益性向上対策",様式1!$AL$13:$AL$62,"中山間地域の体制整備")</f>
        <v>0</v>
      </c>
      <c r="J44" s="96">
        <f>SUMIFS(様式1!$T$13:$T$62,様式1!$D$13:$D$62,$A44,様式1!$B$13:$B$62,"収益性向上対策",様式1!$AL$13:$AL$62,"中山間地域の体制整備")</f>
        <v>0</v>
      </c>
      <c r="K44" s="97">
        <f>COUNTIFS(様式1!$D$13:$D$62,$A44,様式1!$B$13:$B$62,"生産基盤強化対策")</f>
        <v>0</v>
      </c>
      <c r="L44" s="98">
        <f>SUMIFS(様式1!$S$13:$S$62,様式1!$D$13:$D$62,$A44,様式1!$B$13:$B$62,"生産基盤強化対策")</f>
        <v>0</v>
      </c>
      <c r="M44" s="96">
        <f>SUMIFS(様式1!$T$13:$T$62,様式1!$D$13:$D$62,$A44,様式1!$B$13:$B$62,"生産基盤強化対策")</f>
        <v>0</v>
      </c>
      <c r="N44" s="97">
        <f>SUMIFS(様式２!$D$27:$D$1027,様式２!$F$5:$F$1005,A44)*1000</f>
        <v>0</v>
      </c>
      <c r="O44" s="96">
        <f t="shared" si="10"/>
        <v>0</v>
      </c>
      <c r="P44" s="95">
        <f t="shared" si="11"/>
        <v>0</v>
      </c>
      <c r="Q44" s="94">
        <f t="shared" si="12"/>
        <v>0</v>
      </c>
    </row>
    <row r="45" spans="1:17" s="79" customFormat="1" ht="22.5" customHeight="1" thickBot="1">
      <c r="A45" s="93" t="s">
        <v>254</v>
      </c>
      <c r="B45" s="91">
        <f>SUM(B39:B44)</f>
        <v>0</v>
      </c>
      <c r="C45" s="92">
        <f>SUM(C39:C44)</f>
        <v>0</v>
      </c>
      <c r="D45" s="92">
        <f>SUM(D39:D44)</f>
        <v>0</v>
      </c>
      <c r="E45" s="92"/>
      <c r="F45" s="92"/>
      <c r="G45" s="92"/>
      <c r="H45" s="92">
        <f t="shared" ref="H45:O45" si="13">SUM(H39:H44)</f>
        <v>0</v>
      </c>
      <c r="I45" s="92">
        <f t="shared" si="13"/>
        <v>0</v>
      </c>
      <c r="J45" s="85">
        <f t="shared" si="13"/>
        <v>0</v>
      </c>
      <c r="K45" s="91">
        <f t="shared" si="13"/>
        <v>0</v>
      </c>
      <c r="L45" s="92">
        <f t="shared" si="13"/>
        <v>0</v>
      </c>
      <c r="M45" s="85">
        <f t="shared" si="13"/>
        <v>0</v>
      </c>
      <c r="N45" s="91">
        <f t="shared" si="13"/>
        <v>0</v>
      </c>
      <c r="O45" s="85">
        <f t="shared" si="13"/>
        <v>0</v>
      </c>
      <c r="P45" s="86">
        <f t="shared" si="11"/>
        <v>0</v>
      </c>
      <c r="Q45" s="85">
        <f t="shared" si="12"/>
        <v>0</v>
      </c>
    </row>
    <row r="46" spans="1:17" s="79" customFormat="1" ht="22.5" customHeight="1">
      <c r="A46" s="103" t="s">
        <v>253</v>
      </c>
      <c r="B46" s="101">
        <f>COUNTIFS(様式1!D48:$D$62,$A46,様式1!B48:$B$62,"収益性向上対策")</f>
        <v>0</v>
      </c>
      <c r="C46" s="102">
        <f>SUMIFS(様式1!$S$13:$S$62,様式1!$D$13:$D$62,$A46,様式1!$B$13:$B$62,"収益性向上対策")</f>
        <v>0</v>
      </c>
      <c r="D46" s="102">
        <f>SUMIFS(様式1!$T$13:$T$62,様式1!$D$13:$D$62,$A46,様式1!$B$13:$B$62,"収益性向上対策")</f>
        <v>0</v>
      </c>
      <c r="E46" s="102">
        <f>COUNTIFS(様式1!$D$13:$D$62,$A46,様式1!$B$13:$B$62,"収益性向上対策",様式1!$AL$13:$AL$62,"輸出拡大")</f>
        <v>0</v>
      </c>
      <c r="F46" s="102">
        <f>SUMIFS(様式1!$S$13:$S$62,様式1!$D$13:$D$62,$A46,様式1!$B$13:$B$62,"収益性向上対策",様式1!$AL$13:$AL$62,"輸出拡大")</f>
        <v>0</v>
      </c>
      <c r="G46" s="102">
        <f>SUMIFS(様式1!$T$13:$T$62,様式1!$D$13:$D$62,$A46,様式1!$B$13:$B$62,"収益性向上対策",様式1!$AL$13:$AL$62,"輸出拡大")</f>
        <v>0</v>
      </c>
      <c r="H46" s="102">
        <f>COUNTIFS(様式1!$D$13:$D$62,$A46,様式1!$B$13:$B$62,"収益性向上対策",様式1!$AL$13:$AL$62,"中山間地域の体制整備")</f>
        <v>0</v>
      </c>
      <c r="I46" s="102">
        <f>SUMIFS(様式1!$S$13:$S$62,様式1!$D$13:$D$62,$A46,様式1!$B$13:$B$62,"収益性向上対策",様式1!$AL$13:$AL$62,"中山間地域の体制整備")</f>
        <v>0</v>
      </c>
      <c r="J46" s="100">
        <f>SUMIFS(様式1!$T$13:$T$62,様式1!$D$13:$D$62,$A46,様式1!$B$13:$B$62,"収益性向上対策",様式1!$AL$13:$AL$62,"中山間地域の体制整備")</f>
        <v>0</v>
      </c>
      <c r="K46" s="101">
        <f>COUNTIFS(様式1!$D$13:$D$62,$A46,様式1!$B$13:$B$62,"生産基盤強化対策")</f>
        <v>0</v>
      </c>
      <c r="L46" s="102">
        <f>SUMIFS(様式1!$S$13:$S$62,様式1!$D$13:$D$62,$A46,様式1!$B$13:$B$62,"生産基盤強化対策")</f>
        <v>0</v>
      </c>
      <c r="M46" s="100">
        <f>SUMIFS(様式1!$T$13:$T$62,様式1!$D$13:$D$62,$A46,様式1!$B$13:$B$62,"生産基盤強化対策")</f>
        <v>0</v>
      </c>
      <c r="N46" s="101">
        <f>SUMIFS(様式２!$D$27:$D$1027,様式２!$F$5:$F$1005,A46)*1000</f>
        <v>0</v>
      </c>
      <c r="O46" s="100">
        <f t="shared" ref="O46:O54" si="14">ROUNDDOWN(N46/2,-3)</f>
        <v>0</v>
      </c>
      <c r="P46" s="81">
        <f t="shared" si="11"/>
        <v>0</v>
      </c>
      <c r="Q46" s="80">
        <f t="shared" si="12"/>
        <v>0</v>
      </c>
    </row>
    <row r="47" spans="1:17" s="79" customFormat="1" ht="22.5" customHeight="1">
      <c r="A47" s="103" t="s">
        <v>252</v>
      </c>
      <c r="B47" s="101">
        <f>COUNTIFS(様式1!D49:$D$62,$A47,様式1!B49:$B$62,"収益性向上対策")</f>
        <v>0</v>
      </c>
      <c r="C47" s="102">
        <f>SUMIFS(様式1!$S$13:$S$62,様式1!$D$13:$D$62,$A47,様式1!$B$13:$B$62,"収益性向上対策")</f>
        <v>0</v>
      </c>
      <c r="D47" s="102">
        <f>SUMIFS(様式1!$T$13:$T$62,様式1!$D$13:$D$62,$A47,様式1!$B$13:$B$62,"収益性向上対策")</f>
        <v>0</v>
      </c>
      <c r="E47" s="102">
        <f>COUNTIFS(様式1!$D$13:$D$62,$A47,様式1!$B$13:$B$62,"収益性向上対策",様式1!$AL$13:$AL$62,"輸出拡大")</f>
        <v>0</v>
      </c>
      <c r="F47" s="102">
        <f>SUMIFS(様式1!$S$13:$S$62,様式1!$D$13:$D$62,$A47,様式1!$B$13:$B$62,"収益性向上対策",様式1!$AL$13:$AL$62,"輸出拡大")</f>
        <v>0</v>
      </c>
      <c r="G47" s="102">
        <f>SUMIFS(様式1!$T$13:$T$62,様式1!$D$13:$D$62,$A47,様式1!$B$13:$B$62,"収益性向上対策",様式1!$AL$13:$AL$62,"輸出拡大")</f>
        <v>0</v>
      </c>
      <c r="H47" s="102">
        <f>COUNTIFS(様式1!$D$13:$D$62,$A47,様式1!$B$13:$B$62,"収益性向上対策",様式1!$AL$13:$AL$62,"中山間地域の体制整備")</f>
        <v>0</v>
      </c>
      <c r="I47" s="102">
        <f>SUMIFS(様式1!$S$13:$S$62,様式1!$D$13:$D$62,$A47,様式1!$B$13:$B$62,"収益性向上対策",様式1!$AL$13:$AL$62,"中山間地域の体制整備")</f>
        <v>0</v>
      </c>
      <c r="J47" s="100">
        <f>SUMIFS(様式1!$T$13:$T$62,様式1!$D$13:$D$62,$A47,様式1!$B$13:$B$62,"収益性向上対策",様式1!$AL$13:$AL$62,"中山間地域の体制整備")</f>
        <v>0</v>
      </c>
      <c r="K47" s="101">
        <f>COUNTIFS(様式1!$D$13:$D$62,$A47,様式1!$B$13:$B$62,"生産基盤強化対策")</f>
        <v>0</v>
      </c>
      <c r="L47" s="102">
        <f>SUMIFS(様式1!$S$13:$S$62,様式1!$D$13:$D$62,$A47,様式1!$B$13:$B$62,"生産基盤強化対策")</f>
        <v>0</v>
      </c>
      <c r="M47" s="100">
        <f>SUMIFS(様式1!$T$13:$T$62,様式1!$D$13:$D$62,$A47,様式1!$B$13:$B$62,"生産基盤強化対策")</f>
        <v>0</v>
      </c>
      <c r="N47" s="101">
        <f>SUMIFS(様式２!$D$27:$D$1027,様式２!$F$5:$F$1005,A47)*1000</f>
        <v>0</v>
      </c>
      <c r="O47" s="100">
        <f t="shared" si="14"/>
        <v>0</v>
      </c>
      <c r="P47" s="81">
        <f t="shared" si="11"/>
        <v>0</v>
      </c>
      <c r="Q47" s="80">
        <f t="shared" si="12"/>
        <v>0</v>
      </c>
    </row>
    <row r="48" spans="1:17" s="79" customFormat="1" ht="22.5" customHeight="1">
      <c r="A48" s="103" t="s">
        <v>251</v>
      </c>
      <c r="B48" s="101">
        <f>COUNTIFS(様式1!D50:$D$62,$A48,様式1!B50:$B$62,"収益性向上対策")</f>
        <v>0</v>
      </c>
      <c r="C48" s="102">
        <f>SUMIFS(様式1!$S$13:$S$62,様式1!$D$13:$D$62,$A48,様式1!$B$13:$B$62,"収益性向上対策")</f>
        <v>0</v>
      </c>
      <c r="D48" s="102">
        <f>SUMIFS(様式1!$T$13:$T$62,様式1!$D$13:$D$62,$A48,様式1!$B$13:$B$62,"収益性向上対策")</f>
        <v>0</v>
      </c>
      <c r="E48" s="102">
        <f>COUNTIFS(様式1!$D$13:$D$62,$A48,様式1!$B$13:$B$62,"収益性向上対策",様式1!$AL$13:$AL$62,"輸出拡大")</f>
        <v>0</v>
      </c>
      <c r="F48" s="102">
        <f>SUMIFS(様式1!$S$13:$S$62,様式1!$D$13:$D$62,$A48,様式1!$B$13:$B$62,"収益性向上対策",様式1!$AL$13:$AL$62,"輸出拡大")</f>
        <v>0</v>
      </c>
      <c r="G48" s="102">
        <f>SUMIFS(様式1!$T$13:$T$62,様式1!$D$13:$D$62,$A48,様式1!$B$13:$B$62,"収益性向上対策",様式1!$AL$13:$AL$62,"輸出拡大")</f>
        <v>0</v>
      </c>
      <c r="H48" s="102">
        <f>COUNTIFS(様式1!$D$13:$D$62,$A48,様式1!$B$13:$B$62,"収益性向上対策",様式1!$AL$13:$AL$62,"中山間地域の体制整備")</f>
        <v>0</v>
      </c>
      <c r="I48" s="102">
        <f>SUMIFS(様式1!$S$13:$S$62,様式1!$D$13:$D$62,$A48,様式1!$B$13:$B$62,"収益性向上対策",様式1!$AL$13:$AL$62,"中山間地域の体制整備")</f>
        <v>0</v>
      </c>
      <c r="J48" s="100">
        <f>SUMIFS(様式1!$T$13:$T$62,様式1!$D$13:$D$62,$A48,様式1!$B$13:$B$62,"収益性向上対策",様式1!$AL$13:$AL$62,"中山間地域の体制整備")</f>
        <v>0</v>
      </c>
      <c r="K48" s="101">
        <f>COUNTIFS(様式1!$D$13:$D$62,$A48,様式1!$B$13:$B$62,"生産基盤強化対策")</f>
        <v>0</v>
      </c>
      <c r="L48" s="102">
        <f>SUMIFS(様式1!$S$13:$S$62,様式1!$D$13:$D$62,$A48,様式1!$B$13:$B$62,"生産基盤強化対策")</f>
        <v>0</v>
      </c>
      <c r="M48" s="100">
        <f>SUMIFS(様式1!$T$13:$T$62,様式1!$D$13:$D$62,$A48,様式1!$B$13:$B$62,"生産基盤強化対策")</f>
        <v>0</v>
      </c>
      <c r="N48" s="101">
        <f>SUMIFS(様式２!$D$27:$D$1027,様式２!$F$5:$F$1005,A48)*1000</f>
        <v>0</v>
      </c>
      <c r="O48" s="100">
        <f t="shared" si="14"/>
        <v>0</v>
      </c>
      <c r="P48" s="81">
        <f t="shared" si="11"/>
        <v>0</v>
      </c>
      <c r="Q48" s="80">
        <f t="shared" si="12"/>
        <v>0</v>
      </c>
    </row>
    <row r="49" spans="1:17" s="79" customFormat="1" ht="22.5" customHeight="1">
      <c r="A49" s="109" t="s">
        <v>250</v>
      </c>
      <c r="B49" s="107">
        <f>COUNTIFS(様式1!D51:$D$62,$A49,様式1!B51:$B$62,"収益性向上対策")</f>
        <v>0</v>
      </c>
      <c r="C49" s="108">
        <f>SUMIFS(様式1!$S$13:$S$62,様式1!$D$13:$D$62,$A49,様式1!$B$13:$B$62,"収益性向上対策")</f>
        <v>0</v>
      </c>
      <c r="D49" s="108">
        <f>SUMIFS(様式1!$T$13:$T$62,様式1!$D$13:$D$62,$A49,様式1!$B$13:$B$62,"収益性向上対策")</f>
        <v>0</v>
      </c>
      <c r="E49" s="108">
        <f>COUNTIFS(様式1!$D$13:$D$62,$A49,様式1!$B$13:$B$62,"収益性向上対策",様式1!$AL$13:$AL$62,"輸出拡大")</f>
        <v>0</v>
      </c>
      <c r="F49" s="108">
        <f>SUMIFS(様式1!$S$13:$S$62,様式1!$D$13:$D$62,$A49,様式1!$B$13:$B$62,"収益性向上対策",様式1!$AL$13:$AL$62,"輸出拡大")</f>
        <v>0</v>
      </c>
      <c r="G49" s="108">
        <f>SUMIFS(様式1!$T$13:$T$62,様式1!$D$13:$D$62,$A49,様式1!$B$13:$B$62,"収益性向上対策",様式1!$AL$13:$AL$62,"輸出拡大")</f>
        <v>0</v>
      </c>
      <c r="H49" s="108">
        <f>COUNTIFS(様式1!$D$13:$D$62,$A49,様式1!$B$13:$B$62,"収益性向上対策",様式1!$AL$13:$AL$62,"中山間地域の体制整備")</f>
        <v>0</v>
      </c>
      <c r="I49" s="108">
        <f>SUMIFS(様式1!$S$13:$S$62,様式1!$D$13:$D$62,$A49,様式1!$B$13:$B$62,"収益性向上対策",様式1!$AL$13:$AL$62,"中山間地域の体制整備")</f>
        <v>0</v>
      </c>
      <c r="J49" s="106">
        <f>SUMIFS(様式1!$T$13:$T$62,様式1!$D$13:$D$62,$A49,様式1!$B$13:$B$62,"収益性向上対策",様式1!$AL$13:$AL$62,"中山間地域の体制整備")</f>
        <v>0</v>
      </c>
      <c r="K49" s="107">
        <f>COUNTIFS(様式1!$D$13:$D$62,$A49,様式1!$B$13:$B$62,"生産基盤強化対策")</f>
        <v>0</v>
      </c>
      <c r="L49" s="108">
        <f>SUMIFS(様式1!$S$13:$S$62,様式1!$D$13:$D$62,$A49,様式1!$B$13:$B$62,"生産基盤強化対策")</f>
        <v>0</v>
      </c>
      <c r="M49" s="106">
        <f>SUMIFS(様式1!$T$13:$T$62,様式1!$D$13:$D$62,$A49,様式1!$B$13:$B$62,"生産基盤強化対策")</f>
        <v>0</v>
      </c>
      <c r="N49" s="107">
        <f>SUMIFS(様式２!$D$27:$D$1027,様式２!$F$5:$F$1005,A49)*1000</f>
        <v>0</v>
      </c>
      <c r="O49" s="106">
        <f t="shared" si="14"/>
        <v>0</v>
      </c>
      <c r="P49" s="105">
        <f t="shared" si="11"/>
        <v>0</v>
      </c>
      <c r="Q49" s="104">
        <f t="shared" si="12"/>
        <v>0</v>
      </c>
    </row>
    <row r="50" spans="1:17" s="79" customFormat="1" ht="22.5" customHeight="1">
      <c r="A50" s="109" t="s">
        <v>249</v>
      </c>
      <c r="B50" s="107">
        <f>COUNTIFS(様式1!D52:$D$62,$A50,様式1!B52:$B$62,"収益性向上対策")</f>
        <v>0</v>
      </c>
      <c r="C50" s="108">
        <f>SUMIFS(様式1!$S$13:$S$62,様式1!$D$13:$D$62,$A50,様式1!$B$13:$B$62,"収益性向上対策")</f>
        <v>0</v>
      </c>
      <c r="D50" s="108">
        <f>SUMIFS(様式1!$T$13:$T$62,様式1!$D$13:$D$62,$A50,様式1!$B$13:$B$62,"収益性向上対策")</f>
        <v>0</v>
      </c>
      <c r="E50" s="108">
        <f>COUNTIFS(様式1!$D$13:$D$62,$A50,様式1!$B$13:$B$62,"収益性向上対策",様式1!$AL$13:$AL$62,"輸出拡大")</f>
        <v>0</v>
      </c>
      <c r="F50" s="108">
        <f>SUMIFS(様式1!$S$13:$S$62,様式1!$D$13:$D$62,$A50,様式1!$B$13:$B$62,"収益性向上対策",様式1!$AL$13:$AL$62,"輸出拡大")</f>
        <v>0</v>
      </c>
      <c r="G50" s="108">
        <f>SUMIFS(様式1!$T$13:$T$62,様式1!$D$13:$D$62,$A50,様式1!$B$13:$B$62,"収益性向上対策",様式1!$AL$13:$AL$62,"輸出拡大")</f>
        <v>0</v>
      </c>
      <c r="H50" s="108">
        <f>COUNTIFS(様式1!$D$13:$D$62,$A50,様式1!$B$13:$B$62,"収益性向上対策",様式1!$AL$13:$AL$62,"中山間地域の体制整備")</f>
        <v>0</v>
      </c>
      <c r="I50" s="108">
        <f>SUMIFS(様式1!$S$13:$S$62,様式1!$D$13:$D$62,$A50,様式1!$B$13:$B$62,"収益性向上対策",様式1!$AL$13:$AL$62,"中山間地域の体制整備")</f>
        <v>0</v>
      </c>
      <c r="J50" s="106">
        <f>SUMIFS(様式1!$T$13:$T$62,様式1!$D$13:$D$62,$A50,様式1!$B$13:$B$62,"収益性向上対策",様式1!$AL$13:$AL$62,"中山間地域の体制整備")</f>
        <v>0</v>
      </c>
      <c r="K50" s="107">
        <f>COUNTIFS(様式1!$D$13:$D$62,$A50,様式1!$B$13:$B$62,"生産基盤強化対策")</f>
        <v>0</v>
      </c>
      <c r="L50" s="108">
        <f>SUMIFS(様式1!$S$13:$S$62,様式1!$D$13:$D$62,$A50,様式1!$B$13:$B$62,"生産基盤強化対策")</f>
        <v>0</v>
      </c>
      <c r="M50" s="106">
        <f>SUMIFS(様式1!$T$13:$T$62,様式1!$D$13:$D$62,$A50,様式1!$B$13:$B$62,"生産基盤強化対策")</f>
        <v>0</v>
      </c>
      <c r="N50" s="107">
        <f>SUMIFS(様式２!$D$27:$D$1027,様式２!$F$5:$F$1005,A50)*1000</f>
        <v>0</v>
      </c>
      <c r="O50" s="106">
        <f t="shared" si="14"/>
        <v>0</v>
      </c>
      <c r="P50" s="105">
        <f t="shared" si="11"/>
        <v>0</v>
      </c>
      <c r="Q50" s="104">
        <f t="shared" si="12"/>
        <v>0</v>
      </c>
    </row>
    <row r="51" spans="1:17" s="79" customFormat="1" ht="22.5" customHeight="1">
      <c r="A51" s="109" t="s">
        <v>248</v>
      </c>
      <c r="B51" s="107">
        <f>COUNTIFS(様式1!D53:$D$62,$A51,様式1!B53:$B$62,"収益性向上対策")</f>
        <v>0</v>
      </c>
      <c r="C51" s="108">
        <f>SUMIFS(様式1!$S$13:$S$62,様式1!$D$13:$D$62,$A51,様式1!$B$13:$B$62,"収益性向上対策")</f>
        <v>0</v>
      </c>
      <c r="D51" s="108">
        <f>SUMIFS(様式1!$T$13:$T$62,様式1!$D$13:$D$62,$A51,様式1!$B$13:$B$62,"収益性向上対策")</f>
        <v>0</v>
      </c>
      <c r="E51" s="108">
        <f>COUNTIFS(様式1!$D$13:$D$62,$A51,様式1!$B$13:$B$62,"収益性向上対策",様式1!$AL$13:$AL$62,"輸出拡大")</f>
        <v>0</v>
      </c>
      <c r="F51" s="108">
        <f>SUMIFS(様式1!$S$13:$S$62,様式1!$D$13:$D$62,$A51,様式1!$B$13:$B$62,"収益性向上対策",様式1!$AL$13:$AL$62,"輸出拡大")</f>
        <v>0</v>
      </c>
      <c r="G51" s="108">
        <f>SUMIFS(様式1!$T$13:$T$62,様式1!$D$13:$D$62,$A51,様式1!$B$13:$B$62,"収益性向上対策",様式1!$AL$13:$AL$62,"輸出拡大")</f>
        <v>0</v>
      </c>
      <c r="H51" s="108">
        <f>COUNTIFS(様式1!$D$13:$D$62,$A51,様式1!$B$13:$B$62,"収益性向上対策",様式1!$AL$13:$AL$62,"中山間地域の体制整備")</f>
        <v>0</v>
      </c>
      <c r="I51" s="108">
        <f>SUMIFS(様式1!$S$13:$S$62,様式1!$D$13:$D$62,$A51,様式1!$B$13:$B$62,"収益性向上対策",様式1!$AL$13:$AL$62,"中山間地域の体制整備")</f>
        <v>0</v>
      </c>
      <c r="J51" s="106">
        <f>SUMIFS(様式1!$T$13:$T$62,様式1!$D$13:$D$62,$A51,様式1!$B$13:$B$62,"収益性向上対策",様式1!$AL$13:$AL$62,"中山間地域の体制整備")</f>
        <v>0</v>
      </c>
      <c r="K51" s="107">
        <f>COUNTIFS(様式1!$D$13:$D$62,$A51,様式1!$B$13:$B$62,"生産基盤強化対策")</f>
        <v>0</v>
      </c>
      <c r="L51" s="108">
        <f>SUMIFS(様式1!$S$13:$S$62,様式1!$D$13:$D$62,$A51,様式1!$B$13:$B$62,"生産基盤強化対策")</f>
        <v>0</v>
      </c>
      <c r="M51" s="106">
        <f>SUMIFS(様式1!$T$13:$T$62,様式1!$D$13:$D$62,$A51,様式1!$B$13:$B$62,"生産基盤強化対策")</f>
        <v>0</v>
      </c>
      <c r="N51" s="107">
        <f>SUMIFS(様式２!$D$27:$D$1027,様式２!$F$5:$F$1005,A51)*1000</f>
        <v>0</v>
      </c>
      <c r="O51" s="106">
        <f t="shared" si="14"/>
        <v>0</v>
      </c>
      <c r="P51" s="105">
        <f t="shared" si="11"/>
        <v>0</v>
      </c>
      <c r="Q51" s="104">
        <f t="shared" si="12"/>
        <v>0</v>
      </c>
    </row>
    <row r="52" spans="1:17" s="79" customFormat="1" ht="22.5" customHeight="1">
      <c r="A52" s="109" t="s">
        <v>247</v>
      </c>
      <c r="B52" s="107">
        <f>COUNTIFS(様式1!D54:$D$62,$A52,様式1!B54:$B$62,"収益性向上対策")</f>
        <v>0</v>
      </c>
      <c r="C52" s="108">
        <f>SUMIFS(様式1!$S$13:$S$62,様式1!$D$13:$D$62,$A52,様式1!$B$13:$B$62,"収益性向上対策")</f>
        <v>0</v>
      </c>
      <c r="D52" s="108">
        <f>SUMIFS(様式1!$T$13:$T$62,様式1!$D$13:$D$62,$A52,様式1!$B$13:$B$62,"収益性向上対策")</f>
        <v>0</v>
      </c>
      <c r="E52" s="108">
        <f>COUNTIFS(様式1!$D$13:$D$62,$A52,様式1!$B$13:$B$62,"収益性向上対策",様式1!$AL$13:$AL$62,"輸出拡大")</f>
        <v>0</v>
      </c>
      <c r="F52" s="108">
        <f>SUMIFS(様式1!$S$13:$S$62,様式1!$D$13:$D$62,$A52,様式1!$B$13:$B$62,"収益性向上対策",様式1!$AL$13:$AL$62,"輸出拡大")</f>
        <v>0</v>
      </c>
      <c r="G52" s="108">
        <f>SUMIFS(様式1!$T$13:$T$62,様式1!$D$13:$D$62,$A52,様式1!$B$13:$B$62,"収益性向上対策",様式1!$AL$13:$AL$62,"輸出拡大")</f>
        <v>0</v>
      </c>
      <c r="H52" s="108">
        <f>COUNTIFS(様式1!$D$13:$D$62,$A52,様式1!$B$13:$B$62,"収益性向上対策",様式1!$AL$13:$AL$62,"中山間地域の体制整備")</f>
        <v>0</v>
      </c>
      <c r="I52" s="108">
        <f>SUMIFS(様式1!$S$13:$S$62,様式1!$D$13:$D$62,$A52,様式1!$B$13:$B$62,"収益性向上対策",様式1!$AL$13:$AL$62,"中山間地域の体制整備")</f>
        <v>0</v>
      </c>
      <c r="J52" s="106">
        <f>SUMIFS(様式1!$T$13:$T$62,様式1!$D$13:$D$62,$A52,様式1!$B$13:$B$62,"収益性向上対策",様式1!$AL$13:$AL$62,"中山間地域の体制整備")</f>
        <v>0</v>
      </c>
      <c r="K52" s="107">
        <f>COUNTIFS(様式1!$D$13:$D$62,$A52,様式1!$B$13:$B$62,"生産基盤強化対策")</f>
        <v>0</v>
      </c>
      <c r="L52" s="108">
        <f>SUMIFS(様式1!$S$13:$S$62,様式1!$D$13:$D$62,$A52,様式1!$B$13:$B$62,"生産基盤強化対策")</f>
        <v>0</v>
      </c>
      <c r="M52" s="106">
        <f>SUMIFS(様式1!$T$13:$T$62,様式1!$D$13:$D$62,$A52,様式1!$B$13:$B$62,"生産基盤強化対策")</f>
        <v>0</v>
      </c>
      <c r="N52" s="107">
        <f>SUMIFS(様式２!$D$27:$D$1027,様式２!$F$5:$F$1005,A52)*1000</f>
        <v>0</v>
      </c>
      <c r="O52" s="106">
        <f t="shared" si="14"/>
        <v>0</v>
      </c>
      <c r="P52" s="105">
        <f t="shared" si="11"/>
        <v>0</v>
      </c>
      <c r="Q52" s="104">
        <f t="shared" si="12"/>
        <v>0</v>
      </c>
    </row>
    <row r="53" spans="1:17" s="79" customFormat="1" ht="22.5" customHeight="1">
      <c r="A53" s="109" t="s">
        <v>246</v>
      </c>
      <c r="B53" s="107">
        <f>COUNTIFS(様式1!D55:$D$62,$A53,様式1!B55:$B$62,"収益性向上対策")</f>
        <v>0</v>
      </c>
      <c r="C53" s="108">
        <f>SUMIFS(様式1!$S$13:$S$62,様式1!$D$13:$D$62,$A53,様式1!$B$13:$B$62,"収益性向上対策")</f>
        <v>0</v>
      </c>
      <c r="D53" s="108">
        <f>SUMIFS(様式1!$T$13:$T$62,様式1!$D$13:$D$62,$A53,様式1!$B$13:$B$62,"収益性向上対策")</f>
        <v>0</v>
      </c>
      <c r="E53" s="108">
        <f>COUNTIFS(様式1!$D$13:$D$62,$A53,様式1!$B$13:$B$62,"収益性向上対策",様式1!$AL$13:$AL$62,"輸出拡大")</f>
        <v>0</v>
      </c>
      <c r="F53" s="108">
        <f>SUMIFS(様式1!$S$13:$S$62,様式1!$D$13:$D$62,$A53,様式1!$B$13:$B$62,"収益性向上対策",様式1!$AL$13:$AL$62,"輸出拡大")</f>
        <v>0</v>
      </c>
      <c r="G53" s="108">
        <f>SUMIFS(様式1!$T$13:$T$62,様式1!$D$13:$D$62,$A53,様式1!$B$13:$B$62,"収益性向上対策",様式1!$AL$13:$AL$62,"輸出拡大")</f>
        <v>0</v>
      </c>
      <c r="H53" s="108">
        <f>COUNTIFS(様式1!$D$13:$D$62,$A53,様式1!$B$13:$B$62,"収益性向上対策",様式1!$AL$13:$AL$62,"中山間地域の体制整備")</f>
        <v>0</v>
      </c>
      <c r="I53" s="108">
        <f>SUMIFS(様式1!$S$13:$S$62,様式1!$D$13:$D$62,$A53,様式1!$B$13:$B$62,"収益性向上対策",様式1!$AL$13:$AL$62,"中山間地域の体制整備")</f>
        <v>0</v>
      </c>
      <c r="J53" s="106">
        <f>SUMIFS(様式1!$T$13:$T$62,様式1!$D$13:$D$62,$A53,様式1!$B$13:$B$62,"収益性向上対策",様式1!$AL$13:$AL$62,"中山間地域の体制整備")</f>
        <v>0</v>
      </c>
      <c r="K53" s="107">
        <f>COUNTIFS(様式1!$D$13:$D$62,$A53,様式1!$B$13:$B$62,"生産基盤強化対策")</f>
        <v>0</v>
      </c>
      <c r="L53" s="108">
        <f>SUMIFS(様式1!$S$13:$S$62,様式1!$D$13:$D$62,$A53,様式1!$B$13:$B$62,"生産基盤強化対策")</f>
        <v>0</v>
      </c>
      <c r="M53" s="106">
        <f>SUMIFS(様式1!$T$13:$T$62,様式1!$D$13:$D$62,$A53,様式1!$B$13:$B$62,"生産基盤強化対策")</f>
        <v>0</v>
      </c>
      <c r="N53" s="107">
        <f>SUMIFS(様式２!$D$27:$D$1027,様式２!$F$5:$F$1005,A53)*1000</f>
        <v>0</v>
      </c>
      <c r="O53" s="106">
        <f t="shared" si="14"/>
        <v>0</v>
      </c>
      <c r="P53" s="105">
        <f t="shared" si="11"/>
        <v>0</v>
      </c>
      <c r="Q53" s="104">
        <f t="shared" si="12"/>
        <v>0</v>
      </c>
    </row>
    <row r="54" spans="1:17" s="79" customFormat="1" ht="22.5" customHeight="1" thickBot="1">
      <c r="A54" s="99" t="s">
        <v>245</v>
      </c>
      <c r="B54" s="97">
        <f>COUNTIFS(様式1!D56:$D$62,$A54,様式1!B56:$B$62,"収益性向上対策")</f>
        <v>0</v>
      </c>
      <c r="C54" s="98">
        <f>SUMIFS(様式1!$S$13:$S$62,様式1!$D$13:$D$62,$A54,様式1!$B$13:$B$62,"収益性向上対策")</f>
        <v>0</v>
      </c>
      <c r="D54" s="98">
        <f>SUMIFS(様式1!$T$13:$T$62,様式1!$D$13:$D$62,$A54,様式1!$B$13:$B$62,"収益性向上対策")</f>
        <v>0</v>
      </c>
      <c r="E54" s="98">
        <f>COUNTIFS(様式1!$D$13:$D$62,$A54,様式1!$B$13:$B$62,"収益性向上対策",様式1!$AL$13:$AL$62,"輸出拡大")</f>
        <v>0</v>
      </c>
      <c r="F54" s="98">
        <f>SUMIFS(様式1!$S$13:$S$62,様式1!$D$13:$D$62,$A54,様式1!$B$13:$B$62,"収益性向上対策",様式1!$AL$13:$AL$62,"輸出拡大")</f>
        <v>0</v>
      </c>
      <c r="G54" s="98">
        <f>SUMIFS(様式1!$T$13:$T$62,様式1!$D$13:$D$62,$A54,様式1!$B$13:$B$62,"収益性向上対策",様式1!$AL$13:$AL$62,"輸出拡大")</f>
        <v>0</v>
      </c>
      <c r="H54" s="98">
        <f>COUNTIFS(様式1!$D$13:$D$62,$A54,様式1!$B$13:$B$62,"収益性向上対策",様式1!$AL$13:$AL$62,"中山間地域の体制整備")</f>
        <v>0</v>
      </c>
      <c r="I54" s="98">
        <f>SUMIFS(様式1!$S$13:$S$62,様式1!$D$13:$D$62,$A54,様式1!$B$13:$B$62,"収益性向上対策",様式1!$AL$13:$AL$62,"中山間地域の体制整備")</f>
        <v>0</v>
      </c>
      <c r="J54" s="96">
        <f>SUMIFS(様式1!$T$13:$T$62,様式1!$D$13:$D$62,$A54,様式1!$B$13:$B$62,"収益性向上対策",様式1!$AL$13:$AL$62,"中山間地域の体制整備")</f>
        <v>0</v>
      </c>
      <c r="K54" s="97">
        <f>COUNTIFS(様式1!$D$13:$D$62,$A54,様式1!$B$13:$B$62,"生産基盤強化対策")</f>
        <v>0</v>
      </c>
      <c r="L54" s="98">
        <f>SUMIFS(様式1!$S$13:$S$62,様式1!$D$13:$D$62,$A54,様式1!$B$13:$B$62,"生産基盤強化対策")</f>
        <v>0</v>
      </c>
      <c r="M54" s="96">
        <f>SUMIFS(様式1!$T$13:$T$62,様式1!$D$13:$D$62,$A54,様式1!$B$13:$B$62,"生産基盤強化対策")</f>
        <v>0</v>
      </c>
      <c r="N54" s="97">
        <f>SUMIFS(様式２!$D$27:$D$1027,様式２!$F$5:$F$1005,A54)*1000</f>
        <v>0</v>
      </c>
      <c r="O54" s="96">
        <f t="shared" si="14"/>
        <v>0</v>
      </c>
      <c r="P54" s="95">
        <f t="shared" si="11"/>
        <v>0</v>
      </c>
      <c r="Q54" s="94">
        <f t="shared" si="12"/>
        <v>0</v>
      </c>
    </row>
    <row r="55" spans="1:17" s="79" customFormat="1" ht="22.5" customHeight="1" thickBot="1">
      <c r="A55" s="93" t="s">
        <v>244</v>
      </c>
      <c r="B55" s="91">
        <f>SUM(B46:B54)</f>
        <v>0</v>
      </c>
      <c r="C55" s="92">
        <f>SUM(C46:C54)</f>
        <v>0</v>
      </c>
      <c r="D55" s="92">
        <f>SUM(D46:D54)</f>
        <v>0</v>
      </c>
      <c r="E55" s="92"/>
      <c r="F55" s="92"/>
      <c r="G55" s="92"/>
      <c r="H55" s="92">
        <f t="shared" ref="H55:O55" si="15">SUM(H46:H54)</f>
        <v>0</v>
      </c>
      <c r="I55" s="92">
        <f t="shared" si="15"/>
        <v>0</v>
      </c>
      <c r="J55" s="85">
        <f t="shared" si="15"/>
        <v>0</v>
      </c>
      <c r="K55" s="91">
        <f t="shared" si="15"/>
        <v>0</v>
      </c>
      <c r="L55" s="92">
        <f t="shared" si="15"/>
        <v>0</v>
      </c>
      <c r="M55" s="85">
        <f t="shared" si="15"/>
        <v>0</v>
      </c>
      <c r="N55" s="91">
        <f t="shared" si="15"/>
        <v>0</v>
      </c>
      <c r="O55" s="85">
        <f t="shared" si="15"/>
        <v>0</v>
      </c>
      <c r="P55" s="86">
        <f t="shared" si="11"/>
        <v>0</v>
      </c>
      <c r="Q55" s="85">
        <f t="shared" si="12"/>
        <v>0</v>
      </c>
    </row>
    <row r="56" spans="1:17" s="79" customFormat="1" ht="22.5" customHeight="1">
      <c r="A56" s="103" t="s">
        <v>243</v>
      </c>
      <c r="B56" s="101">
        <f>COUNTIFS(様式1!D58:$D$62,$A56,様式1!B58:$B$62,"収益性向上対策")</f>
        <v>0</v>
      </c>
      <c r="C56" s="102">
        <f>SUMIFS(様式1!$S$13:$S$62,様式1!$D$13:$D$62,$A56,様式1!$B$13:$B$62,"収益性向上対策")</f>
        <v>0</v>
      </c>
      <c r="D56" s="102">
        <f>SUMIFS(様式1!$T$13:$T$62,様式1!$D$13:$D$62,$A56,様式1!$B$13:$B$62,"収益性向上対策")</f>
        <v>0</v>
      </c>
      <c r="E56" s="102">
        <f>COUNTIFS(様式1!$D$13:$D$62,$A56,様式1!$B$13:$B$62,"収益性向上対策",様式1!$AL$13:$AL$62,"輸出拡大")</f>
        <v>0</v>
      </c>
      <c r="F56" s="102">
        <f>SUMIFS(様式1!$S$13:$S$62,様式1!$D$13:$D$62,$A56,様式1!$B$13:$B$62,"収益性向上対策",様式1!$AL$13:$AL$62,"輸出拡大")</f>
        <v>0</v>
      </c>
      <c r="G56" s="102">
        <f>SUMIFS(様式1!$T$13:$T$62,様式1!$D$13:$D$62,$A56,様式1!$B$13:$B$62,"収益性向上対策",様式1!$AL$13:$AL$62,"輸出拡大")</f>
        <v>0</v>
      </c>
      <c r="H56" s="102">
        <f>COUNTIFS(様式1!$D$13:$D$62,$A56,様式1!$B$13:$B$62,"収益性向上対策",様式1!$AL$13:$AL$62,"中山間地域の体制整備")</f>
        <v>0</v>
      </c>
      <c r="I56" s="102">
        <f>SUMIFS(様式1!$S$13:$S$62,様式1!$D$13:$D$62,$A56,様式1!$B$13:$B$62,"収益性向上対策",様式1!$AL$13:$AL$62,"中山間地域の体制整備")</f>
        <v>0</v>
      </c>
      <c r="J56" s="100">
        <f>SUMIFS(様式1!$T$13:$T$62,様式1!$D$13:$D$62,$A56,様式1!$B$13:$B$62,"収益性向上対策",様式1!$AL$13:$AL$62,"中山間地域の体制整備")</f>
        <v>0</v>
      </c>
      <c r="K56" s="101">
        <f>COUNTIFS(様式1!$D$13:$D$62,$A56,様式1!$B$13:$B$62,"生産基盤強化対策")</f>
        <v>0</v>
      </c>
      <c r="L56" s="102">
        <f>SUMIFS(様式1!$S$13:$S$62,様式1!$D$13:$D$62,$A56,様式1!$B$13:$B$62,"生産基盤強化対策")</f>
        <v>0</v>
      </c>
      <c r="M56" s="100">
        <f>SUMIFS(様式1!$T$13:$T$62,様式1!$D$13:$D$62,$A56,様式1!$B$13:$B$62,"生産基盤強化対策")</f>
        <v>0</v>
      </c>
      <c r="N56" s="101">
        <f>SUMIFS(様式２!$D$27:$D$1027,様式２!$F$5:$F$1005,A56)*1000</f>
        <v>0</v>
      </c>
      <c r="O56" s="100">
        <f t="shared" ref="O56:O62" si="16">ROUNDDOWN(N56/2,-3)</f>
        <v>0</v>
      </c>
      <c r="P56" s="81">
        <f t="shared" si="11"/>
        <v>0</v>
      </c>
      <c r="Q56" s="80">
        <f t="shared" si="12"/>
        <v>0</v>
      </c>
    </row>
    <row r="57" spans="1:17" s="79" customFormat="1" ht="22.5" customHeight="1">
      <c r="A57" s="103" t="s">
        <v>242</v>
      </c>
      <c r="B57" s="101">
        <f>COUNTIFS(様式1!D59:$D$62,$A57,様式1!B59:$B$62,"収益性向上対策")</f>
        <v>0</v>
      </c>
      <c r="C57" s="102">
        <f>SUMIFS(様式1!$S$13:$S$62,様式1!$D$13:$D$62,$A57,様式1!$B$13:$B$62,"収益性向上対策")</f>
        <v>0</v>
      </c>
      <c r="D57" s="102">
        <f>SUMIFS(様式1!$T$13:$T$62,様式1!$D$13:$D$62,$A57,様式1!$B$13:$B$62,"収益性向上対策")</f>
        <v>0</v>
      </c>
      <c r="E57" s="102">
        <f>COUNTIFS(様式1!$D$13:$D$62,$A57,様式1!$B$13:$B$62,"収益性向上対策",様式1!$AL$13:$AL$62,"輸出拡大")</f>
        <v>0</v>
      </c>
      <c r="F57" s="102">
        <f>SUMIFS(様式1!$S$13:$S$62,様式1!$D$13:$D$62,$A57,様式1!$B$13:$B$62,"収益性向上対策",様式1!$AL$13:$AL$62,"輸出拡大")</f>
        <v>0</v>
      </c>
      <c r="G57" s="102">
        <f>SUMIFS(様式1!$T$13:$T$62,様式1!$D$13:$D$62,$A57,様式1!$B$13:$B$62,"収益性向上対策",様式1!$AL$13:$AL$62,"輸出拡大")</f>
        <v>0</v>
      </c>
      <c r="H57" s="102">
        <f>COUNTIFS(様式1!$D$13:$D$62,$A57,様式1!$B$13:$B$62,"収益性向上対策",様式1!$AL$13:$AL$62,"中山間地域の体制整備")</f>
        <v>0</v>
      </c>
      <c r="I57" s="102">
        <f>SUMIFS(様式1!$S$13:$S$62,様式1!$D$13:$D$62,$A57,様式1!$B$13:$B$62,"収益性向上対策",様式1!$AL$13:$AL$62,"中山間地域の体制整備")</f>
        <v>0</v>
      </c>
      <c r="J57" s="100">
        <f>SUMIFS(様式1!$T$13:$T$62,様式1!$D$13:$D$62,$A57,様式1!$B$13:$B$62,"収益性向上対策",様式1!$AL$13:$AL$62,"中山間地域の体制整備")</f>
        <v>0</v>
      </c>
      <c r="K57" s="101">
        <f>COUNTIFS(様式1!$D$13:$D$62,$A57,様式1!$B$13:$B$62,"生産基盤強化対策")</f>
        <v>0</v>
      </c>
      <c r="L57" s="102">
        <f>SUMIFS(様式1!$S$13:$S$62,様式1!$D$13:$D$62,$A57,様式1!$B$13:$B$62,"生産基盤強化対策")</f>
        <v>0</v>
      </c>
      <c r="M57" s="100">
        <f>SUMIFS(様式1!$T$13:$T$62,様式1!$D$13:$D$62,$A57,様式1!$B$13:$B$62,"生産基盤強化対策")</f>
        <v>0</v>
      </c>
      <c r="N57" s="101">
        <f>SUMIFS(様式２!$D$27:$D$1027,様式２!$F$5:$F$1005,A57)*1000</f>
        <v>0</v>
      </c>
      <c r="O57" s="100">
        <f t="shared" si="16"/>
        <v>0</v>
      </c>
      <c r="P57" s="81">
        <f t="shared" si="11"/>
        <v>0</v>
      </c>
      <c r="Q57" s="80">
        <f t="shared" si="12"/>
        <v>0</v>
      </c>
    </row>
    <row r="58" spans="1:17" s="79" customFormat="1" ht="22.5" customHeight="1">
      <c r="A58" s="103" t="s">
        <v>241</v>
      </c>
      <c r="B58" s="101">
        <f>COUNTIFS(様式1!D60:$D$62,$A58,様式1!B60:$B$62,"収益性向上対策")</f>
        <v>0</v>
      </c>
      <c r="C58" s="102">
        <f>SUMIFS(様式1!$S$13:$S$62,様式1!$D$13:$D$62,$A58,様式1!$B$13:$B$62,"収益性向上対策")</f>
        <v>0</v>
      </c>
      <c r="D58" s="102">
        <f>SUMIFS(様式1!$T$13:$T$62,様式1!$D$13:$D$62,$A58,様式1!$B$13:$B$62,"収益性向上対策")</f>
        <v>0</v>
      </c>
      <c r="E58" s="102">
        <f>COUNTIFS(様式1!$D$13:$D$62,$A58,様式1!$B$13:$B$62,"収益性向上対策",様式1!$AL$13:$AL$62,"輸出拡大")</f>
        <v>0</v>
      </c>
      <c r="F58" s="102">
        <f>SUMIFS(様式1!$S$13:$S$62,様式1!$D$13:$D$62,$A58,様式1!$B$13:$B$62,"収益性向上対策",様式1!$AL$13:$AL$62,"輸出拡大")</f>
        <v>0</v>
      </c>
      <c r="G58" s="102">
        <f>SUMIFS(様式1!$T$13:$T$62,様式1!$D$13:$D$62,$A58,様式1!$B$13:$B$62,"収益性向上対策",様式1!$AL$13:$AL$62,"輸出拡大")</f>
        <v>0</v>
      </c>
      <c r="H58" s="102">
        <f>COUNTIFS(様式1!$D$13:$D$62,$A58,様式1!$B$13:$B$62,"収益性向上対策",様式1!$AL$13:$AL$62,"中山間地域の体制整備")</f>
        <v>0</v>
      </c>
      <c r="I58" s="102">
        <f>SUMIFS(様式1!$S$13:$S$62,様式1!$D$13:$D$62,$A58,様式1!$B$13:$B$62,"収益性向上対策",様式1!$AL$13:$AL$62,"中山間地域の体制整備")</f>
        <v>0</v>
      </c>
      <c r="J58" s="100">
        <f>SUMIFS(様式1!$T$13:$T$62,様式1!$D$13:$D$62,$A58,様式1!$B$13:$B$62,"収益性向上対策",様式1!$AL$13:$AL$62,"中山間地域の体制整備")</f>
        <v>0</v>
      </c>
      <c r="K58" s="101">
        <f>COUNTIFS(様式1!$D$13:$D$62,$A58,様式1!$B$13:$B$62,"生産基盤強化対策")</f>
        <v>0</v>
      </c>
      <c r="L58" s="102">
        <f>SUMIFS(様式1!$S$13:$S$62,様式1!$D$13:$D$62,$A58,様式1!$B$13:$B$62,"生産基盤強化対策")</f>
        <v>0</v>
      </c>
      <c r="M58" s="100">
        <f>SUMIFS(様式1!$T$13:$T$62,様式1!$D$13:$D$62,$A58,様式1!$B$13:$B$62,"生産基盤強化対策")</f>
        <v>0</v>
      </c>
      <c r="N58" s="101">
        <f>SUMIFS(様式２!$D$27:$D$1027,様式２!$F$5:$F$1005,A58)*1000</f>
        <v>0</v>
      </c>
      <c r="O58" s="100">
        <f t="shared" si="16"/>
        <v>0</v>
      </c>
      <c r="P58" s="81">
        <f t="shared" si="11"/>
        <v>0</v>
      </c>
      <c r="Q58" s="80">
        <f t="shared" si="12"/>
        <v>0</v>
      </c>
    </row>
    <row r="59" spans="1:17" s="79" customFormat="1" ht="22.5" customHeight="1">
      <c r="A59" s="103" t="s">
        <v>240</v>
      </c>
      <c r="B59" s="101">
        <f>COUNTIFS(様式1!D61:$D$62,$A59,様式1!B61:$B$62,"収益性向上対策")</f>
        <v>0</v>
      </c>
      <c r="C59" s="102">
        <f>SUMIFS(様式1!$S$13:$S$62,様式1!$D$13:$D$62,$A59,様式1!$B$13:$B$62,"収益性向上対策")</f>
        <v>0</v>
      </c>
      <c r="D59" s="102">
        <f>SUMIFS(様式1!$T$13:$T$62,様式1!$D$13:$D$62,$A59,様式1!$B$13:$B$62,"収益性向上対策")</f>
        <v>0</v>
      </c>
      <c r="E59" s="102">
        <f>COUNTIFS(様式1!$D$13:$D$62,$A59,様式1!$B$13:$B$62,"収益性向上対策",様式1!$AL$13:$AL$62,"輸出拡大")</f>
        <v>0</v>
      </c>
      <c r="F59" s="102">
        <f>SUMIFS(様式1!$S$13:$S$62,様式1!$D$13:$D$62,$A59,様式1!$B$13:$B$62,"収益性向上対策",様式1!$AL$13:$AL$62,"輸出拡大")</f>
        <v>0</v>
      </c>
      <c r="G59" s="102">
        <f>SUMIFS(様式1!$T$13:$T$62,様式1!$D$13:$D$62,$A59,様式1!$B$13:$B$62,"収益性向上対策",様式1!$AL$13:$AL$62,"輸出拡大")</f>
        <v>0</v>
      </c>
      <c r="H59" s="102">
        <f>COUNTIFS(様式1!$D$13:$D$62,$A59,様式1!$B$13:$B$62,"収益性向上対策",様式1!$AL$13:$AL$62,"中山間地域の体制整備")</f>
        <v>0</v>
      </c>
      <c r="I59" s="102">
        <f>SUMIFS(様式1!$S$13:$S$62,様式1!$D$13:$D$62,$A59,様式1!$B$13:$B$62,"収益性向上対策",様式1!$AL$13:$AL$62,"中山間地域の体制整備")</f>
        <v>0</v>
      </c>
      <c r="J59" s="100">
        <f>SUMIFS(様式1!$T$13:$T$62,様式1!$D$13:$D$62,$A59,様式1!$B$13:$B$62,"収益性向上対策",様式1!$AL$13:$AL$62,"中山間地域の体制整備")</f>
        <v>0</v>
      </c>
      <c r="K59" s="101">
        <f>COUNTIFS(様式1!$D$13:$D$62,$A59,様式1!$B$13:$B$62,"生産基盤強化対策")</f>
        <v>0</v>
      </c>
      <c r="L59" s="102">
        <f>SUMIFS(様式1!$S$13:$S$62,様式1!$D$13:$D$62,$A59,様式1!$B$13:$B$62,"生産基盤強化対策")</f>
        <v>0</v>
      </c>
      <c r="M59" s="100">
        <f>SUMIFS(様式1!$T$13:$T$62,様式1!$D$13:$D$62,$A59,様式1!$B$13:$B$62,"生産基盤強化対策")</f>
        <v>0</v>
      </c>
      <c r="N59" s="101">
        <f>SUMIFS(様式２!$D$27:$D$1027,様式２!$F$5:$F$1005,A59)*1000</f>
        <v>0</v>
      </c>
      <c r="O59" s="100">
        <f t="shared" si="16"/>
        <v>0</v>
      </c>
      <c r="P59" s="81">
        <f t="shared" si="11"/>
        <v>0</v>
      </c>
      <c r="Q59" s="80">
        <f t="shared" si="12"/>
        <v>0</v>
      </c>
    </row>
    <row r="60" spans="1:17" s="79" customFormat="1" ht="22.5" customHeight="1">
      <c r="A60" s="103" t="s">
        <v>239</v>
      </c>
      <c r="B60" s="101">
        <f>COUNTIFS(様式1!D62:$D$62,$A60,様式1!B62:$B$62,"収益性向上対策")</f>
        <v>0</v>
      </c>
      <c r="C60" s="102">
        <f>SUMIFS(様式1!$S$13:$S$62,様式1!$D$13:$D$62,$A60,様式1!$B$13:$B$62,"収益性向上対策")</f>
        <v>0</v>
      </c>
      <c r="D60" s="102">
        <f>SUMIFS(様式1!$T$13:$T$62,様式1!$D$13:$D$62,$A60,様式1!$B$13:$B$62,"収益性向上対策")</f>
        <v>0</v>
      </c>
      <c r="E60" s="102">
        <f>COUNTIFS(様式1!$D$13:$D$62,$A60,様式1!$B$13:$B$62,"収益性向上対策",様式1!$AL$13:$AL$62,"輸出拡大")</f>
        <v>0</v>
      </c>
      <c r="F60" s="102">
        <f>SUMIFS(様式1!$S$13:$S$62,様式1!$D$13:$D$62,$A60,様式1!$B$13:$B$62,"収益性向上対策",様式1!$AL$13:$AL$62,"輸出拡大")</f>
        <v>0</v>
      </c>
      <c r="G60" s="102">
        <f>SUMIFS(様式1!$T$13:$T$62,様式1!$D$13:$D$62,$A60,様式1!$B$13:$B$62,"収益性向上対策",様式1!$AL$13:$AL$62,"輸出拡大")</f>
        <v>0</v>
      </c>
      <c r="H60" s="102">
        <f>COUNTIFS(様式1!$D$13:$D$62,$A60,様式1!$B$13:$B$62,"収益性向上対策",様式1!$AL$13:$AL$62,"中山間地域の体制整備")</f>
        <v>0</v>
      </c>
      <c r="I60" s="102">
        <f>SUMIFS(様式1!$S$13:$S$62,様式1!$D$13:$D$62,$A60,様式1!$B$13:$B$62,"収益性向上対策",様式1!$AL$13:$AL$62,"中山間地域の体制整備")</f>
        <v>0</v>
      </c>
      <c r="J60" s="100">
        <f>SUMIFS(様式1!$T$13:$T$62,様式1!$D$13:$D$62,$A60,様式1!$B$13:$B$62,"収益性向上対策",様式1!$AL$13:$AL$62,"中山間地域の体制整備")</f>
        <v>0</v>
      </c>
      <c r="K60" s="101">
        <f>COUNTIFS(様式1!$D$13:$D$62,$A60,様式1!$B$13:$B$62,"生産基盤強化対策")</f>
        <v>0</v>
      </c>
      <c r="L60" s="102">
        <f>SUMIFS(様式1!$S$13:$S$62,様式1!$D$13:$D$62,$A60,様式1!$B$13:$B$62,"生産基盤強化対策")</f>
        <v>0</v>
      </c>
      <c r="M60" s="100">
        <f>SUMIFS(様式1!$T$13:$T$62,様式1!$D$13:$D$62,$A60,様式1!$B$13:$B$62,"生産基盤強化対策")</f>
        <v>0</v>
      </c>
      <c r="N60" s="101">
        <f>SUMIFS(様式２!$D$27:$D$1027,様式２!$F$5:$F$1005,A60)*1000</f>
        <v>0</v>
      </c>
      <c r="O60" s="100">
        <f t="shared" si="16"/>
        <v>0</v>
      </c>
      <c r="P60" s="81">
        <f t="shared" si="11"/>
        <v>0</v>
      </c>
      <c r="Q60" s="80">
        <f t="shared" si="12"/>
        <v>0</v>
      </c>
    </row>
    <row r="61" spans="1:17" s="79" customFormat="1" ht="22.5" customHeight="1">
      <c r="A61" s="103" t="s">
        <v>238</v>
      </c>
      <c r="B61" s="101">
        <f>COUNTIFS(様式1!D$62:$D63,$A61,様式1!B$62:$B63,"収益性向上対策")</f>
        <v>0</v>
      </c>
      <c r="C61" s="102">
        <f>SUMIFS(様式1!$S$13:$S$62,様式1!$D$13:$D$62,$A61,様式1!$B$13:$B$62,"収益性向上対策")</f>
        <v>0</v>
      </c>
      <c r="D61" s="102">
        <f>SUMIFS(様式1!$T$13:$T$62,様式1!$D$13:$D$62,$A61,様式1!$B$13:$B$62,"収益性向上対策")</f>
        <v>0</v>
      </c>
      <c r="E61" s="102">
        <f>COUNTIFS(様式1!$D$13:$D$62,$A61,様式1!$B$13:$B$62,"収益性向上対策",様式1!$AL$13:$AL$62,"輸出拡大")</f>
        <v>0</v>
      </c>
      <c r="F61" s="102">
        <f>SUMIFS(様式1!$S$13:$S$62,様式1!$D$13:$D$62,$A61,様式1!$B$13:$B$62,"収益性向上対策",様式1!$AL$13:$AL$62,"輸出拡大")</f>
        <v>0</v>
      </c>
      <c r="G61" s="102">
        <f>SUMIFS(様式1!$T$13:$T$62,様式1!$D$13:$D$62,$A61,様式1!$B$13:$B$62,"収益性向上対策",様式1!$AL$13:$AL$62,"輸出拡大")</f>
        <v>0</v>
      </c>
      <c r="H61" s="102">
        <f>COUNTIFS(様式1!$D$13:$D$62,$A61,様式1!$B$13:$B$62,"収益性向上対策",様式1!$AL$13:$AL$62,"中山間地域の体制整備")</f>
        <v>0</v>
      </c>
      <c r="I61" s="102">
        <f>SUMIFS(様式1!$S$13:$S$62,様式1!$D$13:$D$62,$A61,様式1!$B$13:$B$62,"収益性向上対策",様式1!$AL$13:$AL$62,"中山間地域の体制整備")</f>
        <v>0</v>
      </c>
      <c r="J61" s="100">
        <f>SUMIFS(様式1!$T$13:$T$62,様式1!$D$13:$D$62,$A61,様式1!$B$13:$B$62,"収益性向上対策",様式1!$AL$13:$AL$62,"中山間地域の体制整備")</f>
        <v>0</v>
      </c>
      <c r="K61" s="101">
        <f>COUNTIFS(様式1!$D$13:$D$62,$A61,様式1!$B$13:$B$62,"生産基盤強化対策")</f>
        <v>0</v>
      </c>
      <c r="L61" s="102">
        <f>SUMIFS(様式1!$S$13:$S$62,様式1!$D$13:$D$62,$A61,様式1!$B$13:$B$62,"生産基盤強化対策")</f>
        <v>0</v>
      </c>
      <c r="M61" s="100">
        <f>SUMIFS(様式1!$T$13:$T$62,様式1!$D$13:$D$62,$A61,様式1!$B$13:$B$62,"生産基盤強化対策")</f>
        <v>0</v>
      </c>
      <c r="N61" s="101">
        <f>SUMIFS(様式２!$D$27:$D$1027,様式２!$F$5:$F$1005,A61)*1000</f>
        <v>0</v>
      </c>
      <c r="O61" s="100">
        <f t="shared" si="16"/>
        <v>0</v>
      </c>
      <c r="P61" s="81">
        <f t="shared" si="11"/>
        <v>0</v>
      </c>
      <c r="Q61" s="80">
        <f t="shared" si="12"/>
        <v>0</v>
      </c>
    </row>
    <row r="62" spans="1:17" s="79" customFormat="1" ht="22.5" customHeight="1" thickBot="1">
      <c r="A62" s="99" t="s">
        <v>237</v>
      </c>
      <c r="B62" s="97">
        <f>COUNTIFS(様式1!D$62:$D64,$A62,様式1!B$62:$B64,"収益性向上対策")</f>
        <v>0</v>
      </c>
      <c r="C62" s="98">
        <f>SUMIFS(様式1!$S$13:$S$62,様式1!$D$13:$D$62,$A62,様式1!$B$13:$B$62,"収益性向上対策")</f>
        <v>0</v>
      </c>
      <c r="D62" s="98">
        <f>SUMIFS(様式1!$T$13:$T$62,様式1!$D$13:$D$62,$A62,様式1!$B$13:$B$62,"収益性向上対策")</f>
        <v>0</v>
      </c>
      <c r="E62" s="98">
        <f>COUNTIFS(様式1!$D$13:$D$62,$A62,様式1!$B$13:$B$62,"収益性向上対策",様式1!$AL$13:$AL$62,"輸出拡大")</f>
        <v>0</v>
      </c>
      <c r="F62" s="98">
        <f>SUMIFS(様式1!$S$13:$S$62,様式1!$D$13:$D$62,$A62,様式1!$B$13:$B$62,"収益性向上対策",様式1!$AL$13:$AL$62,"輸出拡大")</f>
        <v>0</v>
      </c>
      <c r="G62" s="98">
        <f>SUMIFS(様式1!$T$13:$T$62,様式1!$D$13:$D$62,$A62,様式1!$B$13:$B$62,"収益性向上対策",様式1!$AL$13:$AL$62,"輸出拡大")</f>
        <v>0</v>
      </c>
      <c r="H62" s="98">
        <f>COUNTIFS(様式1!$D$13:$D$62,$A62,様式1!$B$13:$B$62,"収益性向上対策",様式1!$AL$13:$AL$62,"中山間地域の体制整備")</f>
        <v>0</v>
      </c>
      <c r="I62" s="98">
        <f>SUMIFS(様式1!$S$13:$S$62,様式1!$D$13:$D$62,$A62,様式1!$B$13:$B$62,"収益性向上対策",様式1!$AL$13:$AL$62,"中山間地域の体制整備")</f>
        <v>0</v>
      </c>
      <c r="J62" s="96">
        <f>SUMIFS(様式1!$T$13:$T$62,様式1!$D$13:$D$62,$A62,様式1!$B$13:$B$62,"収益性向上対策",様式1!$AL$13:$AL$62,"中山間地域の体制整備")</f>
        <v>0</v>
      </c>
      <c r="K62" s="97">
        <f>COUNTIFS(様式1!$D$13:$D$62,$A62,様式1!$B$13:$B$62,"生産基盤強化対策")</f>
        <v>0</v>
      </c>
      <c r="L62" s="98">
        <f>SUMIFS(様式1!$S$13:$S$62,様式1!$D$13:$D$62,$A62,様式1!$B$13:$B$62,"生産基盤強化対策")</f>
        <v>0</v>
      </c>
      <c r="M62" s="96">
        <f>SUMIFS(様式1!$T$13:$T$62,様式1!$D$13:$D$62,$A62,様式1!$B$13:$B$62,"生産基盤強化対策")</f>
        <v>0</v>
      </c>
      <c r="N62" s="97">
        <f>SUMIFS(様式２!$D$27:$D$1027,様式２!$F$5:$F$1005,A62)*1000</f>
        <v>0</v>
      </c>
      <c r="O62" s="96">
        <f t="shared" si="16"/>
        <v>0</v>
      </c>
      <c r="P62" s="95">
        <f t="shared" si="11"/>
        <v>0</v>
      </c>
      <c r="Q62" s="94">
        <f t="shared" si="12"/>
        <v>0</v>
      </c>
    </row>
    <row r="63" spans="1:17" s="79" customFormat="1" ht="22.5" customHeight="1" thickBot="1">
      <c r="A63" s="93" t="s">
        <v>236</v>
      </c>
      <c r="B63" s="91">
        <f>SUM(B56:B62)</f>
        <v>0</v>
      </c>
      <c r="C63" s="92">
        <f>SUM(C56:C62)</f>
        <v>0</v>
      </c>
      <c r="D63" s="92">
        <f>SUM(D56:D62)</f>
        <v>0</v>
      </c>
      <c r="E63" s="92"/>
      <c r="F63" s="92"/>
      <c r="G63" s="92"/>
      <c r="H63" s="92">
        <f t="shared" ref="H63:O63" si="17">SUM(H56:H62)</f>
        <v>0</v>
      </c>
      <c r="I63" s="92">
        <f t="shared" si="17"/>
        <v>0</v>
      </c>
      <c r="J63" s="85">
        <f t="shared" si="17"/>
        <v>0</v>
      </c>
      <c r="K63" s="91">
        <f t="shared" si="17"/>
        <v>0</v>
      </c>
      <c r="L63" s="92">
        <f t="shared" si="17"/>
        <v>0</v>
      </c>
      <c r="M63" s="85">
        <f t="shared" si="17"/>
        <v>0</v>
      </c>
      <c r="N63" s="91">
        <f t="shared" si="17"/>
        <v>0</v>
      </c>
      <c r="O63" s="85">
        <f t="shared" si="17"/>
        <v>0</v>
      </c>
      <c r="P63" s="86">
        <f t="shared" si="11"/>
        <v>0</v>
      </c>
      <c r="Q63" s="85">
        <f t="shared" si="12"/>
        <v>0</v>
      </c>
    </row>
    <row r="64" spans="1:17" s="79" customFormat="1" ht="22.5" customHeight="1" thickBot="1">
      <c r="A64" s="90" t="s">
        <v>235</v>
      </c>
      <c r="B64" s="88">
        <f>COUNTIFS(様式1!D$62:$D66,$A64,様式1!B$62:$B66,"収益性向上対策")</f>
        <v>0</v>
      </c>
      <c r="C64" s="89">
        <f>SUMIFS(様式1!$S$13:$S$62,様式1!$D$13:$D$62,$A64,様式1!$B$13:$B$62,"収益性向上対策")</f>
        <v>0</v>
      </c>
      <c r="D64" s="89">
        <f>SUMIFS(様式1!$T$13:$T$62,様式1!$D$13:$D$62,$A64,様式1!$B$13:$B$62,"収益性向上対策")</f>
        <v>0</v>
      </c>
      <c r="E64" s="89">
        <f>COUNTIFS(様式1!$D$13:$D$62,$A64,様式1!$B$13:$B$62,"収益性向上対策",様式1!$AL$13:$AL$62,"輸出拡大")</f>
        <v>0</v>
      </c>
      <c r="F64" s="89">
        <f>SUMIFS(様式1!$S$13:$S$62,様式1!$D$13:$D$62,$A64,様式1!$B$13:$B$62,"収益性向上対策",様式1!$AL$13:$AL$62,"輸出拡大")</f>
        <v>0</v>
      </c>
      <c r="G64" s="89">
        <f>SUMIFS(様式1!$T$13:$T$62,様式1!$D$13:$D$62,$A64,様式1!$B$13:$B$62,"収益性向上対策",様式1!$AL$13:$AL$62,"輸出拡大")</f>
        <v>0</v>
      </c>
      <c r="H64" s="89">
        <f>COUNTIFS(様式1!$D$13:$D$62,$A64,様式1!$B$13:$B$62,"収益性向上対策",様式1!$AL$13:$AL$62,"中山間地域の体制整備")</f>
        <v>0</v>
      </c>
      <c r="I64" s="89">
        <f>SUMIFS(様式1!$S$13:$S$62,様式1!$D$13:$D$62,$A64,様式1!$B$13:$B$62,"収益性向上対策",様式1!$AL$13:$AL$62,"中山間地域の体制整備")</f>
        <v>0</v>
      </c>
      <c r="J64" s="87">
        <f>SUMIFS(様式1!$T$13:$T$62,様式1!$D$13:$D$62,$A64,様式1!$B$13:$B$62,"収益性向上対策",様式1!$AL$13:$AL$62,"中山間地域の体制整備")</f>
        <v>0</v>
      </c>
      <c r="K64" s="88">
        <f>COUNTIFS(様式1!$D$13:$D$62,$A64,様式1!$B$13:$B$62,"生産基盤強化対策")</f>
        <v>0</v>
      </c>
      <c r="L64" s="89">
        <f>SUMIFS(様式1!$S$13:$S$62,様式1!$D$13:$D$62,$A64,様式1!$B$13:$B$62,"生産基盤強化対策")</f>
        <v>0</v>
      </c>
      <c r="M64" s="87">
        <f>SUMIFS(様式1!$T$13:$T$62,様式1!$D$13:$D$62,$A64,様式1!$B$13:$B$62,"生産基盤強化対策")</f>
        <v>0</v>
      </c>
      <c r="N64" s="88">
        <f>SUMIFS(様式２!$D$27:$D$1027,様式２!$F$5:$F$1005,A64)*1000</f>
        <v>0</v>
      </c>
      <c r="O64" s="87">
        <f>ROUNDDOWN(N64/2,-3)</f>
        <v>0</v>
      </c>
      <c r="P64" s="86">
        <f t="shared" si="11"/>
        <v>0</v>
      </c>
      <c r="Q64" s="85">
        <f t="shared" si="12"/>
        <v>0</v>
      </c>
    </row>
    <row r="65" spans="1:17" s="79" customFormat="1" ht="22.5" customHeight="1">
      <c r="A65" s="84" t="s">
        <v>234</v>
      </c>
      <c r="B65" s="82">
        <f>SUM(B64,B63,B55,B45,B38,B34,B29,B18,B11)</f>
        <v>0</v>
      </c>
      <c r="C65" s="83">
        <f>SUM(C64,C63,C55,C45,C38,C34,C29,C18,C11)</f>
        <v>0</v>
      </c>
      <c r="D65" s="83">
        <f>SUM(D64,D63,D55,D45,D38,D34,D29,D18,D11)</f>
        <v>0</v>
      </c>
      <c r="E65" s="83"/>
      <c r="F65" s="83"/>
      <c r="G65" s="83"/>
      <c r="H65" s="83">
        <f t="shared" ref="H65:M65" si="18">SUM(H64,H63,H55,H45,H38,H34,H29,H18,H11)</f>
        <v>0</v>
      </c>
      <c r="I65" s="83">
        <f t="shared" si="18"/>
        <v>0</v>
      </c>
      <c r="J65" s="80">
        <f t="shared" si="18"/>
        <v>0</v>
      </c>
      <c r="K65" s="82">
        <f t="shared" si="18"/>
        <v>0</v>
      </c>
      <c r="L65" s="83">
        <f t="shared" si="18"/>
        <v>0</v>
      </c>
      <c r="M65" s="80">
        <f t="shared" si="18"/>
        <v>0</v>
      </c>
      <c r="N65" s="82">
        <f>SUM(N64,N63,N55,N45,N38,N34,N29,N18,N11)</f>
        <v>0</v>
      </c>
      <c r="O65" s="80">
        <f>SUM(O64,O63,O55,O45,O38,O34,O29,O18,O11)</f>
        <v>0</v>
      </c>
      <c r="P65" s="81">
        <f t="shared" si="11"/>
        <v>0</v>
      </c>
      <c r="Q65" s="80">
        <f t="shared" si="12"/>
        <v>0</v>
      </c>
    </row>
  </sheetData>
  <sheetProtection sheet="1" objects="1" scenarios="1"/>
  <mergeCells count="21">
    <mergeCell ref="H8:J8"/>
    <mergeCell ref="E9:E10"/>
    <mergeCell ref="F9:F10"/>
    <mergeCell ref="H9:H10"/>
    <mergeCell ref="C7:C10"/>
    <mergeCell ref="A3:Q3"/>
    <mergeCell ref="N6:O6"/>
    <mergeCell ref="N7:N10"/>
    <mergeCell ref="K7:K10"/>
    <mergeCell ref="L7:L10"/>
    <mergeCell ref="A6:A10"/>
    <mergeCell ref="P6:Q9"/>
    <mergeCell ref="K6:M6"/>
    <mergeCell ref="B6:J6"/>
    <mergeCell ref="I9:I10"/>
    <mergeCell ref="B7:B10"/>
    <mergeCell ref="D8:D10"/>
    <mergeCell ref="M8:M10"/>
    <mergeCell ref="O8:O10"/>
    <mergeCell ref="E7:J7"/>
    <mergeCell ref="E8:G8"/>
  </mergeCells>
  <phoneticPr fontId="4"/>
  <pageMargins left="0.51181102362204722" right="0.31496062992125984" top="0.55118110236220474" bottom="0.55118110236220474" header="0.31496062992125984" footer="0.31496062992125984"/>
  <pageSetup paperSize="9" scale="4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V49"/>
  <sheetViews>
    <sheetView topLeftCell="E1" workbookViewId="0">
      <selection activeCell="U14" sqref="U14"/>
    </sheetView>
  </sheetViews>
  <sheetFormatPr defaultColWidth="9" defaultRowHeight="13.5"/>
  <cols>
    <col min="1" max="1" width="13.125" style="7" bestFit="1" customWidth="1"/>
    <col min="2" max="2" width="2.375" customWidth="1"/>
    <col min="3" max="3" width="20.625" style="7" customWidth="1"/>
    <col min="4" max="4" width="2.375" customWidth="1"/>
    <col min="5" max="5" width="20.625" style="7" customWidth="1"/>
    <col min="6" max="6" width="2.375" customWidth="1"/>
    <col min="7" max="7" width="20.625" style="6" customWidth="1"/>
    <col min="8" max="8" width="2.375" customWidth="1"/>
    <col min="9" max="9" width="15.625" bestFit="1" customWidth="1"/>
    <col min="10" max="10" width="2.375" customWidth="1"/>
    <col min="11" max="11" width="20.625" style="7" customWidth="1"/>
    <col min="12" max="12" width="2.375" customWidth="1"/>
    <col min="13" max="13" width="20.625" style="7" customWidth="1"/>
    <col min="14" max="14" width="2.375" customWidth="1"/>
    <col min="15" max="15" width="20.625" style="7" customWidth="1"/>
    <col min="16" max="16" width="2.375" customWidth="1"/>
    <col min="17" max="17" width="35.625" style="7" customWidth="1"/>
    <col min="18" max="18" width="2.375" customWidth="1"/>
    <col min="19" max="19" width="22.875" style="7" customWidth="1"/>
    <col min="20" max="20" width="9" style="7"/>
    <col min="21" max="21" width="24.125" style="7" bestFit="1" customWidth="1"/>
    <col min="22" max="16384" width="9" style="7"/>
  </cols>
  <sheetData>
    <row r="1" spans="1:22" s="31" customFormat="1" ht="24">
      <c r="A1" s="31" t="s">
        <v>340</v>
      </c>
      <c r="B1"/>
      <c r="C1" s="33" t="s">
        <v>118</v>
      </c>
      <c r="D1"/>
      <c r="E1" s="32" t="s">
        <v>8</v>
      </c>
      <c r="F1"/>
      <c r="G1" s="11" t="s">
        <v>74</v>
      </c>
      <c r="H1"/>
      <c r="I1" s="11" t="s">
        <v>351</v>
      </c>
      <c r="J1"/>
      <c r="K1" s="11" t="s">
        <v>122</v>
      </c>
      <c r="L1"/>
      <c r="M1" s="11" t="s">
        <v>69</v>
      </c>
      <c r="N1"/>
      <c r="O1" s="11" t="s">
        <v>129</v>
      </c>
      <c r="P1"/>
      <c r="Q1" s="11" t="s">
        <v>80</v>
      </c>
      <c r="R1"/>
      <c r="S1" s="10" t="s">
        <v>132</v>
      </c>
      <c r="U1" s="31" t="s">
        <v>359</v>
      </c>
    </row>
    <row r="2" spans="1:22" ht="24.75" customHeight="1">
      <c r="A2" s="7" t="s">
        <v>341</v>
      </c>
      <c r="C2" s="41" t="s">
        <v>180</v>
      </c>
      <c r="E2" s="36" t="s">
        <v>9</v>
      </c>
      <c r="G2" s="6" t="s">
        <v>76</v>
      </c>
      <c r="I2" t="s">
        <v>323</v>
      </c>
      <c r="K2" s="9" t="s">
        <v>64</v>
      </c>
      <c r="M2" s="6" t="s">
        <v>177</v>
      </c>
      <c r="O2" s="6" t="s">
        <v>126</v>
      </c>
      <c r="Q2" s="9" t="s">
        <v>150</v>
      </c>
      <c r="S2" s="7" t="s">
        <v>356</v>
      </c>
      <c r="U2" s="7" t="s">
        <v>360</v>
      </c>
      <c r="V2" s="7" t="s">
        <v>380</v>
      </c>
    </row>
    <row r="3" spans="1:22" ht="24.75" customHeight="1">
      <c r="A3" s="7" t="s">
        <v>343</v>
      </c>
      <c r="C3" s="9" t="s">
        <v>181</v>
      </c>
      <c r="E3" s="34" t="s">
        <v>10</v>
      </c>
      <c r="G3" s="38" t="s">
        <v>77</v>
      </c>
      <c r="K3" s="9" t="s">
        <v>123</v>
      </c>
      <c r="M3" s="6" t="s">
        <v>66</v>
      </c>
      <c r="O3" s="6" t="s">
        <v>127</v>
      </c>
      <c r="Q3" s="9" t="s">
        <v>151</v>
      </c>
      <c r="S3" s="6" t="s">
        <v>402</v>
      </c>
      <c r="U3" s="7" t="s">
        <v>361</v>
      </c>
      <c r="V3" s="7" t="s">
        <v>380</v>
      </c>
    </row>
    <row r="4" spans="1:22" ht="24.75" customHeight="1">
      <c r="C4" s="41" t="s">
        <v>182</v>
      </c>
      <c r="E4" s="34" t="s">
        <v>11</v>
      </c>
      <c r="G4" s="6" t="s">
        <v>78</v>
      </c>
      <c r="K4" s="9" t="s">
        <v>65</v>
      </c>
      <c r="M4" s="6" t="s">
        <v>67</v>
      </c>
      <c r="O4" s="6" t="s">
        <v>128</v>
      </c>
      <c r="Q4" s="9" t="s">
        <v>152</v>
      </c>
      <c r="U4" s="7" t="s">
        <v>362</v>
      </c>
      <c r="V4" s="7" t="s">
        <v>380</v>
      </c>
    </row>
    <row r="5" spans="1:22" ht="24.75" customHeight="1">
      <c r="C5" s="9" t="s">
        <v>183</v>
      </c>
      <c r="E5" s="34" t="s">
        <v>12</v>
      </c>
      <c r="G5" s="38" t="s">
        <v>79</v>
      </c>
      <c r="K5" s="9" t="s">
        <v>124</v>
      </c>
      <c r="M5" s="6" t="s">
        <v>56</v>
      </c>
      <c r="O5" s="6"/>
      <c r="Q5" s="9" t="s">
        <v>153</v>
      </c>
      <c r="U5" s="7" t="s">
        <v>363</v>
      </c>
      <c r="V5" s="7" t="s">
        <v>380</v>
      </c>
    </row>
    <row r="6" spans="1:22" ht="24.75" customHeight="1">
      <c r="C6" s="41" t="s">
        <v>184</v>
      </c>
      <c r="E6" s="34" t="s">
        <v>13</v>
      </c>
      <c r="G6" s="6" t="s">
        <v>87</v>
      </c>
      <c r="I6" s="6" t="s">
        <v>337</v>
      </c>
      <c r="K6" s="9" t="s">
        <v>3</v>
      </c>
      <c r="M6" s="6" t="s">
        <v>57</v>
      </c>
      <c r="O6" s="6"/>
      <c r="Q6" s="9" t="s">
        <v>154</v>
      </c>
      <c r="U6" s="7" t="s">
        <v>364</v>
      </c>
      <c r="V6" s="7" t="s">
        <v>380</v>
      </c>
    </row>
    <row r="7" spans="1:22" ht="24.75" customHeight="1">
      <c r="C7" s="9" t="s">
        <v>185</v>
      </c>
      <c r="E7" s="34" t="s">
        <v>14</v>
      </c>
      <c r="G7" s="38" t="s">
        <v>119</v>
      </c>
      <c r="I7" s="6" t="s">
        <v>330</v>
      </c>
      <c r="K7" s="9" t="s">
        <v>4</v>
      </c>
      <c r="M7" s="6" t="s">
        <v>58</v>
      </c>
      <c r="O7" s="6"/>
      <c r="Q7" s="9" t="s">
        <v>155</v>
      </c>
      <c r="U7" s="7" t="s">
        <v>365</v>
      </c>
      <c r="V7" s="7" t="s">
        <v>380</v>
      </c>
    </row>
    <row r="8" spans="1:22" ht="24.75" customHeight="1">
      <c r="C8" s="41" t="s">
        <v>186</v>
      </c>
      <c r="E8" s="35" t="s">
        <v>15</v>
      </c>
      <c r="G8" s="6" t="s">
        <v>120</v>
      </c>
      <c r="K8" s="9" t="s">
        <v>136</v>
      </c>
      <c r="M8" s="6" t="s">
        <v>59</v>
      </c>
      <c r="O8" s="6"/>
      <c r="Q8" s="6" t="s">
        <v>156</v>
      </c>
      <c r="U8" s="7" t="s">
        <v>366</v>
      </c>
      <c r="V8" s="7" t="s">
        <v>380</v>
      </c>
    </row>
    <row r="9" spans="1:22" ht="24.75" customHeight="1">
      <c r="C9" s="9" t="s">
        <v>187</v>
      </c>
      <c r="E9" s="36" t="s">
        <v>16</v>
      </c>
      <c r="G9" s="6" t="s">
        <v>189</v>
      </c>
      <c r="K9" s="9" t="s">
        <v>5</v>
      </c>
      <c r="M9" s="6" t="s">
        <v>72</v>
      </c>
      <c r="O9" s="6"/>
      <c r="Q9" s="6" t="s">
        <v>158</v>
      </c>
      <c r="U9" s="7" t="s">
        <v>367</v>
      </c>
      <c r="V9" s="7" t="s">
        <v>380</v>
      </c>
    </row>
    <row r="10" spans="1:22" ht="24.75" customHeight="1">
      <c r="C10" s="41" t="s">
        <v>188</v>
      </c>
      <c r="E10" s="36" t="s">
        <v>17</v>
      </c>
      <c r="G10" s="38" t="s">
        <v>141</v>
      </c>
      <c r="K10" s="9"/>
      <c r="M10" s="6" t="s">
        <v>60</v>
      </c>
      <c r="O10" s="6"/>
      <c r="Q10" s="6" t="s">
        <v>159</v>
      </c>
      <c r="U10" s="7" t="s">
        <v>368</v>
      </c>
      <c r="V10" s="7" t="s">
        <v>380</v>
      </c>
    </row>
    <row r="11" spans="1:22" ht="24.75" customHeight="1">
      <c r="C11" s="9"/>
      <c r="E11" s="36" t="s">
        <v>18</v>
      </c>
      <c r="G11" s="6" t="s">
        <v>88</v>
      </c>
      <c r="M11" s="6" t="s">
        <v>61</v>
      </c>
      <c r="O11" s="6"/>
      <c r="Q11" s="6" t="s">
        <v>160</v>
      </c>
      <c r="U11" s="7" t="s">
        <v>369</v>
      </c>
      <c r="V11" s="7" t="s">
        <v>380</v>
      </c>
    </row>
    <row r="12" spans="1:22" ht="24.75" customHeight="1">
      <c r="C12" s="9"/>
      <c r="E12" s="36" t="s">
        <v>19</v>
      </c>
      <c r="G12" s="53" t="s">
        <v>142</v>
      </c>
      <c r="M12" s="6" t="s">
        <v>62</v>
      </c>
      <c r="O12" s="6"/>
      <c r="Q12" s="6" t="s">
        <v>161</v>
      </c>
      <c r="U12" s="7" t="s">
        <v>370</v>
      </c>
      <c r="V12" s="7" t="s">
        <v>380</v>
      </c>
    </row>
    <row r="13" spans="1:22" ht="24.75" customHeight="1">
      <c r="C13" s="9"/>
      <c r="E13" s="36" t="s">
        <v>20</v>
      </c>
      <c r="G13" s="6" t="s">
        <v>147</v>
      </c>
      <c r="M13" s="6" t="s">
        <v>63</v>
      </c>
      <c r="O13" s="6"/>
      <c r="Q13" s="6" t="s">
        <v>176</v>
      </c>
      <c r="U13" s="7" t="s">
        <v>3</v>
      </c>
      <c r="V13" s="7" t="s">
        <v>380</v>
      </c>
    </row>
    <row r="14" spans="1:22" ht="24.75" customHeight="1">
      <c r="C14" s="9"/>
      <c r="E14" s="36" t="s">
        <v>21</v>
      </c>
      <c r="G14" s="53" t="s">
        <v>143</v>
      </c>
      <c r="K14" s="9"/>
      <c r="M14" s="6"/>
      <c r="O14" s="6"/>
      <c r="Q14" s="6"/>
      <c r="U14" s="7" t="s">
        <v>4</v>
      </c>
      <c r="V14" s="7" t="s">
        <v>380</v>
      </c>
    </row>
    <row r="15" spans="1:22" ht="24.75" customHeight="1">
      <c r="C15" s="9"/>
      <c r="E15" s="36" t="s">
        <v>22</v>
      </c>
      <c r="G15" s="54" t="s">
        <v>144</v>
      </c>
      <c r="K15" s="9"/>
      <c r="M15" s="6"/>
      <c r="O15" s="6"/>
      <c r="Q15" s="11" t="s">
        <v>352</v>
      </c>
      <c r="U15" s="10" t="s">
        <v>379</v>
      </c>
    </row>
    <row r="16" spans="1:22" ht="24.75" customHeight="1">
      <c r="C16" s="9"/>
      <c r="E16" s="36" t="s">
        <v>23</v>
      </c>
      <c r="G16" s="53" t="s">
        <v>145</v>
      </c>
      <c r="K16" s="9"/>
      <c r="M16" s="6"/>
      <c r="O16" s="6"/>
      <c r="Q16" s="6" t="s">
        <v>332</v>
      </c>
      <c r="U16" s="10" t="s">
        <v>371</v>
      </c>
    </row>
    <row r="17" spans="3:21" ht="24.75" customHeight="1">
      <c r="C17" s="9"/>
      <c r="E17" s="36" t="s">
        <v>24</v>
      </c>
      <c r="K17" s="9"/>
      <c r="M17" s="6"/>
      <c r="O17" s="6"/>
      <c r="Q17" s="6" t="s">
        <v>353</v>
      </c>
      <c r="U17" s="10" t="s">
        <v>372</v>
      </c>
    </row>
    <row r="18" spans="3:21" ht="24.75" customHeight="1">
      <c r="C18" s="9"/>
      <c r="E18" s="36" t="s">
        <v>25</v>
      </c>
      <c r="K18" s="9"/>
      <c r="M18" s="6"/>
      <c r="O18" s="6"/>
      <c r="Q18" s="6"/>
      <c r="U18" s="10" t="s">
        <v>373</v>
      </c>
    </row>
    <row r="19" spans="3:21" ht="24.75" customHeight="1">
      <c r="C19" s="9"/>
      <c r="E19" s="35" t="s">
        <v>26</v>
      </c>
      <c r="K19" s="9"/>
      <c r="M19" s="6"/>
      <c r="O19" s="6"/>
      <c r="Q19" s="6"/>
      <c r="U19" s="10" t="s">
        <v>374</v>
      </c>
    </row>
    <row r="20" spans="3:21" ht="24.75" customHeight="1">
      <c r="C20" s="9"/>
      <c r="E20" s="35" t="s">
        <v>27</v>
      </c>
      <c r="K20" s="9"/>
      <c r="M20" s="6"/>
      <c r="O20" s="6"/>
      <c r="Q20" s="6"/>
      <c r="U20" s="10" t="s">
        <v>375</v>
      </c>
    </row>
    <row r="21" spans="3:21" ht="24.75" customHeight="1">
      <c r="C21" s="9"/>
      <c r="E21" s="35" t="s">
        <v>28</v>
      </c>
      <c r="K21" s="9"/>
      <c r="M21" s="6"/>
      <c r="O21" s="6"/>
      <c r="Q21" s="6"/>
      <c r="U21" s="10" t="s">
        <v>376</v>
      </c>
    </row>
    <row r="22" spans="3:21" ht="24.75" customHeight="1">
      <c r="C22" s="9"/>
      <c r="E22" s="35" t="s">
        <v>29</v>
      </c>
      <c r="K22" s="9"/>
      <c r="M22" s="6"/>
      <c r="O22" s="6"/>
      <c r="Q22" s="6"/>
      <c r="U22" s="10" t="s">
        <v>377</v>
      </c>
    </row>
    <row r="23" spans="3:21" ht="24.75" customHeight="1">
      <c r="C23" s="9"/>
      <c r="E23" s="36" t="s">
        <v>30</v>
      </c>
      <c r="K23" s="9"/>
      <c r="M23" s="6"/>
      <c r="O23" s="6"/>
      <c r="Q23" s="6"/>
      <c r="U23" s="10" t="s">
        <v>378</v>
      </c>
    </row>
    <row r="24" spans="3:21" ht="24.75" customHeight="1">
      <c r="C24" s="9"/>
      <c r="E24" s="36" t="s">
        <v>31</v>
      </c>
      <c r="K24" s="9"/>
      <c r="M24" s="6"/>
      <c r="O24" s="6"/>
      <c r="Q24" s="6"/>
    </row>
    <row r="25" spans="3:21" ht="24.75" customHeight="1">
      <c r="C25" s="9"/>
      <c r="E25" s="36" t="s">
        <v>32</v>
      </c>
      <c r="K25" s="9"/>
      <c r="M25" s="6"/>
      <c r="O25" s="6"/>
      <c r="Q25" s="6"/>
    </row>
    <row r="26" spans="3:21" ht="24.75" customHeight="1">
      <c r="C26" s="9"/>
      <c r="E26" s="35" t="s">
        <v>33</v>
      </c>
      <c r="K26" s="9"/>
      <c r="M26" s="6"/>
      <c r="O26" s="6"/>
      <c r="Q26" s="6"/>
    </row>
    <row r="27" spans="3:21" ht="24.75" customHeight="1">
      <c r="C27" s="9"/>
      <c r="E27" s="35" t="s">
        <v>34</v>
      </c>
      <c r="K27" s="9"/>
      <c r="M27" s="6"/>
      <c r="O27" s="6"/>
      <c r="Q27" s="6"/>
    </row>
    <row r="28" spans="3:21" ht="24.75" customHeight="1">
      <c r="C28" s="9"/>
      <c r="E28" s="35" t="s">
        <v>35</v>
      </c>
      <c r="K28" s="9"/>
      <c r="M28" s="6"/>
      <c r="O28" s="6"/>
      <c r="Q28" s="6"/>
    </row>
    <row r="29" spans="3:21" ht="24.75" customHeight="1">
      <c r="C29" s="9"/>
      <c r="E29" s="35" t="s">
        <v>36</v>
      </c>
      <c r="K29" s="9"/>
      <c r="M29" s="6"/>
      <c r="O29" s="6"/>
      <c r="Q29" s="6"/>
    </row>
    <row r="30" spans="3:21" ht="24.75" customHeight="1">
      <c r="C30" s="9"/>
      <c r="E30" s="35" t="s">
        <v>37</v>
      </c>
      <c r="K30" s="9"/>
      <c r="M30" s="6"/>
      <c r="O30" s="6"/>
      <c r="Q30" s="6"/>
    </row>
    <row r="31" spans="3:21" ht="24.75" customHeight="1">
      <c r="C31" s="9"/>
      <c r="E31" s="35" t="s">
        <v>38</v>
      </c>
      <c r="K31" s="9"/>
      <c r="M31" s="6"/>
      <c r="O31" s="6"/>
      <c r="Q31" s="6"/>
    </row>
    <row r="32" spans="3:21" ht="24.75" customHeight="1">
      <c r="C32" s="9"/>
      <c r="E32" s="36" t="s">
        <v>39</v>
      </c>
      <c r="K32" s="9"/>
      <c r="M32" s="6"/>
      <c r="O32" s="6"/>
      <c r="Q32" s="6"/>
    </row>
    <row r="33" spans="3:17" ht="24.75" customHeight="1">
      <c r="C33" s="9"/>
      <c r="E33" s="36" t="s">
        <v>40</v>
      </c>
      <c r="K33" s="9"/>
      <c r="M33" s="6"/>
      <c r="O33" s="6"/>
      <c r="Q33" s="6"/>
    </row>
    <row r="34" spans="3:17" ht="24.75" customHeight="1">
      <c r="C34" s="9"/>
      <c r="E34" s="36" t="s">
        <v>41</v>
      </c>
      <c r="K34" s="9"/>
      <c r="M34" s="6"/>
      <c r="O34" s="6"/>
      <c r="Q34" s="6"/>
    </row>
    <row r="35" spans="3:17" ht="24.75" customHeight="1">
      <c r="C35" s="9"/>
      <c r="E35" s="36" t="s">
        <v>42</v>
      </c>
      <c r="K35" s="9"/>
      <c r="M35" s="6"/>
      <c r="O35" s="6"/>
      <c r="Q35" s="6"/>
    </row>
    <row r="36" spans="3:17" ht="24.75" customHeight="1">
      <c r="C36" s="9"/>
      <c r="E36" s="36" t="s">
        <v>43</v>
      </c>
      <c r="K36" s="9"/>
      <c r="M36" s="6"/>
      <c r="O36" s="6"/>
      <c r="Q36" s="6"/>
    </row>
    <row r="37" spans="3:17" ht="24.75" customHeight="1">
      <c r="C37" s="9"/>
      <c r="E37" s="36" t="s">
        <v>44</v>
      </c>
      <c r="K37" s="9"/>
      <c r="M37" s="6"/>
      <c r="O37" s="6"/>
      <c r="Q37" s="6"/>
    </row>
    <row r="38" spans="3:17" ht="24.75" customHeight="1">
      <c r="C38" s="9"/>
      <c r="E38" s="36" t="s">
        <v>45</v>
      </c>
      <c r="K38" s="9"/>
      <c r="M38" s="6"/>
      <c r="O38" s="6"/>
      <c r="Q38" s="6"/>
    </row>
    <row r="39" spans="3:17" ht="24.75" customHeight="1">
      <c r="C39" s="9"/>
      <c r="E39" s="36" t="s">
        <v>46</v>
      </c>
      <c r="K39" s="9"/>
      <c r="M39" s="6"/>
      <c r="O39" s="6"/>
      <c r="Q39" s="6"/>
    </row>
    <row r="40" spans="3:17" ht="24.75" customHeight="1">
      <c r="C40" s="9"/>
      <c r="E40" s="36" t="s">
        <v>47</v>
      </c>
      <c r="K40" s="9"/>
      <c r="M40" s="6"/>
      <c r="O40" s="6"/>
      <c r="Q40" s="6"/>
    </row>
    <row r="41" spans="3:17" ht="24.75" customHeight="1">
      <c r="C41" s="9"/>
      <c r="E41" s="35" t="s">
        <v>48</v>
      </c>
      <c r="K41" s="9"/>
      <c r="M41" s="6"/>
      <c r="O41" s="6"/>
      <c r="Q41" s="6"/>
    </row>
    <row r="42" spans="3:17" ht="24.75" customHeight="1">
      <c r="C42" s="9"/>
      <c r="E42" s="34" t="s">
        <v>49</v>
      </c>
      <c r="K42" s="9"/>
      <c r="M42" s="6"/>
      <c r="O42" s="6"/>
      <c r="Q42" s="6"/>
    </row>
    <row r="43" spans="3:17" ht="24.75" customHeight="1">
      <c r="C43" s="9"/>
      <c r="E43" s="34" t="s">
        <v>50</v>
      </c>
      <c r="K43" s="9"/>
      <c r="M43" s="6"/>
      <c r="O43" s="6"/>
      <c r="Q43" s="6"/>
    </row>
    <row r="44" spans="3:17" ht="24.75" customHeight="1">
      <c r="C44" s="9"/>
      <c r="E44" s="34" t="s">
        <v>51</v>
      </c>
      <c r="K44" s="6"/>
      <c r="M44" s="6"/>
      <c r="O44" s="6"/>
      <c r="Q44" s="6"/>
    </row>
    <row r="45" spans="3:17" ht="24.75" customHeight="1">
      <c r="C45" s="9"/>
      <c r="E45" s="34" t="s">
        <v>52</v>
      </c>
      <c r="K45" s="6"/>
      <c r="M45" s="6"/>
      <c r="O45" s="6"/>
      <c r="Q45" s="6"/>
    </row>
    <row r="46" spans="3:17" ht="24.75" customHeight="1">
      <c r="C46" s="9"/>
      <c r="E46" s="34" t="s">
        <v>53</v>
      </c>
      <c r="K46" s="6"/>
      <c r="M46" s="6"/>
      <c r="O46" s="6"/>
      <c r="Q46" s="6"/>
    </row>
    <row r="47" spans="3:17" ht="24.75" customHeight="1">
      <c r="C47" s="9"/>
      <c r="E47" s="34" t="s">
        <v>54</v>
      </c>
      <c r="K47" s="6"/>
      <c r="M47" s="6"/>
      <c r="O47" s="6"/>
      <c r="Q47" s="6"/>
    </row>
    <row r="48" spans="3:17" ht="24.75" customHeight="1">
      <c r="C48" s="9"/>
      <c r="E48" s="36" t="s">
        <v>55</v>
      </c>
      <c r="K48" s="6"/>
      <c r="M48" s="6"/>
      <c r="O48" s="6"/>
      <c r="Q48" s="6"/>
    </row>
    <row r="49" spans="3:3" ht="30" customHeight="1">
      <c r="C49" s="8"/>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様式1</vt:lpstr>
      <vt:lpstr>様式２</vt:lpstr>
      <vt:lpstr>様式４-1</vt:lpstr>
      <vt:lpstr>様式４-２</vt:lpstr>
      <vt:lpstr>様式５</vt:lpstr>
      <vt:lpstr>リスト（編集不可）</vt:lpstr>
      <vt:lpstr>様式1!Print_Area</vt:lpstr>
      <vt:lpstr>様式２!Print_Area</vt:lpstr>
      <vt:lpstr>'様式４-1'!Print_Area</vt:lpstr>
      <vt:lpstr>'様式４-２'!Print_Area</vt:lpstr>
      <vt:lpstr>様式５!Print_Area</vt:lpstr>
      <vt:lpstr>沖縄総合事務局</vt:lpstr>
      <vt:lpstr>関東農政局</vt:lpstr>
      <vt:lpstr>局名</vt:lpstr>
      <vt:lpstr>近畿農政局</vt:lpstr>
      <vt:lpstr>九州農政局</vt:lpstr>
      <vt:lpstr>作物区分</vt:lpstr>
      <vt:lpstr>施設区分</vt:lpstr>
      <vt:lpstr>取組主体の種類</vt:lpstr>
      <vt:lpstr>新規区分</vt:lpstr>
      <vt:lpstr>成果目標</vt:lpstr>
      <vt:lpstr>中国四国農政局</vt:lpstr>
      <vt:lpstr>東海農政局</vt:lpstr>
      <vt:lpstr>東北農政局</vt:lpstr>
      <vt:lpstr>北海道農政事務所</vt:lpstr>
      <vt:lpstr>北陸農政局</vt:lpstr>
      <vt:lpstr>優先枠</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生産推進室</cp:lastModifiedBy>
  <cp:lastPrinted>2025-04-21T06:29:51Z</cp:lastPrinted>
  <dcterms:created xsi:type="dcterms:W3CDTF">2006-01-30T04:29:12Z</dcterms:created>
  <dcterms:modified xsi:type="dcterms:W3CDTF">2025-04-28T05:53:57Z</dcterms:modified>
</cp:coreProperties>
</file>